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 tabRatio="863"/>
  </bookViews>
  <sheets>
    <sheet name="pdc 2015" sheetId="1" r:id="rId1"/>
    <sheet name="CE statale" sheetId="2" r:id="rId2"/>
    <sheet name="G.u.V.Rechnung Staat" sheetId="3" r:id="rId3"/>
    <sheet name="Stato Patrimoniale - Attivo" sheetId="4" r:id="rId4"/>
    <sheet name="Stato Patrimoniale - Passivo" sheetId="5" r:id="rId5"/>
    <sheet name="Vermögensaufstellung - Aktiva" sheetId="6" r:id="rId6"/>
    <sheet name="Vermögensaufstellung - Passiva" sheetId="7" r:id="rId7"/>
    <sheet name="CE MINISTERIALE" sheetId="8" r:id="rId8"/>
    <sheet name="CE MINISTERIALE de" sheetId="9" r:id="rId9"/>
    <sheet name="SP_Attivo MIN" sheetId="10" r:id="rId10"/>
    <sheet name="SP_Attivo MIN de" sheetId="11" r:id="rId11"/>
    <sheet name="SP_Passivo MIN" sheetId="12" r:id="rId12"/>
    <sheet name="SP_Passivo MIN de" sheetId="13" r:id="rId13"/>
    <sheet name="Foglio1" sheetId="14" r:id="rId14"/>
  </sheets>
  <externalReferences>
    <externalReference r:id="rId15"/>
  </externalReferences>
  <definedNames>
    <definedName name="_DAT1" localSheetId="8">'[1]Kapitel laufendeFinanzierung SB'!#REF!</definedName>
    <definedName name="_DAT1" localSheetId="10">'[1]Kapitel laufendeFinanzierung SB'!#REF!</definedName>
    <definedName name="_DAT1" localSheetId="12">'[1]Kapitel laufendeFinanzierung SB'!#REF!</definedName>
    <definedName name="_DAT1">'[1]Kapitel laufendeFinanzierung SB'!#REF!</definedName>
    <definedName name="_DAT10" localSheetId="8">'[1]Kapitel laufendeFinanzierung SB'!#REF!</definedName>
    <definedName name="_DAT10" localSheetId="10">'[1]Kapitel laufendeFinanzierung SB'!#REF!</definedName>
    <definedName name="_DAT10" localSheetId="12">'[1]Kapitel laufendeFinanzierung SB'!#REF!</definedName>
    <definedName name="_DAT10">'[1]Kapitel laufendeFinanzierung SB'!#REF!</definedName>
    <definedName name="_DAT11" localSheetId="8">'[1]Kapitel laufendeFinanzierung SB'!#REF!</definedName>
    <definedName name="_DAT11" localSheetId="10">'[1]Kapitel laufendeFinanzierung SB'!#REF!</definedName>
    <definedName name="_DAT11" localSheetId="12">'[1]Kapitel laufendeFinanzierung SB'!#REF!</definedName>
    <definedName name="_DAT11">'[1]Kapitel laufendeFinanzierung SB'!#REF!</definedName>
    <definedName name="_DAT12" localSheetId="8">'[1]Kapitel laufendeFinanzierung SB'!#REF!</definedName>
    <definedName name="_DAT12" localSheetId="10">'[1]Kapitel laufendeFinanzierung SB'!#REF!</definedName>
    <definedName name="_DAT12" localSheetId="12">'[1]Kapitel laufendeFinanzierung SB'!#REF!</definedName>
    <definedName name="_DAT12">'[1]Kapitel laufendeFinanzierung SB'!#REF!</definedName>
    <definedName name="_DAT13" localSheetId="8">'[1]Kapitel laufendeFinanzierung SB'!#REF!</definedName>
    <definedName name="_DAT13" localSheetId="10">'[1]Kapitel laufendeFinanzierung SB'!#REF!</definedName>
    <definedName name="_DAT13" localSheetId="12">'[1]Kapitel laufendeFinanzierung SB'!#REF!</definedName>
    <definedName name="_DAT13">'[1]Kapitel laufendeFinanzierung SB'!#REF!</definedName>
    <definedName name="_DAT14" localSheetId="8">'[1]Kapitel laufendeFinanzierung SB'!#REF!</definedName>
    <definedName name="_DAT14" localSheetId="10">'[1]Kapitel laufendeFinanzierung SB'!#REF!</definedName>
    <definedName name="_DAT14" localSheetId="12">'[1]Kapitel laufendeFinanzierung SB'!#REF!</definedName>
    <definedName name="_DAT14">'[1]Kapitel laufendeFinanzierung SB'!#REF!</definedName>
    <definedName name="_DAT15" localSheetId="8">'[1]Kapitel laufendeFinanzierung SB'!#REF!</definedName>
    <definedName name="_DAT15" localSheetId="10">'[1]Kapitel laufendeFinanzierung SB'!#REF!</definedName>
    <definedName name="_DAT15" localSheetId="12">'[1]Kapitel laufendeFinanzierung SB'!#REF!</definedName>
    <definedName name="_DAT15">'[1]Kapitel laufendeFinanzierung SB'!#REF!</definedName>
    <definedName name="_DAT16" localSheetId="8">'[1]Kapitel laufendeFinanzierung SB'!#REF!</definedName>
    <definedName name="_DAT16" localSheetId="10">'[1]Kapitel laufendeFinanzierung SB'!#REF!</definedName>
    <definedName name="_DAT16" localSheetId="12">'[1]Kapitel laufendeFinanzierung SB'!#REF!</definedName>
    <definedName name="_DAT16">'[1]Kapitel laufendeFinanzierung SB'!#REF!</definedName>
    <definedName name="_DAT17" localSheetId="8">'[1]Kapitel laufendeFinanzierung SB'!#REF!</definedName>
    <definedName name="_DAT17" localSheetId="10">'[1]Kapitel laufendeFinanzierung SB'!#REF!</definedName>
    <definedName name="_DAT17" localSheetId="12">'[1]Kapitel laufendeFinanzierung SB'!#REF!</definedName>
    <definedName name="_DAT17">'[1]Kapitel laufendeFinanzierung SB'!#REF!</definedName>
    <definedName name="_DAT18" localSheetId="8">'[1]Kapitel laufendeFinanzierung SB'!#REF!</definedName>
    <definedName name="_DAT18" localSheetId="10">'[1]Kapitel laufendeFinanzierung SB'!#REF!</definedName>
    <definedName name="_DAT18" localSheetId="12">'[1]Kapitel laufendeFinanzierung SB'!#REF!</definedName>
    <definedName name="_DAT18">'[1]Kapitel laufendeFinanzierung SB'!#REF!</definedName>
    <definedName name="_DAT19" localSheetId="8">'[1]Kapitel laufendeFinanzierung SB'!#REF!</definedName>
    <definedName name="_DAT19" localSheetId="10">'[1]Kapitel laufendeFinanzierung SB'!#REF!</definedName>
    <definedName name="_DAT19" localSheetId="12">'[1]Kapitel laufendeFinanzierung SB'!#REF!</definedName>
    <definedName name="_DAT19">'[1]Kapitel laufendeFinanzierung SB'!#REF!</definedName>
    <definedName name="_DAT2" localSheetId="8">'[1]Kapitel laufendeFinanzierung SB'!#REF!</definedName>
    <definedName name="_DAT2" localSheetId="10">'[1]Kapitel laufendeFinanzierung SB'!#REF!</definedName>
    <definedName name="_DAT2" localSheetId="12">'[1]Kapitel laufendeFinanzierung SB'!#REF!</definedName>
    <definedName name="_DAT2">'[1]Kapitel laufendeFinanzierung SB'!#REF!</definedName>
    <definedName name="_DAT20" localSheetId="8">'[1]Kapitel laufendeFinanzierung SB'!#REF!</definedName>
    <definedName name="_DAT20" localSheetId="10">'[1]Kapitel laufendeFinanzierung SB'!#REF!</definedName>
    <definedName name="_DAT20" localSheetId="12">'[1]Kapitel laufendeFinanzierung SB'!#REF!</definedName>
    <definedName name="_DAT20">'[1]Kapitel laufendeFinanzierung SB'!#REF!</definedName>
    <definedName name="_DAT21" localSheetId="8">'[1]Kapitel laufendeFinanzierung SB'!#REF!</definedName>
    <definedName name="_DAT21" localSheetId="10">'[1]Kapitel laufendeFinanzierung SB'!#REF!</definedName>
    <definedName name="_DAT21" localSheetId="12">'[1]Kapitel laufendeFinanzierung SB'!#REF!</definedName>
    <definedName name="_DAT21">'[1]Kapitel laufendeFinanzierung SB'!#REF!</definedName>
    <definedName name="_DAT3" localSheetId="8">'[1]Kapitel laufendeFinanzierung SB'!#REF!</definedName>
    <definedName name="_DAT3" localSheetId="10">'[1]Kapitel laufendeFinanzierung SB'!#REF!</definedName>
    <definedName name="_DAT3" localSheetId="12">'[1]Kapitel laufendeFinanzierung SB'!#REF!</definedName>
    <definedName name="_DAT3">'[1]Kapitel laufendeFinanzierung SB'!#REF!</definedName>
    <definedName name="_DAT4" localSheetId="8">'[1]Kapitel laufendeFinanzierung SB'!#REF!</definedName>
    <definedName name="_DAT4" localSheetId="10">'[1]Kapitel laufendeFinanzierung SB'!#REF!</definedName>
    <definedName name="_DAT4" localSheetId="12">'[1]Kapitel laufendeFinanzierung SB'!#REF!</definedName>
    <definedName name="_DAT4">'[1]Kapitel laufendeFinanzierung SB'!#REF!</definedName>
    <definedName name="_DAT5" localSheetId="8">'[1]Kapitel laufendeFinanzierung SB'!#REF!</definedName>
    <definedName name="_DAT5" localSheetId="10">'[1]Kapitel laufendeFinanzierung SB'!#REF!</definedName>
    <definedName name="_DAT5" localSheetId="12">'[1]Kapitel laufendeFinanzierung SB'!#REF!</definedName>
    <definedName name="_DAT5">'[1]Kapitel laufendeFinanzierung SB'!#REF!</definedName>
    <definedName name="_DAT6" localSheetId="8">'[1]Kapitel laufendeFinanzierung SB'!#REF!</definedName>
    <definedName name="_DAT6" localSheetId="10">'[1]Kapitel laufendeFinanzierung SB'!#REF!</definedName>
    <definedName name="_DAT6" localSheetId="12">'[1]Kapitel laufendeFinanzierung SB'!#REF!</definedName>
    <definedName name="_DAT6">'[1]Kapitel laufendeFinanzierung SB'!#REF!</definedName>
    <definedName name="_DAT7" localSheetId="8">'[1]Kapitel laufendeFinanzierung SB'!#REF!</definedName>
    <definedName name="_DAT7" localSheetId="10">'[1]Kapitel laufendeFinanzierung SB'!#REF!</definedName>
    <definedName name="_DAT7" localSheetId="12">'[1]Kapitel laufendeFinanzierung SB'!#REF!</definedName>
    <definedName name="_DAT7">'[1]Kapitel laufendeFinanzierung SB'!#REF!</definedName>
    <definedName name="_DAT8" localSheetId="8">'[1]Kapitel laufendeFinanzierung SB'!#REF!</definedName>
    <definedName name="_DAT8" localSheetId="10">'[1]Kapitel laufendeFinanzierung SB'!#REF!</definedName>
    <definedName name="_DAT8" localSheetId="12">'[1]Kapitel laufendeFinanzierung SB'!#REF!</definedName>
    <definedName name="_DAT8">'[1]Kapitel laufendeFinanzierung SB'!#REF!</definedName>
    <definedName name="_DAT9" localSheetId="8">'[1]Kapitel laufendeFinanzierung SB'!#REF!</definedName>
    <definedName name="_DAT9" localSheetId="10">'[1]Kapitel laufendeFinanzierung SB'!#REF!</definedName>
    <definedName name="_DAT9" localSheetId="12">'[1]Kapitel laufendeFinanzierung SB'!#REF!</definedName>
    <definedName name="_DAT9">'[1]Kapitel laufendeFinanzierung SB'!#REF!</definedName>
    <definedName name="_xlnm._FilterDatabase" localSheetId="0" hidden="1">'pdc 2015'!$A$5:$AL$1573</definedName>
    <definedName name="_xlnm.Print_Area" localSheetId="7">'CE MINISTERIALE'!$A$1:$AJ$523</definedName>
    <definedName name="_xlnm.Print_Area" localSheetId="8">'CE MINISTERIALE de'!$A$1:$AJ$523</definedName>
    <definedName name="_xlnm.Print_Area" localSheetId="1">'CE statale'!$C$1:$L$121</definedName>
    <definedName name="_xlnm.Print_Area" localSheetId="2">'G.u.V.Rechnung Staat'!$C$1:$L$121</definedName>
    <definedName name="_xlnm.Print_Area" localSheetId="0">'pdc 2015'!$A$1:$U$1581</definedName>
    <definedName name="_xlnm.Print_Area" localSheetId="9">'SP_Attivo MIN'!$A$1:$AI$202</definedName>
    <definedName name="_xlnm.Print_Area" localSheetId="10">'SP_Attivo MIN de'!$A$1:$AH$202</definedName>
    <definedName name="_xlnm.Print_Area" localSheetId="11">'SP_Passivo MIN'!$A$1:$AH$159</definedName>
    <definedName name="_xlnm.Print_Area" localSheetId="12">'SP_Passivo MIN de'!$A$1:$AH$159</definedName>
    <definedName name="_xlnm.Print_Area" localSheetId="3">'Stato Patrimoniale - Attivo'!$C$1:$O$103</definedName>
    <definedName name="_xlnm.Print_Area" localSheetId="4">'Stato Patrimoniale - Passivo'!$C$1:$O$74</definedName>
    <definedName name="_xlnm.Print_Area" localSheetId="5">'Vermögensaufstellung - Aktiva'!$C$1:$O$103</definedName>
    <definedName name="_xlnm.Print_Area" localSheetId="6">'Vermögensaufstellung - Passiva'!$C$1:$O$74</definedName>
    <definedName name="_xlnm.Criteria" localSheetId="8">#REF!</definedName>
    <definedName name="_xlnm.Criteria" localSheetId="10">#REF!</definedName>
    <definedName name="_xlnm.Criteria" localSheetId="12">#REF!</definedName>
    <definedName name="_xlnm.Criteria">#REF!</definedName>
    <definedName name="_xlnm.Database">#REF!</definedName>
    <definedName name="Economico__distretto">#REF!</definedName>
    <definedName name="Economico_classe">#REF!</definedName>
    <definedName name="Economico_contabilita">#REF!</definedName>
    <definedName name="Economico_descrizione">#REF!</definedName>
    <definedName name="Economico_elaboratoil">#REF!</definedName>
    <definedName name="Economico_istituto">#REF!</definedName>
    <definedName name="Economico_periodo">#REF!</definedName>
    <definedName name="Economico_tipo">#REF!</definedName>
    <definedName name="Economico_tipocont">#REF!</definedName>
    <definedName name="_xlnm.Extract" localSheetId="8">#REF!</definedName>
    <definedName name="_xlnm.Extract" localSheetId="10">#REF!</definedName>
    <definedName name="_xlnm.Extract" localSheetId="12">#REF!</definedName>
    <definedName name="_xlnm.Extract">#REF!</definedName>
    <definedName name="Excel_BuiltIn_Criteria" localSheetId="8">#REF!</definedName>
    <definedName name="Excel_BuiltIn_Criteria" localSheetId="10">#REF!</definedName>
    <definedName name="Excel_BuiltIn_Criteria" localSheetId="12">#REF!</definedName>
    <definedName name="Excel_BuiltIn_Criteria">#REF!</definedName>
    <definedName name="Excel_BuiltIn_Database">#REF!</definedName>
    <definedName name="Excel_BuiltIn_Extract" localSheetId="8">#REF!</definedName>
    <definedName name="Excel_BuiltIn_Extract" localSheetId="10">#REF!</definedName>
    <definedName name="Excel_BuiltIn_Extract" localSheetId="12">#REF!</definedName>
    <definedName name="Excel_BuiltIn_Extract">#REF!</definedName>
    <definedName name="finanziario">#REF!</definedName>
    <definedName name="Finanziario_descrizione">#REF!</definedName>
    <definedName name="Finanziario_elaboratoil">#REF!</definedName>
    <definedName name="TEST1" localSheetId="8">'[1]Kapitel laufendeFinanzierung SB'!#REF!</definedName>
    <definedName name="TEST1" localSheetId="10">'[1]Kapitel laufendeFinanzierung SB'!#REF!</definedName>
    <definedName name="TEST1" localSheetId="12">'[1]Kapitel laufendeFinanzierung SB'!#REF!</definedName>
    <definedName name="TEST1">'[1]Kapitel laufendeFinanzierung SB'!#REF!</definedName>
    <definedName name="TESTHKEY" localSheetId="8">'[1]Kapitel laufendeFinanzierung SB'!#REF!</definedName>
    <definedName name="TESTHKEY" localSheetId="10">'[1]Kapitel laufendeFinanzierung SB'!#REF!</definedName>
    <definedName name="TESTHKEY" localSheetId="12">'[1]Kapitel laufendeFinanzierung SB'!#REF!</definedName>
    <definedName name="TESTHKEY">'[1]Kapitel laufendeFinanzierung SB'!#REF!</definedName>
    <definedName name="TESTKEYS" localSheetId="8">'[1]Kapitel laufendeFinanzierung SB'!#REF!</definedName>
    <definedName name="TESTKEYS" localSheetId="10">'[1]Kapitel laufendeFinanzierung SB'!#REF!</definedName>
    <definedName name="TESTKEYS" localSheetId="12">'[1]Kapitel laufendeFinanzierung SB'!#REF!</definedName>
    <definedName name="TESTKEYS">'[1]Kapitel laufendeFinanzierung SB'!#REF!</definedName>
    <definedName name="TESTVKEY" localSheetId="8">'[1]Kapitel laufendeFinanzierung SB'!#REF!</definedName>
    <definedName name="TESTVKEY" localSheetId="10">'[1]Kapitel laufendeFinanzierung SB'!#REF!</definedName>
    <definedName name="TESTVKEY" localSheetId="12">'[1]Kapitel laufendeFinanzierung SB'!#REF!</definedName>
    <definedName name="TESTVKEY">'[1]Kapitel laufendeFinanzierung SB'!#REF!</definedName>
    <definedName name="_xlnm.Print_Titles" localSheetId="7">'CE MINISTERIALE'!$25:$26</definedName>
    <definedName name="_xlnm.Print_Titles" localSheetId="8">'CE MINISTERIALE de'!$25:$26</definedName>
    <definedName name="_xlnm.Print_Titles" localSheetId="1">'CE statale'!$4:$8</definedName>
    <definedName name="_xlnm.Print_Titles" localSheetId="2">'G.u.V.Rechnung Staat'!$4:$8</definedName>
    <definedName name="_xlnm.Print_Titles" localSheetId="0">'pdc 2015'!$1:$3</definedName>
    <definedName name="_xlnm.Print_Titles" localSheetId="9">'SP_Attivo MIN'!$1:$31</definedName>
    <definedName name="_xlnm.Print_Titles" localSheetId="10">'SP_Attivo MIN de'!$1:$31</definedName>
    <definedName name="_xlnm.Print_Titles" localSheetId="11">'SP_Passivo MIN'!$1:$31</definedName>
    <definedName name="_xlnm.Print_Titles" localSheetId="12">'SP_Passivo MIN de'!$1:$31</definedName>
    <definedName name="_xlnm.Print_Titles" localSheetId="3">'Stato Patrimoniale - Attivo'!$4:$8</definedName>
    <definedName name="_xlnm.Print_Titles" localSheetId="4">'Stato Patrimoniale - Passivo'!$4:$8</definedName>
    <definedName name="_xlnm.Print_Titles" localSheetId="5">'Vermögensaufstellung - Aktiva'!$4:$8</definedName>
    <definedName name="_xlnm.Print_Titles" localSheetId="6">'Vermögensaufstellung - Passiva'!$4:$8</definedName>
  </definedNames>
  <calcPr calcId="145621"/>
</workbook>
</file>

<file path=xl/calcChain.xml><?xml version="1.0" encoding="utf-8"?>
<calcChain xmlns="http://schemas.openxmlformats.org/spreadsheetml/2006/main">
  <c r="AJ34" i="10" l="1"/>
  <c r="AJ35" i="10"/>
  <c r="AJ36" i="10"/>
  <c r="AJ38" i="10"/>
  <c r="AJ39" i="10"/>
  <c r="AJ41" i="10"/>
  <c r="AJ42" i="10"/>
  <c r="AJ43" i="10"/>
  <c r="AJ44" i="10"/>
  <c r="AJ45" i="10"/>
  <c r="AJ47" i="10"/>
  <c r="AJ48" i="10"/>
  <c r="AJ49" i="10"/>
  <c r="AJ50" i="10"/>
  <c r="AJ51" i="10"/>
  <c r="AJ52" i="10"/>
  <c r="AJ53" i="10"/>
  <c r="AJ54" i="10"/>
  <c r="AJ56" i="10"/>
  <c r="AJ57" i="10"/>
  <c r="AJ58" i="10"/>
  <c r="AJ59" i="10"/>
  <c r="AJ62" i="10"/>
  <c r="AJ63" i="10"/>
  <c r="AJ61" i="10" s="1"/>
  <c r="AJ66" i="10"/>
  <c r="AJ65" i="10" s="1"/>
  <c r="AJ67" i="10"/>
  <c r="AJ69" i="10"/>
  <c r="AJ68" i="10" s="1"/>
  <c r="AJ70" i="10"/>
  <c r="AJ72" i="10"/>
  <c r="AJ71" i="10" s="1"/>
  <c r="AJ73" i="10"/>
  <c r="AJ75" i="10"/>
  <c r="AJ76" i="10"/>
  <c r="AJ78" i="10"/>
  <c r="AJ79" i="10"/>
  <c r="AJ81" i="10"/>
  <c r="AJ82" i="10"/>
  <c r="AJ83" i="10"/>
  <c r="AJ85" i="10"/>
  <c r="AJ84" i="10" s="1"/>
  <c r="AJ86" i="10"/>
  <c r="AJ87" i="10"/>
  <c r="AJ89" i="10"/>
  <c r="AJ90" i="10"/>
  <c r="AJ91" i="10"/>
  <c r="AJ92" i="10"/>
  <c r="AJ93" i="10"/>
  <c r="AJ94" i="10"/>
  <c r="AJ95" i="10"/>
  <c r="AJ96" i="10"/>
  <c r="AJ99" i="10"/>
  <c r="AJ100" i="10"/>
  <c r="AJ101" i="10"/>
  <c r="AJ98" i="10" s="1"/>
  <c r="AJ102" i="10"/>
  <c r="AJ104" i="10"/>
  <c r="AJ105" i="10"/>
  <c r="AJ106" i="10"/>
  <c r="AJ107" i="10"/>
  <c r="AJ108" i="10"/>
  <c r="AJ109" i="10"/>
  <c r="AJ113" i="10"/>
  <c r="AJ114" i="10"/>
  <c r="AJ115" i="10"/>
  <c r="AJ116" i="10"/>
  <c r="AJ117" i="10"/>
  <c r="AJ118" i="10"/>
  <c r="AJ119" i="10"/>
  <c r="AJ120" i="10"/>
  <c r="AJ121" i="10"/>
  <c r="AJ123" i="10"/>
  <c r="AJ124" i="10"/>
  <c r="AJ125" i="10"/>
  <c r="AJ126" i="10"/>
  <c r="AJ127" i="10"/>
  <c r="AJ128" i="10"/>
  <c r="AJ129" i="10"/>
  <c r="AJ132" i="10"/>
  <c r="AJ133" i="10"/>
  <c r="AJ134" i="10"/>
  <c r="AJ135" i="10"/>
  <c r="AJ136" i="10"/>
  <c r="AJ137" i="10"/>
  <c r="AJ138" i="10"/>
  <c r="AJ139" i="10"/>
  <c r="AJ141" i="10"/>
  <c r="AJ142" i="10"/>
  <c r="AJ143" i="10"/>
  <c r="AJ144" i="10"/>
  <c r="AJ145" i="10"/>
  <c r="AJ148" i="10"/>
  <c r="AJ149" i="10"/>
  <c r="AJ150" i="10"/>
  <c r="AJ151" i="10"/>
  <c r="AJ152" i="10"/>
  <c r="AJ153" i="10"/>
  <c r="AJ154" i="10"/>
  <c r="AJ155" i="10"/>
  <c r="AJ156" i="10"/>
  <c r="AJ157" i="10"/>
  <c r="AJ159" i="10"/>
  <c r="AJ160" i="10"/>
  <c r="AJ161" i="10"/>
  <c r="AJ162" i="10"/>
  <c r="AJ163" i="10"/>
  <c r="AJ164" i="10"/>
  <c r="AJ166" i="10"/>
  <c r="AJ167" i="10"/>
  <c r="AJ168" i="10"/>
  <c r="AJ169" i="10"/>
  <c r="AJ170" i="10"/>
  <c r="AJ171" i="10"/>
  <c r="AJ173" i="10"/>
  <c r="AJ174" i="10"/>
  <c r="AJ172" i="10" s="1"/>
  <c r="AJ175" i="10"/>
  <c r="AJ176" i="10"/>
  <c r="AJ178" i="10"/>
  <c r="AJ179" i="10"/>
  <c r="AJ177" i="10" s="1"/>
  <c r="AJ180" i="10"/>
  <c r="AJ181" i="10"/>
  <c r="AJ182" i="10"/>
  <c r="AJ184" i="10"/>
  <c r="AJ185" i="10"/>
  <c r="AJ187" i="10"/>
  <c r="AJ188" i="10"/>
  <c r="AJ189" i="10"/>
  <c r="AJ190" i="10"/>
  <c r="AJ193" i="10"/>
  <c r="AJ194" i="10"/>
  <c r="AJ196" i="10"/>
  <c r="AJ197" i="10"/>
  <c r="AJ199" i="10"/>
  <c r="AJ200" i="10"/>
  <c r="AJ201" i="10"/>
  <c r="AJ202" i="10"/>
  <c r="AJ195" i="10" l="1"/>
  <c r="AJ186" i="10"/>
  <c r="AJ77" i="10"/>
  <c r="AJ74" i="10"/>
  <c r="AJ64" i="10"/>
  <c r="AJ46" i="10"/>
  <c r="AJ147" i="10"/>
  <c r="AJ112" i="10"/>
  <c r="AJ122" i="10"/>
  <c r="AJ40" i="10"/>
  <c r="AJ165" i="10"/>
  <c r="AJ198" i="10"/>
  <c r="AJ131" i="10"/>
  <c r="AJ103" i="10"/>
  <c r="AJ192" i="10"/>
  <c r="AJ88" i="10"/>
  <c r="AJ80" i="10"/>
  <c r="AJ37" i="10"/>
  <c r="AJ158" i="10"/>
  <c r="AJ140" i="10"/>
  <c r="AJ183" i="10"/>
  <c r="AJ55" i="10"/>
  <c r="K145" i="13"/>
  <c r="F145" i="13"/>
  <c r="K144" i="13"/>
  <c r="F144" i="13"/>
  <c r="Z10" i="13"/>
  <c r="Y10" i="13"/>
  <c r="X10" i="13"/>
  <c r="W10" i="13"/>
  <c r="K146" i="12"/>
  <c r="K146" i="13" s="1"/>
  <c r="F146" i="12"/>
  <c r="F146" i="13" s="1"/>
  <c r="P145" i="12"/>
  <c r="P145" i="13" s="1"/>
  <c r="P144" i="12"/>
  <c r="P144" i="13" s="1"/>
  <c r="AJ138" i="12"/>
  <c r="AJ137" i="12"/>
  <c r="AJ136" i="12"/>
  <c r="AC136" i="12" s="1"/>
  <c r="AC136" i="13" s="1"/>
  <c r="AJ135" i="12"/>
  <c r="AC135" i="12" s="1"/>
  <c r="AJ133" i="12"/>
  <c r="AJ132" i="12"/>
  <c r="AC132" i="12" s="1"/>
  <c r="AC132" i="13" s="1"/>
  <c r="AJ130" i="12"/>
  <c r="AJ129" i="12"/>
  <c r="AJ126" i="12"/>
  <c r="AJ125" i="12"/>
  <c r="AJ124" i="12"/>
  <c r="AC124" i="12" s="1"/>
  <c r="AC124" i="13" s="1"/>
  <c r="AJ123" i="12"/>
  <c r="AC123" i="12" s="1"/>
  <c r="AJ121" i="12"/>
  <c r="AJ120" i="12"/>
  <c r="AC120" i="12" s="1"/>
  <c r="AC120" i="13" s="1"/>
  <c r="AJ119" i="12"/>
  <c r="AJ118" i="12"/>
  <c r="AJ117" i="12"/>
  <c r="AJ115" i="12"/>
  <c r="AJ114" i="12"/>
  <c r="AJ113" i="12"/>
  <c r="AJ111" i="12"/>
  <c r="AJ110" i="12"/>
  <c r="AJ109" i="12"/>
  <c r="AJ108" i="12"/>
  <c r="AJ107" i="12"/>
  <c r="AJ106" i="12"/>
  <c r="AJ105" i="12"/>
  <c r="AJ104" i="12"/>
  <c r="AC104" i="12" s="1"/>
  <c r="AC104" i="13" s="1"/>
  <c r="AJ103" i="12"/>
  <c r="AJ101" i="12"/>
  <c r="AJ100" i="12"/>
  <c r="AC100" i="12" s="1"/>
  <c r="AC100" i="13" s="1"/>
  <c r="AJ99" i="12"/>
  <c r="AJ98" i="12"/>
  <c r="AJ97" i="12"/>
  <c r="AJ96" i="12"/>
  <c r="AJ94" i="12"/>
  <c r="AJ93" i="12"/>
  <c r="AJ92" i="12"/>
  <c r="AJ91" i="12"/>
  <c r="AC91" i="12" s="1"/>
  <c r="AJ90" i="12"/>
  <c r="AJ88" i="12"/>
  <c r="AJ86" i="12"/>
  <c r="AJ85" i="12"/>
  <c r="AJ83" i="12"/>
  <c r="AJ82" i="12"/>
  <c r="AJ81" i="12"/>
  <c r="AJ80" i="12"/>
  <c r="AC80" i="12" s="1"/>
  <c r="AC80" i="13" s="1"/>
  <c r="AJ78" i="12"/>
  <c r="AJ76" i="12"/>
  <c r="AC76" i="12" s="1"/>
  <c r="AC76" i="13" s="1"/>
  <c r="AJ75" i="12"/>
  <c r="AJ74" i="12"/>
  <c r="AJ73" i="12"/>
  <c r="AJ71" i="12"/>
  <c r="AJ70" i="12"/>
  <c r="AJ69" i="12"/>
  <c r="AJ68" i="12"/>
  <c r="AC68" i="12" s="1"/>
  <c r="AC68" i="13" s="1"/>
  <c r="AJ67" i="12"/>
  <c r="AJ66" i="12"/>
  <c r="AJ65" i="12"/>
  <c r="AJ63" i="12"/>
  <c r="AJ62" i="12"/>
  <c r="AJ61" i="12"/>
  <c r="AJ60" i="12"/>
  <c r="AC60" i="12" s="1"/>
  <c r="AC60" i="13" s="1"/>
  <c r="AJ59" i="12"/>
  <c r="AJ57" i="12"/>
  <c r="AJ55" i="12"/>
  <c r="AJ54" i="12"/>
  <c r="AJ53" i="12"/>
  <c r="AJ52" i="12"/>
  <c r="AJ51" i="12"/>
  <c r="AJ49" i="12"/>
  <c r="AJ48" i="12"/>
  <c r="AJ47" i="12"/>
  <c r="AJ46" i="12"/>
  <c r="AJ45" i="12"/>
  <c r="AJ43" i="12"/>
  <c r="AJ42" i="12"/>
  <c r="AJ41" i="12"/>
  <c r="AJ40" i="12"/>
  <c r="AJ39" i="12"/>
  <c r="AJ38" i="12"/>
  <c r="AJ37" i="12"/>
  <c r="AJ35" i="12"/>
  <c r="AJ33" i="12"/>
  <c r="Z10" i="11"/>
  <c r="Y10" i="11"/>
  <c r="X10" i="11"/>
  <c r="W10" i="11"/>
  <c r="AC194" i="10"/>
  <c r="AC194" i="11" s="1"/>
  <c r="AC181" i="10"/>
  <c r="AC181" i="11" s="1"/>
  <c r="AC179" i="10"/>
  <c r="AC179" i="11" s="1"/>
  <c r="AC178" i="10"/>
  <c r="AC171" i="10"/>
  <c r="AC171" i="11" s="1"/>
  <c r="AC155" i="10"/>
  <c r="AC155" i="11" s="1"/>
  <c r="AC153" i="10"/>
  <c r="AC153" i="11" s="1"/>
  <c r="AC148" i="10"/>
  <c r="AC145" i="10"/>
  <c r="AC143" i="10"/>
  <c r="AC143" i="11" s="1"/>
  <c r="AC139" i="10"/>
  <c r="AC139" i="11" s="1"/>
  <c r="AC135" i="10"/>
  <c r="AC135" i="11" s="1"/>
  <c r="AC132" i="10"/>
  <c r="AC132" i="11" s="1"/>
  <c r="AC123" i="10"/>
  <c r="AC118" i="10"/>
  <c r="AC118" i="11" s="1"/>
  <c r="AC96" i="10"/>
  <c r="AC96" i="11" s="1"/>
  <c r="AC91" i="10"/>
  <c r="AC91" i="11" s="1"/>
  <c r="AC90" i="10"/>
  <c r="AC90" i="11" s="1"/>
  <c r="AC78" i="10"/>
  <c r="AC72" i="10"/>
  <c r="AC62" i="10"/>
  <c r="AC54" i="10"/>
  <c r="AC54" i="11" s="1"/>
  <c r="AC43" i="10"/>
  <c r="AC43" i="11" s="1"/>
  <c r="AE501" i="9"/>
  <c r="AD501" i="9"/>
  <c r="AE419" i="9"/>
  <c r="AD419" i="9"/>
  <c r="AE138" i="9"/>
  <c r="AD138" i="9"/>
  <c r="AA10" i="9"/>
  <c r="Z10" i="9"/>
  <c r="Y10" i="9"/>
  <c r="X10" i="9"/>
  <c r="AD510" i="8"/>
  <c r="AD509" i="8"/>
  <c r="AD508" i="8"/>
  <c r="AE508" i="8" s="1"/>
  <c r="AE508" i="9" s="1"/>
  <c r="AD506" i="8"/>
  <c r="AD505" i="8"/>
  <c r="AD505" i="9" s="1"/>
  <c r="AD504" i="8"/>
  <c r="AD503" i="8"/>
  <c r="AD498" i="8"/>
  <c r="AE498" i="8" s="1"/>
  <c r="AE498" i="9" s="1"/>
  <c r="AD497" i="8"/>
  <c r="AD496" i="8"/>
  <c r="AE496" i="8" s="1"/>
  <c r="AE496" i="9" s="1"/>
  <c r="AD495" i="8"/>
  <c r="AD494" i="8"/>
  <c r="AD494" i="9" s="1"/>
  <c r="AD493" i="8"/>
  <c r="AD492" i="8"/>
  <c r="AD491" i="8"/>
  <c r="AE491" i="8" s="1"/>
  <c r="AE491" i="9" s="1"/>
  <c r="AD489" i="8"/>
  <c r="AE489" i="8" s="1"/>
  <c r="AE489" i="9" s="1"/>
  <c r="AD487" i="8"/>
  <c r="AD486" i="8"/>
  <c r="AD485" i="8"/>
  <c r="AD484" i="8"/>
  <c r="AE484" i="8" s="1"/>
  <c r="AE484" i="9" s="1"/>
  <c r="AD483" i="8"/>
  <c r="AE483" i="8" s="1"/>
  <c r="AE483" i="9" s="1"/>
  <c r="AD482" i="8"/>
  <c r="AD481" i="8"/>
  <c r="AE481" i="8" s="1"/>
  <c r="AE481" i="9" s="1"/>
  <c r="AD480" i="8"/>
  <c r="AD480" i="9" s="1"/>
  <c r="AD478" i="8"/>
  <c r="AD478" i="9" s="1"/>
  <c r="AD476" i="8"/>
  <c r="AD476" i="9" s="1"/>
  <c r="AD475" i="8"/>
  <c r="AE475" i="8" s="1"/>
  <c r="AE475" i="9" s="1"/>
  <c r="AD472" i="8"/>
  <c r="AD471" i="8"/>
  <c r="AE471" i="8" s="1"/>
  <c r="AE471" i="9" s="1"/>
  <c r="AD469" i="8"/>
  <c r="AD469" i="9" s="1"/>
  <c r="AD467" i="8"/>
  <c r="AD466" i="8"/>
  <c r="AD466" i="9" s="1"/>
  <c r="AD465" i="8"/>
  <c r="AD464" i="8"/>
  <c r="AD464" i="9" s="1"/>
  <c r="AD463" i="8"/>
  <c r="AD462" i="8"/>
  <c r="AD462" i="9" s="1"/>
  <c r="AD461" i="8"/>
  <c r="AE461" i="8" s="1"/>
  <c r="AE461" i="9" s="1"/>
  <c r="AD460" i="8"/>
  <c r="AD458" i="8"/>
  <c r="AD456" i="8"/>
  <c r="AE456" i="8" s="1"/>
  <c r="AE456" i="9" s="1"/>
  <c r="AD455" i="8"/>
  <c r="AE455" i="8" s="1"/>
  <c r="AE455" i="9" s="1"/>
  <c r="AD454" i="8"/>
  <c r="AD453" i="8"/>
  <c r="AD449" i="8" s="1"/>
  <c r="AE452" i="8"/>
  <c r="AE452" i="9" s="1"/>
  <c r="AD452" i="8"/>
  <c r="AD452" i="9" s="1"/>
  <c r="AD451" i="8"/>
  <c r="AD450" i="8"/>
  <c r="AD450" i="9" s="1"/>
  <c r="AD448" i="8"/>
  <c r="AD448" i="9" s="1"/>
  <c r="AD446" i="8"/>
  <c r="AD446" i="9" s="1"/>
  <c r="AD444" i="8"/>
  <c r="AD442" i="8"/>
  <c r="AD442" i="9" s="1"/>
  <c r="AD440" i="8"/>
  <c r="AE440" i="8" s="1"/>
  <c r="AE440" i="9" s="1"/>
  <c r="AD439" i="8"/>
  <c r="AD438" i="8"/>
  <c r="AD436" i="8"/>
  <c r="AD436" i="9" s="1"/>
  <c r="AD435" i="8"/>
  <c r="AD435" i="9" s="1"/>
  <c r="AD433" i="8"/>
  <c r="AD432" i="8"/>
  <c r="AD432" i="9" s="1"/>
  <c r="AD431" i="8"/>
  <c r="AD429" i="8"/>
  <c r="AE429" i="8" s="1"/>
  <c r="AE429" i="9" s="1"/>
  <c r="AD428" i="8"/>
  <c r="AD427" i="8"/>
  <c r="AE427" i="8" s="1"/>
  <c r="AE427" i="9" s="1"/>
  <c r="AD426" i="8"/>
  <c r="AD426" i="9" s="1"/>
  <c r="AD425" i="8"/>
  <c r="AD423" i="8"/>
  <c r="AE423" i="8" s="1"/>
  <c r="AE423" i="9" s="1"/>
  <c r="AD422" i="8"/>
  <c r="AD421" i="8"/>
  <c r="AD417" i="8"/>
  <c r="AD416" i="8"/>
  <c r="AD415" i="8"/>
  <c r="AD414" i="8"/>
  <c r="AD413" i="8"/>
  <c r="AD413" i="9" s="1"/>
  <c r="AD412" i="8"/>
  <c r="AD411" i="8"/>
  <c r="AE411" i="8" s="1"/>
  <c r="AE411" i="9" s="1"/>
  <c r="AD409" i="8"/>
  <c r="AD409" i="9" s="1"/>
  <c r="AD408" i="8"/>
  <c r="AE408" i="8" s="1"/>
  <c r="AE408" i="9" s="1"/>
  <c r="AE407" i="8"/>
  <c r="AE407" i="9" s="1"/>
  <c r="AD407" i="8"/>
  <c r="AD407" i="9" s="1"/>
  <c r="AD406" i="8"/>
  <c r="AD404" i="8"/>
  <c r="AE404" i="8" s="1"/>
  <c r="AE404" i="9" s="1"/>
  <c r="AD403" i="8"/>
  <c r="AD402" i="8"/>
  <c r="AD401" i="8"/>
  <c r="AE401" i="8" s="1"/>
  <c r="AE401" i="9" s="1"/>
  <c r="AD400" i="8"/>
  <c r="AD399" i="8"/>
  <c r="AD399" i="9" s="1"/>
  <c r="AD396" i="8"/>
  <c r="AE396" i="8" s="1"/>
  <c r="AE396" i="9" s="1"/>
  <c r="AD395" i="8"/>
  <c r="AD393" i="8"/>
  <c r="AD392" i="8"/>
  <c r="AE392" i="8" s="1"/>
  <c r="AE392" i="9" s="1"/>
  <c r="AD390" i="8"/>
  <c r="AE390" i="8" s="1"/>
  <c r="AE390" i="9" s="1"/>
  <c r="AD389" i="8"/>
  <c r="AD388" i="8"/>
  <c r="AD385" i="8"/>
  <c r="AD385" i="9" s="1"/>
  <c r="AD383" i="8"/>
  <c r="AD383" i="9" s="1"/>
  <c r="AD382" i="8"/>
  <c r="AD380" i="8"/>
  <c r="AE380" i="8" s="1"/>
  <c r="AE380" i="9" s="1"/>
  <c r="AD379" i="8"/>
  <c r="AD377" i="8"/>
  <c r="AD376" i="8"/>
  <c r="AD375" i="8"/>
  <c r="AE375" i="8" s="1"/>
  <c r="AD373" i="8"/>
  <c r="AD372" i="8"/>
  <c r="AD372" i="9" s="1"/>
  <c r="AE371" i="8"/>
  <c r="AD371" i="8"/>
  <c r="AD371" i="9" s="1"/>
  <c r="AD368" i="8"/>
  <c r="AD367" i="8"/>
  <c r="AD367" i="9" s="1"/>
  <c r="AD366" i="8"/>
  <c r="AD364" i="8"/>
  <c r="AD363" i="8"/>
  <c r="AD362" i="8"/>
  <c r="AE362" i="8" s="1"/>
  <c r="AE362" i="9" s="1"/>
  <c r="AD359" i="8"/>
  <c r="AD358" i="8"/>
  <c r="AE358" i="8" s="1"/>
  <c r="AE358" i="9" s="1"/>
  <c r="AD357" i="8"/>
  <c r="AD355" i="8"/>
  <c r="AD355" i="9" s="1"/>
  <c r="AD354" i="8"/>
  <c r="AD353" i="8"/>
  <c r="AE353" i="8" s="1"/>
  <c r="AD350" i="8"/>
  <c r="AD349" i="8"/>
  <c r="AD349" i="9" s="1"/>
  <c r="AD348" i="8"/>
  <c r="AE348" i="8" s="1"/>
  <c r="AE348" i="9" s="1"/>
  <c r="AD346" i="8"/>
  <c r="AE346" i="8" s="1"/>
  <c r="AE346" i="9" s="1"/>
  <c r="AD345" i="8"/>
  <c r="AD345" i="9" s="1"/>
  <c r="AD344" i="8"/>
  <c r="AE344" i="8" s="1"/>
  <c r="AE344" i="9" s="1"/>
  <c r="AD342" i="8"/>
  <c r="AD341" i="8"/>
  <c r="AD340" i="8"/>
  <c r="AD335" i="8"/>
  <c r="AD335" i="9" s="1"/>
  <c r="AD334" i="8"/>
  <c r="AD333" i="8"/>
  <c r="AD333" i="9" s="1"/>
  <c r="AD331" i="8"/>
  <c r="AD331" i="9" s="1"/>
  <c r="AD330" i="8"/>
  <c r="AD328" i="8"/>
  <c r="AE328" i="8" s="1"/>
  <c r="AE328" i="9" s="1"/>
  <c r="AD326" i="8"/>
  <c r="AE326" i="8" s="1"/>
  <c r="AE326" i="9" s="1"/>
  <c r="AD325" i="8"/>
  <c r="AE325" i="8" s="1"/>
  <c r="AE325" i="9" s="1"/>
  <c r="AD324" i="8"/>
  <c r="AD323" i="8"/>
  <c r="AD323" i="9" s="1"/>
  <c r="AD322" i="8"/>
  <c r="AD321" i="8"/>
  <c r="AD321" i="9" s="1"/>
  <c r="AD320" i="8"/>
  <c r="AD318" i="8"/>
  <c r="AD317" i="8"/>
  <c r="AD317" i="9" s="1"/>
  <c r="AD315" i="8"/>
  <c r="AD315" i="9" s="1"/>
  <c r="AD314" i="8"/>
  <c r="AD313" i="8"/>
  <c r="AD311" i="8"/>
  <c r="AD311" i="9" s="1"/>
  <c r="AD310" i="8"/>
  <c r="AE310" i="8" s="1"/>
  <c r="AE310" i="9" s="1"/>
  <c r="AD309" i="8"/>
  <c r="AD308" i="8"/>
  <c r="AD307" i="8"/>
  <c r="AD307" i="9" s="1"/>
  <c r="AD305" i="8"/>
  <c r="AE305" i="8" s="1"/>
  <c r="AE305" i="9" s="1"/>
  <c r="AD304" i="8"/>
  <c r="AD302" i="8"/>
  <c r="AD301" i="8"/>
  <c r="AE301" i="8" s="1"/>
  <c r="AD300" i="8"/>
  <c r="AE300" i="8" s="1"/>
  <c r="AE300" i="9" s="1"/>
  <c r="AD298" i="8"/>
  <c r="AE298" i="8" s="1"/>
  <c r="AE298" i="9" s="1"/>
  <c r="AD297" i="8"/>
  <c r="AD295" i="8"/>
  <c r="AD294" i="8"/>
  <c r="AE294" i="8" s="1"/>
  <c r="AE294" i="9" s="1"/>
  <c r="AD293" i="8"/>
  <c r="AD292" i="8"/>
  <c r="AD291" i="8"/>
  <c r="AD291" i="9" s="1"/>
  <c r="AD290" i="8"/>
  <c r="AD289" i="8"/>
  <c r="AE289" i="8" s="1"/>
  <c r="AE289" i="9" s="1"/>
  <c r="AD288" i="8"/>
  <c r="AD287" i="8"/>
  <c r="AD287" i="9" s="1"/>
  <c r="AD286" i="8"/>
  <c r="AD283" i="8"/>
  <c r="AD283" i="9" s="1"/>
  <c r="AD282" i="8"/>
  <c r="AD281" i="8"/>
  <c r="AD281" i="9" s="1"/>
  <c r="AD280" i="8"/>
  <c r="AE280" i="8" s="1"/>
  <c r="AE280" i="9" s="1"/>
  <c r="AD279" i="8"/>
  <c r="AD278" i="8"/>
  <c r="AD276" i="8"/>
  <c r="AD275" i="8"/>
  <c r="AD275" i="9" s="1"/>
  <c r="AD274" i="8"/>
  <c r="AD272" i="8"/>
  <c r="AD271" i="8"/>
  <c r="AD271" i="9" s="1"/>
  <c r="AD270" i="8"/>
  <c r="AD269" i="8"/>
  <c r="AD269" i="9" s="1"/>
  <c r="AD268" i="8"/>
  <c r="AE268" i="8" s="1"/>
  <c r="AE268" i="9" s="1"/>
  <c r="AD267" i="8"/>
  <c r="AE267" i="8" s="1"/>
  <c r="AD265" i="8"/>
  <c r="AD265" i="9" s="1"/>
  <c r="AD264" i="8"/>
  <c r="AE264" i="8" s="1"/>
  <c r="AE264" i="9" s="1"/>
  <c r="AD262" i="8"/>
  <c r="AD261" i="8"/>
  <c r="AD260" i="8"/>
  <c r="AD259" i="8"/>
  <c r="AD258" i="8"/>
  <c r="AE258" i="8" s="1"/>
  <c r="AE258" i="9" s="1"/>
  <c r="AD257" i="8"/>
  <c r="AD257" i="9" s="1"/>
  <c r="AD255" i="8"/>
  <c r="AE255" i="8" s="1"/>
  <c r="AE255" i="9" s="1"/>
  <c r="AD254" i="8"/>
  <c r="AE254" i="8" s="1"/>
  <c r="AE254" i="9" s="1"/>
  <c r="AD253" i="8"/>
  <c r="AD253" i="9" s="1"/>
  <c r="AD252" i="8"/>
  <c r="AD251" i="8"/>
  <c r="AD250" i="8"/>
  <c r="AD249" i="8"/>
  <c r="AD247" i="8"/>
  <c r="AD247" i="9" s="1"/>
  <c r="AD246" i="8"/>
  <c r="AE246" i="8" s="1"/>
  <c r="AE246" i="9" s="1"/>
  <c r="AD245" i="8"/>
  <c r="AD244" i="8"/>
  <c r="AD243" i="8"/>
  <c r="AD243" i="9" s="1"/>
  <c r="AD241" i="8"/>
  <c r="AE241" i="8" s="1"/>
  <c r="AE241" i="9" s="1"/>
  <c r="AD240" i="8"/>
  <c r="AD239" i="8"/>
  <c r="AD239" i="9" s="1"/>
  <c r="AD238" i="8"/>
  <c r="AD236" i="8"/>
  <c r="AD235" i="8"/>
  <c r="AD234" i="8"/>
  <c r="AE234" i="8" s="1"/>
  <c r="AE234" i="9" s="1"/>
  <c r="AD233" i="8"/>
  <c r="AE233" i="8" s="1"/>
  <c r="AD232" i="8"/>
  <c r="AE232" i="8" s="1"/>
  <c r="AE232" i="9" s="1"/>
  <c r="AD230" i="8"/>
  <c r="AE230" i="8" s="1"/>
  <c r="AE230" i="9" s="1"/>
  <c r="AD229" i="8"/>
  <c r="AD228" i="8"/>
  <c r="AD227" i="8"/>
  <c r="AD226" i="8"/>
  <c r="AD226" i="9" s="1"/>
  <c r="AD225" i="8"/>
  <c r="AD225" i="9" s="1"/>
  <c r="AD223" i="8"/>
  <c r="AD222" i="8"/>
  <c r="AE222" i="8" s="1"/>
  <c r="AE222" i="9" s="1"/>
  <c r="AD221" i="8"/>
  <c r="AD220" i="8"/>
  <c r="AE220" i="8" s="1"/>
  <c r="AE220" i="9" s="1"/>
  <c r="AD219" i="8"/>
  <c r="AD219" i="9" s="1"/>
  <c r="AD217" i="8"/>
  <c r="AD216" i="8"/>
  <c r="AE216" i="8" s="1"/>
  <c r="AE216" i="9" s="1"/>
  <c r="AD215" i="8"/>
  <c r="AD214" i="8"/>
  <c r="AE214" i="8" s="1"/>
  <c r="AE214" i="9" s="1"/>
  <c r="AD213" i="8"/>
  <c r="AD211" i="8"/>
  <c r="AD210" i="8"/>
  <c r="AD209" i="8"/>
  <c r="AD209" i="9" s="1"/>
  <c r="AD207" i="8"/>
  <c r="AD207" i="9" s="1"/>
  <c r="AD206" i="8"/>
  <c r="AD206" i="9" s="1"/>
  <c r="AD205" i="8"/>
  <c r="AD204" i="8"/>
  <c r="AD202" i="8"/>
  <c r="AD202" i="9" s="1"/>
  <c r="AD201" i="8"/>
  <c r="AD201" i="9" s="1"/>
  <c r="AD200" i="8"/>
  <c r="AD200" i="9" s="1"/>
  <c r="AD199" i="8"/>
  <c r="AD199" i="9" s="1"/>
  <c r="AD197" i="8"/>
  <c r="AD197" i="9" s="1"/>
  <c r="AD196" i="8"/>
  <c r="AD196" i="9" s="1"/>
  <c r="AD195" i="8"/>
  <c r="AD194" i="8"/>
  <c r="AE193" i="8"/>
  <c r="AE193" i="9" s="1"/>
  <c r="AD193" i="8"/>
  <c r="AD193" i="9" s="1"/>
  <c r="AD191" i="8"/>
  <c r="AD190" i="8"/>
  <c r="AD190" i="9" s="1"/>
  <c r="AD189" i="8"/>
  <c r="AD189" i="9" s="1"/>
  <c r="AD188" i="8"/>
  <c r="AD188" i="9" s="1"/>
  <c r="AD187" i="8"/>
  <c r="AD185" i="8"/>
  <c r="AE185" i="8" s="1"/>
  <c r="AE185" i="9" s="1"/>
  <c r="AD184" i="8"/>
  <c r="AD183" i="8"/>
  <c r="AD183" i="9" s="1"/>
  <c r="AD182" i="8"/>
  <c r="AD180" i="8"/>
  <c r="AD179" i="8"/>
  <c r="AD179" i="9" s="1"/>
  <c r="AD178" i="8"/>
  <c r="AD176" i="8"/>
  <c r="AD175" i="8"/>
  <c r="AD174" i="8"/>
  <c r="AD174" i="9" s="1"/>
  <c r="AD173" i="8"/>
  <c r="AD172" i="8"/>
  <c r="AD172" i="9" s="1"/>
  <c r="AD171" i="8"/>
  <c r="AD166" i="8"/>
  <c r="AD166" i="9" s="1"/>
  <c r="AD165" i="8"/>
  <c r="AD164" i="8"/>
  <c r="AD163" i="8"/>
  <c r="AD162" i="8"/>
  <c r="AD162" i="9" s="1"/>
  <c r="AD161" i="8"/>
  <c r="AD160" i="8"/>
  <c r="AD160" i="9" s="1"/>
  <c r="AD158" i="8"/>
  <c r="AD158" i="9" s="1"/>
  <c r="AD157" i="8"/>
  <c r="AD156" i="8"/>
  <c r="AD156" i="9" s="1"/>
  <c r="AD155" i="8"/>
  <c r="AE154" i="8"/>
  <c r="AE154" i="9" s="1"/>
  <c r="AD154" i="8"/>
  <c r="AD154" i="9" s="1"/>
  <c r="AD153" i="8"/>
  <c r="AD152" i="8"/>
  <c r="AD152" i="9" s="1"/>
  <c r="AD151" i="8"/>
  <c r="AD150" i="8"/>
  <c r="AE150" i="8" s="1"/>
  <c r="AD148" i="8"/>
  <c r="AD147" i="8"/>
  <c r="AD146" i="8"/>
  <c r="AE146" i="8" s="1"/>
  <c r="AD144" i="8"/>
  <c r="AD143" i="8"/>
  <c r="AD142" i="8"/>
  <c r="AD136" i="8"/>
  <c r="AD135" i="8"/>
  <c r="AD135" i="9" s="1"/>
  <c r="AD134" i="8"/>
  <c r="AD132" i="8"/>
  <c r="AE132" i="8" s="1"/>
  <c r="AE132" i="9" s="1"/>
  <c r="AD131" i="8"/>
  <c r="AD131" i="9" s="1"/>
  <c r="AD130" i="8"/>
  <c r="AD129" i="8"/>
  <c r="AE129" i="8" s="1"/>
  <c r="AE129" i="9" s="1"/>
  <c r="AD128" i="8"/>
  <c r="AE128" i="8" s="1"/>
  <c r="AE128" i="9" s="1"/>
  <c r="AD127" i="8"/>
  <c r="AD127" i="9" s="1"/>
  <c r="AD126" i="8"/>
  <c r="AD124" i="8"/>
  <c r="AD123" i="8"/>
  <c r="AD122" i="8"/>
  <c r="AD120" i="8"/>
  <c r="AD119" i="8"/>
  <c r="AD118" i="8"/>
  <c r="AD117" i="8"/>
  <c r="AE117" i="8" s="1"/>
  <c r="AD114" i="8"/>
  <c r="AD113" i="8"/>
  <c r="AD113" i="9" s="1"/>
  <c r="AD112" i="8"/>
  <c r="AD110" i="8"/>
  <c r="AE110" i="8" s="1"/>
  <c r="AE110" i="9" s="1"/>
  <c r="AD109" i="8"/>
  <c r="AD108" i="8"/>
  <c r="AD106" i="8"/>
  <c r="AD105" i="8"/>
  <c r="AD105" i="9" s="1"/>
  <c r="AD103" i="8"/>
  <c r="AD103" i="9" s="1"/>
  <c r="AD101" i="8"/>
  <c r="AE101" i="8" s="1"/>
  <c r="AE101" i="9" s="1"/>
  <c r="AD100" i="8"/>
  <c r="AD99" i="8"/>
  <c r="AD98" i="8"/>
  <c r="AD97" i="8"/>
  <c r="AD97" i="9" s="1"/>
  <c r="AD96" i="8"/>
  <c r="AD95" i="8"/>
  <c r="AD95" i="9" s="1"/>
  <c r="AD93" i="8"/>
  <c r="AD93" i="9" s="1"/>
  <c r="AD92" i="8"/>
  <c r="AD91" i="8"/>
  <c r="AD90" i="8"/>
  <c r="AD89" i="8"/>
  <c r="AD89" i="9" s="1"/>
  <c r="AD87" i="8"/>
  <c r="AD87" i="9" s="1"/>
  <c r="AD86" i="8"/>
  <c r="AD85" i="8"/>
  <c r="AD84" i="8" s="1"/>
  <c r="AD84" i="9" s="1"/>
  <c r="AD83" i="8"/>
  <c r="AD83" i="9" s="1"/>
  <c r="AD82" i="8"/>
  <c r="AD81" i="8"/>
  <c r="AD81" i="9" s="1"/>
  <c r="AD80" i="8"/>
  <c r="AD79" i="8"/>
  <c r="AD79" i="9" s="1"/>
  <c r="AD78" i="8"/>
  <c r="AE78" i="8" s="1"/>
  <c r="AE78" i="9" s="1"/>
  <c r="AD77" i="8"/>
  <c r="AD77" i="9" s="1"/>
  <c r="AD76" i="8"/>
  <c r="AD75" i="8"/>
  <c r="AE75" i="8" s="1"/>
  <c r="AE75" i="9" s="1"/>
  <c r="AD74" i="8"/>
  <c r="AD73" i="8"/>
  <c r="AD73" i="9" s="1"/>
  <c r="AD71" i="8"/>
  <c r="AD71" i="9" s="1"/>
  <c r="AD70" i="8"/>
  <c r="AD69" i="8"/>
  <c r="AE69" i="8" s="1"/>
  <c r="AE69" i="9" s="1"/>
  <c r="AD68" i="8"/>
  <c r="AD67" i="8"/>
  <c r="AD66" i="8"/>
  <c r="AD65" i="8"/>
  <c r="AD64" i="8"/>
  <c r="AD63" i="8"/>
  <c r="AD62" i="8"/>
  <c r="AD58" i="8"/>
  <c r="AD58" i="9" s="1"/>
  <c r="AE57" i="8"/>
  <c r="AE57" i="9" s="1"/>
  <c r="AD57" i="8"/>
  <c r="AD57" i="9" s="1"/>
  <c r="AD56" i="8"/>
  <c r="AD56" i="9" s="1"/>
  <c r="AD55" i="8"/>
  <c r="AE55" i="8" s="1"/>
  <c r="AE55" i="9" s="1"/>
  <c r="AD53" i="8"/>
  <c r="AD53" i="9" s="1"/>
  <c r="AD52" i="8"/>
  <c r="AD50" i="8"/>
  <c r="AD50" i="9" s="1"/>
  <c r="AD49" i="8"/>
  <c r="AD49" i="9" s="1"/>
  <c r="AD48" i="8"/>
  <c r="AD48" i="9" s="1"/>
  <c r="AD47" i="8"/>
  <c r="AD47" i="9" s="1"/>
  <c r="AD46" i="8"/>
  <c r="AD44" i="8"/>
  <c r="AD44" i="9" s="1"/>
  <c r="AD43" i="8"/>
  <c r="AD43" i="9" s="1"/>
  <c r="AD42" i="8"/>
  <c r="AD40" i="8"/>
  <c r="AD40" i="9" s="1"/>
  <c r="AD39" i="8"/>
  <c r="AD39" i="9" s="1"/>
  <c r="AD37" i="8"/>
  <c r="AD36" i="8"/>
  <c r="AD35" i="8"/>
  <c r="AD35" i="9" s="1"/>
  <c r="AD34" i="8"/>
  <c r="AD31" i="8"/>
  <c r="AD30" i="8"/>
  <c r="J59" i="7"/>
  <c r="J53" i="7"/>
  <c r="J52" i="7"/>
  <c r="J50" i="7"/>
  <c r="J48" i="7"/>
  <c r="J44" i="7"/>
  <c r="AL25" i="7"/>
  <c r="J80" i="6"/>
  <c r="J76" i="6"/>
  <c r="J68" i="6"/>
  <c r="J66" i="6"/>
  <c r="J64" i="6"/>
  <c r="J60" i="6"/>
  <c r="J56" i="6"/>
  <c r="J35" i="6"/>
  <c r="J33" i="6"/>
  <c r="AL25" i="6"/>
  <c r="L7" i="6"/>
  <c r="J58" i="7"/>
  <c r="J57" i="7"/>
  <c r="J56" i="7"/>
  <c r="J55" i="7"/>
  <c r="J54" i="7"/>
  <c r="J51" i="7"/>
  <c r="J49" i="7"/>
  <c r="J45" i="7"/>
  <c r="J43" i="7"/>
  <c r="AJ25" i="5"/>
  <c r="M7" i="5"/>
  <c r="M7" i="7" s="1"/>
  <c r="L7" i="5"/>
  <c r="L7" i="7" s="1"/>
  <c r="J79" i="6"/>
  <c r="J78" i="6"/>
  <c r="J74" i="6"/>
  <c r="J73" i="6"/>
  <c r="J72" i="6"/>
  <c r="J71" i="6"/>
  <c r="J70" i="6"/>
  <c r="J67" i="6"/>
  <c r="J59" i="6"/>
  <c r="J58" i="6"/>
  <c r="J57" i="6"/>
  <c r="J55" i="6"/>
  <c r="J54" i="6"/>
  <c r="J53" i="6"/>
  <c r="J52" i="6"/>
  <c r="J51" i="6"/>
  <c r="J36" i="6"/>
  <c r="J34" i="6"/>
  <c r="J32" i="4"/>
  <c r="AJ25" i="4"/>
  <c r="M7" i="4"/>
  <c r="N7" i="4" s="1"/>
  <c r="N7" i="6" s="1"/>
  <c r="L7" i="4"/>
  <c r="L120" i="3"/>
  <c r="K120" i="3"/>
  <c r="J120" i="3"/>
  <c r="I120" i="3"/>
  <c r="L111" i="3"/>
  <c r="K111" i="3"/>
  <c r="J111" i="3"/>
  <c r="I111" i="3"/>
  <c r="L110" i="3"/>
  <c r="K110" i="3"/>
  <c r="J110" i="3"/>
  <c r="I110" i="3"/>
  <c r="L108" i="3"/>
  <c r="K108" i="3"/>
  <c r="J108" i="3"/>
  <c r="I108" i="3"/>
  <c r="L100" i="3"/>
  <c r="K100" i="3"/>
  <c r="J100" i="3"/>
  <c r="I100" i="3"/>
  <c r="L99" i="3"/>
  <c r="K99" i="3"/>
  <c r="J99" i="3"/>
  <c r="I99" i="3"/>
  <c r="L95" i="3"/>
  <c r="K95" i="3"/>
  <c r="J95" i="3"/>
  <c r="I95" i="3"/>
  <c r="L94" i="3"/>
  <c r="K94" i="3"/>
  <c r="J94" i="3"/>
  <c r="I94" i="3"/>
  <c r="L90" i="3"/>
  <c r="K90" i="3"/>
  <c r="J90" i="3"/>
  <c r="I90" i="3"/>
  <c r="L89" i="3"/>
  <c r="K89" i="3"/>
  <c r="J89" i="3"/>
  <c r="I89" i="3"/>
  <c r="L87" i="3"/>
  <c r="K87" i="3"/>
  <c r="J87" i="3"/>
  <c r="I87" i="3"/>
  <c r="I43" i="3"/>
  <c r="L38" i="3"/>
  <c r="K38" i="3"/>
  <c r="J38" i="3"/>
  <c r="I38" i="3"/>
  <c r="L37" i="3"/>
  <c r="K37" i="3"/>
  <c r="J37" i="3"/>
  <c r="I37" i="3"/>
  <c r="AG25" i="3"/>
  <c r="J24" i="3"/>
  <c r="L9" i="3"/>
  <c r="K9" i="3"/>
  <c r="J9" i="3"/>
  <c r="I9" i="3"/>
  <c r="J118" i="2"/>
  <c r="J118" i="3" s="1"/>
  <c r="I118" i="2"/>
  <c r="I118" i="3" s="1"/>
  <c r="J117" i="2"/>
  <c r="I117" i="2"/>
  <c r="J116" i="2"/>
  <c r="I116" i="2"/>
  <c r="K116" i="2" s="1"/>
  <c r="K116" i="3" s="1"/>
  <c r="J115" i="2"/>
  <c r="J115" i="3" s="1"/>
  <c r="I115" i="2"/>
  <c r="J114" i="2"/>
  <c r="J114" i="3" s="1"/>
  <c r="I114" i="2"/>
  <c r="J113" i="2"/>
  <c r="I113" i="2"/>
  <c r="J106" i="2"/>
  <c r="J106" i="3" s="1"/>
  <c r="I106" i="2"/>
  <c r="J105" i="2"/>
  <c r="J105" i="3" s="1"/>
  <c r="I105" i="2"/>
  <c r="I105" i="3" s="1"/>
  <c r="J103" i="2"/>
  <c r="J103" i="3" s="1"/>
  <c r="I103" i="2"/>
  <c r="J102" i="2"/>
  <c r="I102" i="2"/>
  <c r="J97" i="2"/>
  <c r="I97" i="2"/>
  <c r="J96" i="2"/>
  <c r="I96" i="2"/>
  <c r="I96" i="3" s="1"/>
  <c r="J92" i="2"/>
  <c r="I92" i="2"/>
  <c r="J91" i="2"/>
  <c r="J91" i="3" s="1"/>
  <c r="I91" i="2"/>
  <c r="J85" i="2"/>
  <c r="J85" i="3" s="1"/>
  <c r="I85" i="2"/>
  <c r="J84" i="2"/>
  <c r="J84" i="3" s="1"/>
  <c r="I84" i="2"/>
  <c r="K84" i="2" s="1"/>
  <c r="K84" i="3" s="1"/>
  <c r="J83" i="2"/>
  <c r="J83" i="3" s="1"/>
  <c r="I83" i="2"/>
  <c r="J82" i="2"/>
  <c r="J82" i="3" s="1"/>
  <c r="I82" i="2"/>
  <c r="J80" i="2"/>
  <c r="J80" i="3" s="1"/>
  <c r="I80" i="2"/>
  <c r="I80" i="3" s="1"/>
  <c r="J79" i="2"/>
  <c r="I79" i="2"/>
  <c r="J77" i="2"/>
  <c r="I77" i="2"/>
  <c r="J76" i="2"/>
  <c r="I76" i="2"/>
  <c r="J75" i="2"/>
  <c r="I75" i="2"/>
  <c r="J74" i="2"/>
  <c r="I74" i="2"/>
  <c r="J72" i="2"/>
  <c r="J72" i="3" s="1"/>
  <c r="I72" i="2"/>
  <c r="J71" i="2"/>
  <c r="I71" i="2"/>
  <c r="J70" i="2"/>
  <c r="I70" i="2"/>
  <c r="J69" i="2"/>
  <c r="I69" i="2"/>
  <c r="J68" i="2"/>
  <c r="I68" i="2"/>
  <c r="J67" i="2"/>
  <c r="I67" i="2"/>
  <c r="J65" i="2"/>
  <c r="I65" i="2"/>
  <c r="J64" i="2"/>
  <c r="I64" i="2"/>
  <c r="J63" i="2"/>
  <c r="I63" i="2"/>
  <c r="I63" i="3" s="1"/>
  <c r="J62" i="2"/>
  <c r="I62" i="2"/>
  <c r="J61" i="2"/>
  <c r="I61" i="2"/>
  <c r="J59" i="2"/>
  <c r="I59" i="2"/>
  <c r="J58" i="2"/>
  <c r="I58" i="2"/>
  <c r="J57" i="2"/>
  <c r="J57" i="3" s="1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J45" i="3" s="1"/>
  <c r="I45" i="2"/>
  <c r="J44" i="2"/>
  <c r="I44" i="2"/>
  <c r="J43" i="2"/>
  <c r="J43" i="3" s="1"/>
  <c r="I43" i="2"/>
  <c r="J41" i="2"/>
  <c r="I41" i="2"/>
  <c r="J40" i="2"/>
  <c r="I40" i="2"/>
  <c r="J35" i="2"/>
  <c r="J35" i="3" s="1"/>
  <c r="I35" i="2"/>
  <c r="J34" i="2"/>
  <c r="J34" i="3" s="1"/>
  <c r="I34" i="2"/>
  <c r="I34" i="3" s="1"/>
  <c r="J33" i="2"/>
  <c r="J33" i="3" s="1"/>
  <c r="I33" i="2"/>
  <c r="J32" i="2"/>
  <c r="I32" i="2"/>
  <c r="I32" i="3" s="1"/>
  <c r="J31" i="2"/>
  <c r="J31" i="3" s="1"/>
  <c r="I31" i="2"/>
  <c r="I31" i="3" s="1"/>
  <c r="J30" i="2"/>
  <c r="J30" i="3" s="1"/>
  <c r="I30" i="2"/>
  <c r="J29" i="2"/>
  <c r="J29" i="3" s="1"/>
  <c r="I29" i="2"/>
  <c r="J28" i="2"/>
  <c r="J28" i="3" s="1"/>
  <c r="I28" i="2"/>
  <c r="I28" i="3" s="1"/>
  <c r="J26" i="2"/>
  <c r="I26" i="2"/>
  <c r="I26" i="3" s="1"/>
  <c r="AG25" i="2"/>
  <c r="J25" i="2"/>
  <c r="J25" i="3" s="1"/>
  <c r="I25" i="2"/>
  <c r="L24" i="2"/>
  <c r="L24" i="3" s="1"/>
  <c r="I24" i="2"/>
  <c r="J23" i="2"/>
  <c r="I23" i="2"/>
  <c r="J22" i="2"/>
  <c r="I22" i="2"/>
  <c r="J21" i="2"/>
  <c r="I21" i="2"/>
  <c r="J20" i="2"/>
  <c r="I20" i="2"/>
  <c r="J18" i="2"/>
  <c r="I18" i="2"/>
  <c r="J17" i="2"/>
  <c r="I17" i="2"/>
  <c r="J16" i="2"/>
  <c r="I16" i="2"/>
  <c r="J15" i="2"/>
  <c r="I15" i="2"/>
  <c r="J14" i="2"/>
  <c r="I14" i="2"/>
  <c r="J13" i="2"/>
  <c r="I13" i="2"/>
  <c r="J11" i="2"/>
  <c r="I11" i="2"/>
  <c r="J8" i="2"/>
  <c r="J8" i="3" s="1"/>
  <c r="I8" i="2"/>
  <c r="I8" i="3" s="1"/>
  <c r="Q1580" i="1"/>
  <c r="P1580" i="1"/>
  <c r="P1581" i="1" s="1"/>
  <c r="O1580" i="1"/>
  <c r="N1580" i="1"/>
  <c r="Q1579" i="1"/>
  <c r="P1579" i="1"/>
  <c r="O1579" i="1"/>
  <c r="N1579" i="1"/>
  <c r="Q1576" i="1"/>
  <c r="O1576" i="1"/>
  <c r="O1589" i="1" s="1"/>
  <c r="N1576" i="1"/>
  <c r="N1589" i="1" s="1"/>
  <c r="Q1575" i="1"/>
  <c r="O1575" i="1"/>
  <c r="O1588" i="1" s="1"/>
  <c r="N1575" i="1"/>
  <c r="N1588" i="1" s="1"/>
  <c r="T1573" i="1"/>
  <c r="U1573" i="1" s="1"/>
  <c r="S1573" i="1"/>
  <c r="R1573" i="1"/>
  <c r="U1572" i="1"/>
  <c r="T1572" i="1"/>
  <c r="S1572" i="1"/>
  <c r="R1572" i="1"/>
  <c r="U1571" i="1"/>
  <c r="T1571" i="1"/>
  <c r="R1571" i="1"/>
  <c r="S1571" i="1" s="1"/>
  <c r="U1570" i="1"/>
  <c r="T1570" i="1"/>
  <c r="S1570" i="1"/>
  <c r="R1570" i="1"/>
  <c r="U1569" i="1"/>
  <c r="T1569" i="1"/>
  <c r="S1569" i="1"/>
  <c r="R1569" i="1"/>
  <c r="U1568" i="1"/>
  <c r="T1568" i="1"/>
  <c r="S1568" i="1"/>
  <c r="R1568" i="1"/>
  <c r="U1567" i="1"/>
  <c r="T1567" i="1"/>
  <c r="S1567" i="1"/>
  <c r="R1567" i="1"/>
  <c r="U1566" i="1"/>
  <c r="T1566" i="1"/>
  <c r="S1566" i="1"/>
  <c r="R1566" i="1"/>
  <c r="T1565" i="1"/>
  <c r="U1565" i="1" s="1"/>
  <c r="S1565" i="1"/>
  <c r="R1565" i="1"/>
  <c r="T1564" i="1"/>
  <c r="U1564" i="1" s="1"/>
  <c r="R1564" i="1"/>
  <c r="S1564" i="1" s="1"/>
  <c r="U1563" i="1"/>
  <c r="T1563" i="1"/>
  <c r="S1563" i="1"/>
  <c r="R1563" i="1"/>
  <c r="U1562" i="1"/>
  <c r="T1562" i="1"/>
  <c r="R1562" i="1"/>
  <c r="S1562" i="1" s="1"/>
  <c r="U1561" i="1"/>
  <c r="T1561" i="1"/>
  <c r="S1561" i="1"/>
  <c r="R1561" i="1"/>
  <c r="U1560" i="1"/>
  <c r="T1560" i="1"/>
  <c r="S1560" i="1"/>
  <c r="R1560" i="1"/>
  <c r="U1559" i="1"/>
  <c r="T1559" i="1"/>
  <c r="S1559" i="1"/>
  <c r="R1559" i="1"/>
  <c r="U1558" i="1"/>
  <c r="T1558" i="1"/>
  <c r="S1558" i="1"/>
  <c r="R1558" i="1"/>
  <c r="U1557" i="1"/>
  <c r="T1557" i="1"/>
  <c r="S1557" i="1"/>
  <c r="R1557" i="1"/>
  <c r="U1556" i="1"/>
  <c r="T1556" i="1"/>
  <c r="S1556" i="1"/>
  <c r="R1556" i="1"/>
  <c r="U1555" i="1"/>
  <c r="T1555" i="1"/>
  <c r="S1555" i="1"/>
  <c r="R1555" i="1"/>
  <c r="U1554" i="1"/>
  <c r="T1554" i="1"/>
  <c r="S1554" i="1"/>
  <c r="R1554" i="1"/>
  <c r="U1553" i="1"/>
  <c r="T1553" i="1"/>
  <c r="S1553" i="1"/>
  <c r="R1553" i="1"/>
  <c r="U1552" i="1"/>
  <c r="T1552" i="1"/>
  <c r="S1552" i="1"/>
  <c r="R1552" i="1"/>
  <c r="U1551" i="1"/>
  <c r="T1551" i="1"/>
  <c r="S1551" i="1"/>
  <c r="R1551" i="1"/>
  <c r="U1550" i="1"/>
  <c r="T1550" i="1"/>
  <c r="S1550" i="1"/>
  <c r="R1550" i="1"/>
  <c r="U1549" i="1"/>
  <c r="T1549" i="1"/>
  <c r="S1549" i="1"/>
  <c r="R1549" i="1"/>
  <c r="U1548" i="1"/>
  <c r="T1548" i="1"/>
  <c r="S1548" i="1"/>
  <c r="R1548" i="1"/>
  <c r="U1547" i="1"/>
  <c r="T1547" i="1"/>
  <c r="S1547" i="1"/>
  <c r="R1547" i="1"/>
  <c r="U1546" i="1"/>
  <c r="T1546" i="1"/>
  <c r="S1546" i="1"/>
  <c r="R1546" i="1"/>
  <c r="U1545" i="1"/>
  <c r="T1545" i="1"/>
  <c r="S1545" i="1"/>
  <c r="R1545" i="1"/>
  <c r="U1544" i="1"/>
  <c r="T1544" i="1"/>
  <c r="S1544" i="1"/>
  <c r="R1544" i="1"/>
  <c r="U1543" i="1"/>
  <c r="T1543" i="1"/>
  <c r="S1543" i="1"/>
  <c r="R1543" i="1"/>
  <c r="U1542" i="1"/>
  <c r="T1542" i="1"/>
  <c r="R1542" i="1"/>
  <c r="S1542" i="1" s="1"/>
  <c r="U1541" i="1"/>
  <c r="T1541" i="1"/>
  <c r="R1541" i="1"/>
  <c r="S1541" i="1" s="1"/>
  <c r="U1540" i="1"/>
  <c r="T1540" i="1"/>
  <c r="R1540" i="1"/>
  <c r="S1540" i="1" s="1"/>
  <c r="U1539" i="1"/>
  <c r="T1539" i="1"/>
  <c r="S1539" i="1"/>
  <c r="R1539" i="1"/>
  <c r="U1538" i="1"/>
  <c r="T1538" i="1"/>
  <c r="S1538" i="1"/>
  <c r="R1538" i="1"/>
  <c r="U1537" i="1"/>
  <c r="T1537" i="1"/>
  <c r="S1537" i="1"/>
  <c r="R1537" i="1"/>
  <c r="U1536" i="1"/>
  <c r="T1536" i="1"/>
  <c r="S1536" i="1"/>
  <c r="R1536" i="1"/>
  <c r="U1535" i="1"/>
  <c r="T1535" i="1"/>
  <c r="S1535" i="1"/>
  <c r="R1535" i="1"/>
  <c r="U1534" i="1"/>
  <c r="T1534" i="1"/>
  <c r="R1534" i="1"/>
  <c r="S1534" i="1" s="1"/>
  <c r="U1533" i="1"/>
  <c r="T1533" i="1"/>
  <c r="R1533" i="1"/>
  <c r="S1533" i="1" s="1"/>
  <c r="U1532" i="1"/>
  <c r="T1532" i="1"/>
  <c r="S1532" i="1"/>
  <c r="R1532" i="1"/>
  <c r="U1531" i="1"/>
  <c r="T1531" i="1"/>
  <c r="R1531" i="1"/>
  <c r="S1531" i="1" s="1"/>
  <c r="U1530" i="1"/>
  <c r="T1530" i="1"/>
  <c r="R1530" i="1"/>
  <c r="S1530" i="1" s="1"/>
  <c r="U1529" i="1"/>
  <c r="T1529" i="1"/>
  <c r="S1529" i="1"/>
  <c r="R1529" i="1"/>
  <c r="U1528" i="1"/>
  <c r="T1528" i="1"/>
  <c r="S1528" i="1"/>
  <c r="R1528" i="1"/>
  <c r="U1527" i="1"/>
  <c r="T1527" i="1"/>
  <c r="S1527" i="1"/>
  <c r="R1527" i="1"/>
  <c r="U1526" i="1"/>
  <c r="T1526" i="1"/>
  <c r="S1526" i="1"/>
  <c r="R1526" i="1"/>
  <c r="U1525" i="1"/>
  <c r="T1525" i="1"/>
  <c r="S1525" i="1"/>
  <c r="R1525" i="1"/>
  <c r="U1524" i="1"/>
  <c r="T1524" i="1"/>
  <c r="S1524" i="1"/>
  <c r="R1524" i="1"/>
  <c r="U1523" i="1"/>
  <c r="T1523" i="1"/>
  <c r="S1523" i="1"/>
  <c r="R1523" i="1"/>
  <c r="U1522" i="1"/>
  <c r="T1522" i="1"/>
  <c r="R1522" i="1"/>
  <c r="S1522" i="1" s="1"/>
  <c r="U1521" i="1"/>
  <c r="T1521" i="1"/>
  <c r="S1521" i="1"/>
  <c r="R1521" i="1"/>
  <c r="U1520" i="1"/>
  <c r="T1520" i="1"/>
  <c r="S1520" i="1"/>
  <c r="R1520" i="1"/>
  <c r="U1519" i="1"/>
  <c r="T1519" i="1"/>
  <c r="S1519" i="1"/>
  <c r="R1519" i="1"/>
  <c r="U1518" i="1"/>
  <c r="T1518" i="1"/>
  <c r="S1518" i="1"/>
  <c r="R1518" i="1"/>
  <c r="U1517" i="1"/>
  <c r="T1517" i="1"/>
  <c r="R1517" i="1"/>
  <c r="S1517" i="1" s="1"/>
  <c r="U1516" i="1"/>
  <c r="T1516" i="1"/>
  <c r="S1516" i="1"/>
  <c r="R1516" i="1"/>
  <c r="U1515" i="1"/>
  <c r="T1515" i="1"/>
  <c r="S1515" i="1"/>
  <c r="R1515" i="1"/>
  <c r="U1514" i="1"/>
  <c r="T1514" i="1"/>
  <c r="R1514" i="1"/>
  <c r="S1514" i="1" s="1"/>
  <c r="U1513" i="1"/>
  <c r="T1513" i="1"/>
  <c r="S1513" i="1"/>
  <c r="R1513" i="1"/>
  <c r="T1512" i="1"/>
  <c r="U1512" i="1" s="1"/>
  <c r="S1512" i="1"/>
  <c r="R1512" i="1"/>
  <c r="U1511" i="1"/>
  <c r="T1511" i="1"/>
  <c r="S1511" i="1"/>
  <c r="R1511" i="1"/>
  <c r="U1510" i="1"/>
  <c r="T1510" i="1"/>
  <c r="R1510" i="1"/>
  <c r="S1510" i="1" s="1"/>
  <c r="U1509" i="1"/>
  <c r="T1509" i="1"/>
  <c r="R1509" i="1"/>
  <c r="S1509" i="1" s="1"/>
  <c r="U1508" i="1"/>
  <c r="T1508" i="1"/>
  <c r="S1508" i="1"/>
  <c r="R1508" i="1"/>
  <c r="U1507" i="1"/>
  <c r="T1507" i="1"/>
  <c r="S1507" i="1"/>
  <c r="R1507" i="1"/>
  <c r="U1506" i="1"/>
  <c r="T1506" i="1"/>
  <c r="S1506" i="1"/>
  <c r="R1506" i="1"/>
  <c r="T1505" i="1"/>
  <c r="U1505" i="1" s="1"/>
  <c r="R1505" i="1"/>
  <c r="S1505" i="1" s="1"/>
  <c r="U1504" i="1"/>
  <c r="T1504" i="1"/>
  <c r="S1504" i="1"/>
  <c r="R1504" i="1"/>
  <c r="U1503" i="1"/>
  <c r="T1503" i="1"/>
  <c r="S1503" i="1"/>
  <c r="R1503" i="1"/>
  <c r="U1502" i="1"/>
  <c r="T1502" i="1"/>
  <c r="R1502" i="1"/>
  <c r="S1502" i="1" s="1"/>
  <c r="U1501" i="1"/>
  <c r="T1501" i="1"/>
  <c r="S1501" i="1"/>
  <c r="R1501" i="1"/>
  <c r="T1500" i="1"/>
  <c r="U1500" i="1" s="1"/>
  <c r="R1500" i="1"/>
  <c r="S1500" i="1" s="1"/>
  <c r="U1499" i="1"/>
  <c r="T1499" i="1"/>
  <c r="S1499" i="1"/>
  <c r="R1499" i="1"/>
  <c r="T1498" i="1"/>
  <c r="U1498" i="1" s="1"/>
  <c r="S1498" i="1"/>
  <c r="R1498" i="1"/>
  <c r="U1497" i="1"/>
  <c r="T1497" i="1"/>
  <c r="S1497" i="1"/>
  <c r="R1497" i="1"/>
  <c r="U1496" i="1"/>
  <c r="T1496" i="1"/>
  <c r="S1496" i="1"/>
  <c r="R1496" i="1"/>
  <c r="U1495" i="1"/>
  <c r="T1495" i="1"/>
  <c r="S1495" i="1"/>
  <c r="R1495" i="1"/>
  <c r="U1494" i="1"/>
  <c r="T1494" i="1"/>
  <c r="R1494" i="1"/>
  <c r="S1494" i="1" s="1"/>
  <c r="U1493" i="1"/>
  <c r="T1493" i="1"/>
  <c r="S1493" i="1"/>
  <c r="R1493" i="1"/>
  <c r="U1492" i="1"/>
  <c r="T1492" i="1"/>
  <c r="S1492" i="1"/>
  <c r="R1492" i="1"/>
  <c r="U1491" i="1"/>
  <c r="T1491" i="1"/>
  <c r="S1491" i="1"/>
  <c r="R1491" i="1"/>
  <c r="U1490" i="1"/>
  <c r="T1490" i="1"/>
  <c r="S1490" i="1"/>
  <c r="R1490" i="1"/>
  <c r="U1489" i="1"/>
  <c r="T1489" i="1"/>
  <c r="S1489" i="1"/>
  <c r="R1489" i="1"/>
  <c r="U1488" i="1"/>
  <c r="T1488" i="1"/>
  <c r="S1488" i="1"/>
  <c r="R1488" i="1"/>
  <c r="U1487" i="1"/>
  <c r="T1487" i="1"/>
  <c r="S1487" i="1"/>
  <c r="R1487" i="1"/>
  <c r="U1486" i="1"/>
  <c r="T1486" i="1"/>
  <c r="R1486" i="1"/>
  <c r="S1486" i="1" s="1"/>
  <c r="U1485" i="1"/>
  <c r="T1485" i="1"/>
  <c r="S1485" i="1"/>
  <c r="R1485" i="1"/>
  <c r="T1484" i="1"/>
  <c r="U1484" i="1" s="1"/>
  <c r="S1484" i="1"/>
  <c r="R1484" i="1"/>
  <c r="U1483" i="1"/>
  <c r="T1483" i="1"/>
  <c r="S1483" i="1"/>
  <c r="R1483" i="1"/>
  <c r="U1482" i="1"/>
  <c r="T1482" i="1"/>
  <c r="R1482" i="1"/>
  <c r="S1482" i="1" s="1"/>
  <c r="T1481" i="1"/>
  <c r="U1481" i="1" s="1"/>
  <c r="S1481" i="1"/>
  <c r="R1481" i="1"/>
  <c r="T1480" i="1"/>
  <c r="U1480" i="1" s="1"/>
  <c r="S1480" i="1"/>
  <c r="R1480" i="1"/>
  <c r="U1479" i="1"/>
  <c r="T1479" i="1"/>
  <c r="S1479" i="1"/>
  <c r="R1479" i="1"/>
  <c r="U1478" i="1"/>
  <c r="T1478" i="1"/>
  <c r="R1478" i="1"/>
  <c r="S1478" i="1" s="1"/>
  <c r="U1477" i="1"/>
  <c r="T1477" i="1"/>
  <c r="R1477" i="1"/>
  <c r="S1477" i="1" s="1"/>
  <c r="T1476" i="1"/>
  <c r="U1476" i="1" s="1"/>
  <c r="S1476" i="1"/>
  <c r="R1476" i="1"/>
  <c r="U1475" i="1"/>
  <c r="T1475" i="1"/>
  <c r="R1475" i="1"/>
  <c r="S1475" i="1" s="1"/>
  <c r="U1474" i="1"/>
  <c r="T1474" i="1"/>
  <c r="S1474" i="1"/>
  <c r="R1474" i="1"/>
  <c r="T1473" i="1"/>
  <c r="U1473" i="1" s="1"/>
  <c r="R1473" i="1"/>
  <c r="S1473" i="1" s="1"/>
  <c r="U1472" i="1"/>
  <c r="T1472" i="1"/>
  <c r="S1472" i="1"/>
  <c r="R1472" i="1"/>
  <c r="T1471" i="1"/>
  <c r="U1471" i="1" s="1"/>
  <c r="R1471" i="1"/>
  <c r="S1471" i="1" s="1"/>
  <c r="U1470" i="1"/>
  <c r="T1470" i="1"/>
  <c r="S1470" i="1"/>
  <c r="R1470" i="1"/>
  <c r="U1469" i="1"/>
  <c r="T1469" i="1"/>
  <c r="S1469" i="1"/>
  <c r="R1469" i="1"/>
  <c r="T1468" i="1"/>
  <c r="U1468" i="1" s="1"/>
  <c r="R1468" i="1"/>
  <c r="S1468" i="1" s="1"/>
  <c r="T1467" i="1"/>
  <c r="U1467" i="1" s="1"/>
  <c r="R1467" i="1"/>
  <c r="S1467" i="1" s="1"/>
  <c r="T1466" i="1"/>
  <c r="U1466" i="1" s="1"/>
  <c r="R1466" i="1"/>
  <c r="S1466" i="1" s="1"/>
  <c r="U1465" i="1"/>
  <c r="T1465" i="1"/>
  <c r="S1465" i="1"/>
  <c r="R1465" i="1"/>
  <c r="U1464" i="1"/>
  <c r="T1464" i="1"/>
  <c r="S1464" i="1"/>
  <c r="R1464" i="1"/>
  <c r="U1463" i="1"/>
  <c r="T1463" i="1"/>
  <c r="R1463" i="1"/>
  <c r="S1463" i="1" s="1"/>
  <c r="U1462" i="1"/>
  <c r="T1462" i="1"/>
  <c r="S1462" i="1"/>
  <c r="R1462" i="1"/>
  <c r="T1461" i="1"/>
  <c r="U1461" i="1" s="1"/>
  <c r="S1461" i="1"/>
  <c r="R1461" i="1"/>
  <c r="U1460" i="1"/>
  <c r="T1460" i="1"/>
  <c r="S1460" i="1"/>
  <c r="R1460" i="1"/>
  <c r="U1459" i="1"/>
  <c r="T1459" i="1"/>
  <c r="R1459" i="1"/>
  <c r="S1459" i="1" s="1"/>
  <c r="U1458" i="1"/>
  <c r="T1458" i="1"/>
  <c r="R1458" i="1"/>
  <c r="S1458" i="1" s="1"/>
  <c r="U1457" i="1"/>
  <c r="T1457" i="1"/>
  <c r="S1457" i="1"/>
  <c r="R1457" i="1"/>
  <c r="U1456" i="1"/>
  <c r="T1456" i="1"/>
  <c r="S1456" i="1"/>
  <c r="R1456" i="1"/>
  <c r="U1455" i="1"/>
  <c r="T1455" i="1"/>
  <c r="R1455" i="1"/>
  <c r="S1455" i="1" s="1"/>
  <c r="U1454" i="1"/>
  <c r="T1454" i="1"/>
  <c r="R1454" i="1"/>
  <c r="S1454" i="1" s="1"/>
  <c r="U1453" i="1"/>
  <c r="T1453" i="1"/>
  <c r="S1453" i="1"/>
  <c r="R1453" i="1"/>
  <c r="U1452" i="1"/>
  <c r="T1452" i="1"/>
  <c r="S1452" i="1"/>
  <c r="R1452" i="1"/>
  <c r="T1451" i="1"/>
  <c r="U1451" i="1" s="1"/>
  <c r="R1451" i="1"/>
  <c r="S1451" i="1" s="1"/>
  <c r="U1450" i="1"/>
  <c r="T1450" i="1"/>
  <c r="S1450" i="1"/>
  <c r="R1450" i="1"/>
  <c r="U1449" i="1"/>
  <c r="T1449" i="1"/>
  <c r="S1449" i="1"/>
  <c r="R1449" i="1"/>
  <c r="U1448" i="1"/>
  <c r="T1448" i="1"/>
  <c r="S1448" i="1"/>
  <c r="R1448" i="1"/>
  <c r="U1447" i="1"/>
  <c r="T1447" i="1"/>
  <c r="S1447" i="1"/>
  <c r="R1447" i="1"/>
  <c r="U1446" i="1"/>
  <c r="T1446" i="1"/>
  <c r="R1446" i="1"/>
  <c r="S1446" i="1" s="1"/>
  <c r="U1445" i="1"/>
  <c r="T1445" i="1"/>
  <c r="S1445" i="1"/>
  <c r="R1445" i="1"/>
  <c r="T1444" i="1"/>
  <c r="U1444" i="1" s="1"/>
  <c r="R1444" i="1"/>
  <c r="S1444" i="1" s="1"/>
  <c r="U1443" i="1"/>
  <c r="T1443" i="1"/>
  <c r="R1443" i="1"/>
  <c r="S1443" i="1" s="1"/>
  <c r="T1442" i="1"/>
  <c r="U1442" i="1" s="1"/>
  <c r="R1442" i="1"/>
  <c r="S1442" i="1" s="1"/>
  <c r="T1441" i="1"/>
  <c r="U1441" i="1" s="1"/>
  <c r="R1441" i="1"/>
  <c r="S1441" i="1" s="1"/>
  <c r="U1440" i="1"/>
  <c r="T1440" i="1"/>
  <c r="S1440" i="1"/>
  <c r="R1440" i="1"/>
  <c r="T1439" i="1"/>
  <c r="U1439" i="1" s="1"/>
  <c r="R1439" i="1"/>
  <c r="S1439" i="1" s="1"/>
  <c r="U1438" i="1"/>
  <c r="T1438" i="1"/>
  <c r="R1438" i="1"/>
  <c r="S1438" i="1" s="1"/>
  <c r="U1437" i="1"/>
  <c r="T1437" i="1"/>
  <c r="S1437" i="1"/>
  <c r="R1437" i="1"/>
  <c r="T1436" i="1"/>
  <c r="U1436" i="1" s="1"/>
  <c r="S1436" i="1"/>
  <c r="R1436" i="1"/>
  <c r="U1435" i="1"/>
  <c r="T1435" i="1"/>
  <c r="S1435" i="1"/>
  <c r="R1435" i="1"/>
  <c r="U1434" i="1"/>
  <c r="T1434" i="1"/>
  <c r="R1434" i="1"/>
  <c r="S1434" i="1" s="1"/>
  <c r="U1433" i="1"/>
  <c r="T1433" i="1"/>
  <c r="S1433" i="1"/>
  <c r="R1433" i="1"/>
  <c r="U1432" i="1"/>
  <c r="T1432" i="1"/>
  <c r="S1432" i="1"/>
  <c r="R1432" i="1"/>
  <c r="U1431" i="1"/>
  <c r="T1431" i="1"/>
  <c r="S1431" i="1"/>
  <c r="R1431" i="1"/>
  <c r="U1430" i="1"/>
  <c r="T1430" i="1"/>
  <c r="S1430" i="1"/>
  <c r="R1430" i="1"/>
  <c r="U1429" i="1"/>
  <c r="T1429" i="1"/>
  <c r="S1429" i="1"/>
  <c r="R1429" i="1"/>
  <c r="U1428" i="1"/>
  <c r="T1428" i="1"/>
  <c r="S1428" i="1"/>
  <c r="R1428" i="1"/>
  <c r="U1427" i="1"/>
  <c r="T1427" i="1"/>
  <c r="S1427" i="1"/>
  <c r="R1427" i="1"/>
  <c r="U1426" i="1"/>
  <c r="T1426" i="1"/>
  <c r="S1426" i="1"/>
  <c r="R1426" i="1"/>
  <c r="T1425" i="1"/>
  <c r="U1425" i="1" s="1"/>
  <c r="S1425" i="1"/>
  <c r="R1425" i="1"/>
  <c r="T1424" i="1"/>
  <c r="U1424" i="1" s="1"/>
  <c r="S1424" i="1"/>
  <c r="R1424" i="1"/>
  <c r="U1423" i="1"/>
  <c r="T1423" i="1"/>
  <c r="S1423" i="1"/>
  <c r="R1423" i="1"/>
  <c r="U1422" i="1"/>
  <c r="T1422" i="1"/>
  <c r="S1422" i="1"/>
  <c r="R1422" i="1"/>
  <c r="U1421" i="1"/>
  <c r="T1421" i="1"/>
  <c r="R1421" i="1"/>
  <c r="S1421" i="1" s="1"/>
  <c r="T1420" i="1"/>
  <c r="U1420" i="1" s="1"/>
  <c r="S1420" i="1"/>
  <c r="R1420" i="1"/>
  <c r="T1419" i="1"/>
  <c r="U1419" i="1" s="1"/>
  <c r="R1419" i="1"/>
  <c r="S1419" i="1" s="1"/>
  <c r="T1418" i="1"/>
  <c r="U1418" i="1" s="1"/>
  <c r="S1418" i="1"/>
  <c r="R1418" i="1"/>
  <c r="T1417" i="1"/>
  <c r="U1417" i="1" s="1"/>
  <c r="R1417" i="1"/>
  <c r="S1417" i="1" s="1"/>
  <c r="U1416" i="1"/>
  <c r="T1416" i="1"/>
  <c r="S1416" i="1"/>
  <c r="R1416" i="1"/>
  <c r="T1415" i="1"/>
  <c r="U1415" i="1" s="1"/>
  <c r="R1415" i="1"/>
  <c r="S1415" i="1" s="1"/>
  <c r="U1414" i="1"/>
  <c r="T1414" i="1"/>
  <c r="S1414" i="1"/>
  <c r="R1414" i="1"/>
  <c r="U1413" i="1"/>
  <c r="T1413" i="1"/>
  <c r="S1413" i="1"/>
  <c r="R1413" i="1"/>
  <c r="T1412" i="1"/>
  <c r="U1412" i="1" s="1"/>
  <c r="R1412" i="1"/>
  <c r="S1412" i="1" s="1"/>
  <c r="U1411" i="1"/>
  <c r="T1411" i="1"/>
  <c r="S1411" i="1"/>
  <c r="R1411" i="1"/>
  <c r="T1410" i="1"/>
  <c r="U1410" i="1" s="1"/>
  <c r="R1410" i="1"/>
  <c r="S1410" i="1" s="1"/>
  <c r="U1409" i="1"/>
  <c r="T1409" i="1"/>
  <c r="S1409" i="1"/>
  <c r="R1409" i="1"/>
  <c r="T1408" i="1"/>
  <c r="U1408" i="1" s="1"/>
  <c r="S1408" i="1"/>
  <c r="R1408" i="1"/>
  <c r="T1407" i="1"/>
  <c r="U1407" i="1" s="1"/>
  <c r="S1407" i="1"/>
  <c r="R1407" i="1"/>
  <c r="U1406" i="1"/>
  <c r="T1406" i="1"/>
  <c r="S1406" i="1"/>
  <c r="R1406" i="1"/>
  <c r="U1405" i="1"/>
  <c r="T1405" i="1"/>
  <c r="S1405" i="1"/>
  <c r="R1405" i="1"/>
  <c r="U1404" i="1"/>
  <c r="T1404" i="1"/>
  <c r="S1404" i="1"/>
  <c r="R1404" i="1"/>
  <c r="U1403" i="1"/>
  <c r="T1403" i="1"/>
  <c r="S1403" i="1"/>
  <c r="R1403" i="1"/>
  <c r="U1402" i="1"/>
  <c r="T1402" i="1"/>
  <c r="S1402" i="1"/>
  <c r="R1402" i="1"/>
  <c r="T1401" i="1"/>
  <c r="U1401" i="1" s="1"/>
  <c r="S1401" i="1"/>
  <c r="R1401" i="1"/>
  <c r="U1400" i="1"/>
  <c r="T1400" i="1"/>
  <c r="S1400" i="1"/>
  <c r="R1400" i="1"/>
  <c r="U1399" i="1"/>
  <c r="T1399" i="1"/>
  <c r="S1399" i="1"/>
  <c r="R1399" i="1"/>
  <c r="U1398" i="1"/>
  <c r="T1398" i="1"/>
  <c r="S1398" i="1"/>
  <c r="R1398" i="1"/>
  <c r="U1397" i="1"/>
  <c r="T1397" i="1"/>
  <c r="S1397" i="1"/>
  <c r="R1397" i="1"/>
  <c r="U1396" i="1"/>
  <c r="T1396" i="1"/>
  <c r="S1396" i="1"/>
  <c r="R1396" i="1"/>
  <c r="U1395" i="1"/>
  <c r="T1395" i="1"/>
  <c r="R1395" i="1"/>
  <c r="S1395" i="1" s="1"/>
  <c r="U1394" i="1"/>
  <c r="T1394" i="1"/>
  <c r="R1394" i="1"/>
  <c r="S1394" i="1" s="1"/>
  <c r="U1393" i="1"/>
  <c r="T1393" i="1"/>
  <c r="S1393" i="1"/>
  <c r="R1393" i="1"/>
  <c r="U1392" i="1"/>
  <c r="T1392" i="1"/>
  <c r="S1392" i="1"/>
  <c r="R1392" i="1"/>
  <c r="U1391" i="1"/>
  <c r="T1391" i="1"/>
  <c r="S1391" i="1"/>
  <c r="R1391" i="1"/>
  <c r="U1390" i="1"/>
  <c r="T1390" i="1"/>
  <c r="S1390" i="1"/>
  <c r="R1390" i="1"/>
  <c r="U1389" i="1"/>
  <c r="T1389" i="1"/>
  <c r="S1389" i="1"/>
  <c r="R1389" i="1"/>
  <c r="U1388" i="1"/>
  <c r="T1388" i="1"/>
  <c r="S1388" i="1"/>
  <c r="R1388" i="1"/>
  <c r="U1387" i="1"/>
  <c r="T1387" i="1"/>
  <c r="S1387" i="1"/>
  <c r="R1387" i="1"/>
  <c r="U1386" i="1"/>
  <c r="T1386" i="1"/>
  <c r="S1386" i="1"/>
  <c r="R1386" i="1"/>
  <c r="U1385" i="1"/>
  <c r="T1385" i="1"/>
  <c r="S1385" i="1"/>
  <c r="R1385" i="1"/>
  <c r="U1384" i="1"/>
  <c r="T1384" i="1"/>
  <c r="S1384" i="1"/>
  <c r="R1384" i="1"/>
  <c r="U1383" i="1"/>
  <c r="T1383" i="1"/>
  <c r="S1383" i="1"/>
  <c r="R1383" i="1"/>
  <c r="U1382" i="1"/>
  <c r="T1382" i="1"/>
  <c r="S1382" i="1"/>
  <c r="R1382" i="1"/>
  <c r="U1381" i="1"/>
  <c r="T1381" i="1"/>
  <c r="S1381" i="1"/>
  <c r="R1381" i="1"/>
  <c r="U1380" i="1"/>
  <c r="T1380" i="1"/>
  <c r="S1380" i="1"/>
  <c r="R1380" i="1"/>
  <c r="U1379" i="1"/>
  <c r="T1379" i="1"/>
  <c r="S1379" i="1"/>
  <c r="R1379" i="1"/>
  <c r="U1378" i="1"/>
  <c r="T1378" i="1"/>
  <c r="R1378" i="1"/>
  <c r="S1378" i="1" s="1"/>
  <c r="T1377" i="1"/>
  <c r="U1377" i="1" s="1"/>
  <c r="S1377" i="1"/>
  <c r="R1377" i="1"/>
  <c r="U1376" i="1"/>
  <c r="T1376" i="1"/>
  <c r="S1376" i="1"/>
  <c r="R1376" i="1"/>
  <c r="U1375" i="1"/>
  <c r="T1375" i="1"/>
  <c r="S1375" i="1"/>
  <c r="R1375" i="1"/>
  <c r="U1374" i="1"/>
  <c r="T1374" i="1"/>
  <c r="R1374" i="1"/>
  <c r="S1374" i="1" s="1"/>
  <c r="U1373" i="1"/>
  <c r="T1373" i="1"/>
  <c r="R1373" i="1"/>
  <c r="S1373" i="1" s="1"/>
  <c r="T1372" i="1"/>
  <c r="U1372" i="1" s="1"/>
  <c r="S1372" i="1"/>
  <c r="R1372" i="1"/>
  <c r="T1371" i="1"/>
  <c r="U1371" i="1" s="1"/>
  <c r="R1371" i="1"/>
  <c r="S1371" i="1" s="1"/>
  <c r="U1370" i="1"/>
  <c r="T1370" i="1"/>
  <c r="S1370" i="1"/>
  <c r="R1370" i="1"/>
  <c r="U1369" i="1"/>
  <c r="T1369" i="1"/>
  <c r="S1369" i="1"/>
  <c r="R1369" i="1"/>
  <c r="U1368" i="1"/>
  <c r="T1368" i="1"/>
  <c r="S1368" i="1"/>
  <c r="R1368" i="1"/>
  <c r="U1367" i="1"/>
  <c r="T1367" i="1"/>
  <c r="S1367" i="1"/>
  <c r="R1367" i="1"/>
  <c r="U1366" i="1"/>
  <c r="T1366" i="1"/>
  <c r="S1366" i="1"/>
  <c r="R1366" i="1"/>
  <c r="U1365" i="1"/>
  <c r="T1365" i="1"/>
  <c r="S1365" i="1"/>
  <c r="R1365" i="1"/>
  <c r="U1364" i="1"/>
  <c r="T1364" i="1"/>
  <c r="S1364" i="1"/>
  <c r="R1364" i="1"/>
  <c r="U1363" i="1"/>
  <c r="T1363" i="1"/>
  <c r="S1363" i="1"/>
  <c r="R1363" i="1"/>
  <c r="T1362" i="1"/>
  <c r="U1362" i="1" s="1"/>
  <c r="S1362" i="1"/>
  <c r="R1362" i="1"/>
  <c r="U1361" i="1"/>
  <c r="T1361" i="1"/>
  <c r="S1361" i="1"/>
  <c r="R1361" i="1"/>
  <c r="U1360" i="1"/>
  <c r="T1360" i="1"/>
  <c r="S1360" i="1"/>
  <c r="R1360" i="1"/>
  <c r="U1359" i="1"/>
  <c r="T1359" i="1"/>
  <c r="S1359" i="1"/>
  <c r="R1359" i="1"/>
  <c r="U1358" i="1"/>
  <c r="T1358" i="1"/>
  <c r="S1358" i="1"/>
  <c r="R1358" i="1"/>
  <c r="U1357" i="1"/>
  <c r="T1357" i="1"/>
  <c r="S1357" i="1"/>
  <c r="R1357" i="1"/>
  <c r="U1356" i="1"/>
  <c r="T1356" i="1"/>
  <c r="S1356" i="1"/>
  <c r="R1356" i="1"/>
  <c r="U1355" i="1"/>
  <c r="T1355" i="1"/>
  <c r="R1355" i="1"/>
  <c r="S1355" i="1" s="1"/>
  <c r="U1354" i="1"/>
  <c r="T1354" i="1"/>
  <c r="S1354" i="1"/>
  <c r="R1354" i="1"/>
  <c r="U1353" i="1"/>
  <c r="T1353" i="1"/>
  <c r="S1353" i="1"/>
  <c r="R1353" i="1"/>
  <c r="U1352" i="1"/>
  <c r="T1352" i="1"/>
  <c r="S1352" i="1"/>
  <c r="R1352" i="1"/>
  <c r="U1351" i="1"/>
  <c r="T1351" i="1"/>
  <c r="S1351" i="1"/>
  <c r="R1351" i="1"/>
  <c r="U1350" i="1"/>
  <c r="T1350" i="1"/>
  <c r="S1350" i="1"/>
  <c r="R1350" i="1"/>
  <c r="T1349" i="1"/>
  <c r="U1349" i="1" s="1"/>
  <c r="S1349" i="1"/>
  <c r="R1349" i="1"/>
  <c r="U1348" i="1"/>
  <c r="T1348" i="1"/>
  <c r="S1348" i="1"/>
  <c r="R1348" i="1"/>
  <c r="U1347" i="1"/>
  <c r="T1347" i="1"/>
  <c r="S1347" i="1"/>
  <c r="R1347" i="1"/>
  <c r="U1346" i="1"/>
  <c r="T1346" i="1"/>
  <c r="S1346" i="1"/>
  <c r="R1346" i="1"/>
  <c r="T1345" i="1"/>
  <c r="U1345" i="1" s="1"/>
  <c r="R1345" i="1"/>
  <c r="S1345" i="1" s="1"/>
  <c r="U1344" i="1"/>
  <c r="T1344" i="1"/>
  <c r="S1344" i="1"/>
  <c r="R1344" i="1"/>
  <c r="T1343" i="1"/>
  <c r="U1343" i="1" s="1"/>
  <c r="R1343" i="1"/>
  <c r="S1343" i="1" s="1"/>
  <c r="U1342" i="1"/>
  <c r="T1342" i="1"/>
  <c r="S1342" i="1"/>
  <c r="R1342" i="1"/>
  <c r="T1341" i="1"/>
  <c r="U1341" i="1" s="1"/>
  <c r="S1341" i="1"/>
  <c r="R1341" i="1"/>
  <c r="U1340" i="1"/>
  <c r="T1340" i="1"/>
  <c r="S1340" i="1"/>
  <c r="R1340" i="1"/>
  <c r="U1339" i="1"/>
  <c r="T1339" i="1"/>
  <c r="R1339" i="1"/>
  <c r="S1339" i="1" s="1"/>
  <c r="U1338" i="1"/>
  <c r="T1338" i="1"/>
  <c r="S1338" i="1"/>
  <c r="R1338" i="1"/>
  <c r="U1337" i="1"/>
  <c r="T1337" i="1"/>
  <c r="S1337" i="1"/>
  <c r="R1337" i="1"/>
  <c r="U1336" i="1"/>
  <c r="T1336" i="1"/>
  <c r="S1336" i="1"/>
  <c r="R1336" i="1"/>
  <c r="U1335" i="1"/>
  <c r="T1335" i="1"/>
  <c r="S1335" i="1"/>
  <c r="R1335" i="1"/>
  <c r="U1334" i="1"/>
  <c r="T1334" i="1"/>
  <c r="R1334" i="1"/>
  <c r="S1334" i="1" s="1"/>
  <c r="U1333" i="1"/>
  <c r="T1333" i="1"/>
  <c r="S1333" i="1"/>
  <c r="R1333" i="1"/>
  <c r="T1332" i="1"/>
  <c r="U1332" i="1" s="1"/>
  <c r="S1332" i="1"/>
  <c r="R1332" i="1"/>
  <c r="T1331" i="1"/>
  <c r="U1331" i="1" s="1"/>
  <c r="R1331" i="1"/>
  <c r="S1331" i="1" s="1"/>
  <c r="U1330" i="1"/>
  <c r="T1330" i="1"/>
  <c r="S1330" i="1"/>
  <c r="R1330" i="1"/>
  <c r="U1329" i="1"/>
  <c r="T1329" i="1"/>
  <c r="S1329" i="1"/>
  <c r="R1329" i="1"/>
  <c r="U1328" i="1"/>
  <c r="T1328" i="1"/>
  <c r="S1328" i="1"/>
  <c r="R1328" i="1"/>
  <c r="U1327" i="1"/>
  <c r="T1327" i="1"/>
  <c r="S1327" i="1"/>
  <c r="R1327" i="1"/>
  <c r="U1326" i="1"/>
  <c r="T1326" i="1"/>
  <c r="S1326" i="1"/>
  <c r="R1326" i="1"/>
  <c r="U1325" i="1"/>
  <c r="T1325" i="1"/>
  <c r="S1325" i="1"/>
  <c r="R1325" i="1"/>
  <c r="U1324" i="1"/>
  <c r="T1324" i="1"/>
  <c r="S1324" i="1"/>
  <c r="R1324" i="1"/>
  <c r="U1323" i="1"/>
  <c r="T1323" i="1"/>
  <c r="R1323" i="1"/>
  <c r="S1323" i="1" s="1"/>
  <c r="U1322" i="1"/>
  <c r="T1322" i="1"/>
  <c r="S1322" i="1"/>
  <c r="R1322" i="1"/>
  <c r="U1321" i="1"/>
  <c r="T1321" i="1"/>
  <c r="S1321" i="1"/>
  <c r="R1321" i="1"/>
  <c r="U1320" i="1"/>
  <c r="T1320" i="1"/>
  <c r="S1320" i="1"/>
  <c r="R1320" i="1"/>
  <c r="U1319" i="1"/>
  <c r="T1319" i="1"/>
  <c r="S1319" i="1"/>
  <c r="R1319" i="1"/>
  <c r="U1318" i="1"/>
  <c r="T1318" i="1"/>
  <c r="S1318" i="1"/>
  <c r="R1318" i="1"/>
  <c r="U1317" i="1"/>
  <c r="T1317" i="1"/>
  <c r="S1317" i="1"/>
  <c r="R1317" i="1"/>
  <c r="U1316" i="1"/>
  <c r="T1316" i="1"/>
  <c r="S1316" i="1"/>
  <c r="R1316" i="1"/>
  <c r="U1315" i="1"/>
  <c r="T1315" i="1"/>
  <c r="S1315" i="1"/>
  <c r="R1315" i="1"/>
  <c r="U1314" i="1"/>
  <c r="T1314" i="1"/>
  <c r="S1314" i="1"/>
  <c r="R1314" i="1"/>
  <c r="U1313" i="1"/>
  <c r="T1313" i="1"/>
  <c r="S1313" i="1"/>
  <c r="R1313" i="1"/>
  <c r="U1312" i="1"/>
  <c r="T1312" i="1"/>
  <c r="S1312" i="1"/>
  <c r="R1312" i="1"/>
  <c r="U1311" i="1"/>
  <c r="T1311" i="1"/>
  <c r="S1311" i="1"/>
  <c r="R1311" i="1"/>
  <c r="U1310" i="1"/>
  <c r="T1310" i="1"/>
  <c r="S1310" i="1"/>
  <c r="R1310" i="1"/>
  <c r="U1309" i="1"/>
  <c r="T1309" i="1"/>
  <c r="S1309" i="1"/>
  <c r="R1309" i="1"/>
  <c r="U1308" i="1"/>
  <c r="T1308" i="1"/>
  <c r="S1308" i="1"/>
  <c r="R1308" i="1"/>
  <c r="U1307" i="1"/>
  <c r="T1307" i="1"/>
  <c r="S1307" i="1"/>
  <c r="R1307" i="1"/>
  <c r="U1306" i="1"/>
  <c r="T1306" i="1"/>
  <c r="S1306" i="1"/>
  <c r="R1306" i="1"/>
  <c r="U1305" i="1"/>
  <c r="T1305" i="1"/>
  <c r="S1305" i="1"/>
  <c r="R1305" i="1"/>
  <c r="U1304" i="1"/>
  <c r="T1304" i="1"/>
  <c r="S1304" i="1"/>
  <c r="R1304" i="1"/>
  <c r="U1303" i="1"/>
  <c r="T1303" i="1"/>
  <c r="S1303" i="1"/>
  <c r="R1303" i="1"/>
  <c r="U1302" i="1"/>
  <c r="T1302" i="1"/>
  <c r="S1302" i="1"/>
  <c r="R1302" i="1"/>
  <c r="U1301" i="1"/>
  <c r="T1301" i="1"/>
  <c r="S1301" i="1"/>
  <c r="R1301" i="1"/>
  <c r="U1300" i="1"/>
  <c r="T1300" i="1"/>
  <c r="S1300" i="1"/>
  <c r="R1300" i="1"/>
  <c r="U1299" i="1"/>
  <c r="T1299" i="1"/>
  <c r="R1299" i="1"/>
  <c r="S1299" i="1" s="1"/>
  <c r="U1298" i="1"/>
  <c r="T1298" i="1"/>
  <c r="S1298" i="1"/>
  <c r="R1298" i="1"/>
  <c r="U1297" i="1"/>
  <c r="T1297" i="1"/>
  <c r="R1297" i="1"/>
  <c r="S1297" i="1" s="1"/>
  <c r="U1296" i="1"/>
  <c r="T1296" i="1"/>
  <c r="S1296" i="1"/>
  <c r="R1296" i="1"/>
  <c r="U1295" i="1"/>
  <c r="T1295" i="1"/>
  <c r="S1295" i="1"/>
  <c r="R1295" i="1"/>
  <c r="U1294" i="1"/>
  <c r="T1294" i="1"/>
  <c r="S1294" i="1"/>
  <c r="R1294" i="1"/>
  <c r="U1293" i="1"/>
  <c r="T1293" i="1"/>
  <c r="S1293" i="1"/>
  <c r="R1293" i="1"/>
  <c r="U1292" i="1"/>
  <c r="T1292" i="1"/>
  <c r="R1292" i="1"/>
  <c r="S1292" i="1" s="1"/>
  <c r="U1291" i="1"/>
  <c r="T1291" i="1"/>
  <c r="R1291" i="1"/>
  <c r="S1291" i="1" s="1"/>
  <c r="U1290" i="1"/>
  <c r="T1290" i="1"/>
  <c r="S1290" i="1"/>
  <c r="R1290" i="1"/>
  <c r="U1289" i="1"/>
  <c r="T1289" i="1"/>
  <c r="S1289" i="1"/>
  <c r="R1289" i="1"/>
  <c r="U1288" i="1"/>
  <c r="T1288" i="1"/>
  <c r="S1288" i="1"/>
  <c r="R1288" i="1"/>
  <c r="T1287" i="1"/>
  <c r="U1287" i="1" s="1"/>
  <c r="R1287" i="1"/>
  <c r="S1287" i="1" s="1"/>
  <c r="U1286" i="1"/>
  <c r="T1286" i="1"/>
  <c r="S1286" i="1"/>
  <c r="R1286" i="1"/>
  <c r="U1285" i="1"/>
  <c r="T1285" i="1"/>
  <c r="S1285" i="1"/>
  <c r="R1285" i="1"/>
  <c r="U1284" i="1"/>
  <c r="T1284" i="1"/>
  <c r="S1284" i="1"/>
  <c r="R1284" i="1"/>
  <c r="U1283" i="1"/>
  <c r="T1283" i="1"/>
  <c r="R1283" i="1"/>
  <c r="S1283" i="1" s="1"/>
  <c r="U1282" i="1"/>
  <c r="T1282" i="1"/>
  <c r="S1282" i="1"/>
  <c r="R1282" i="1"/>
  <c r="U1281" i="1"/>
  <c r="T1281" i="1"/>
  <c r="S1281" i="1"/>
  <c r="R1281" i="1"/>
  <c r="U1280" i="1"/>
  <c r="T1280" i="1"/>
  <c r="S1280" i="1"/>
  <c r="R1280" i="1"/>
  <c r="U1279" i="1"/>
  <c r="T1279" i="1"/>
  <c r="S1279" i="1"/>
  <c r="R1279" i="1"/>
  <c r="U1278" i="1"/>
  <c r="T1278" i="1"/>
  <c r="S1278" i="1"/>
  <c r="R1278" i="1"/>
  <c r="U1277" i="1"/>
  <c r="T1277" i="1"/>
  <c r="S1277" i="1"/>
  <c r="R1277" i="1"/>
  <c r="U1276" i="1"/>
  <c r="T1276" i="1"/>
  <c r="S1276" i="1"/>
  <c r="R1276" i="1"/>
  <c r="U1275" i="1"/>
  <c r="T1275" i="1"/>
  <c r="S1275" i="1"/>
  <c r="R1275" i="1"/>
  <c r="U1274" i="1"/>
  <c r="T1274" i="1"/>
  <c r="R1274" i="1"/>
  <c r="S1274" i="1" s="1"/>
  <c r="U1273" i="1"/>
  <c r="T1273" i="1"/>
  <c r="S1273" i="1"/>
  <c r="R1273" i="1"/>
  <c r="U1272" i="1"/>
  <c r="T1272" i="1"/>
  <c r="S1272" i="1"/>
  <c r="R1272" i="1"/>
  <c r="U1271" i="1"/>
  <c r="T1271" i="1"/>
  <c r="S1271" i="1"/>
  <c r="R1271" i="1"/>
  <c r="U1270" i="1"/>
  <c r="T1270" i="1"/>
  <c r="R1270" i="1"/>
  <c r="S1270" i="1" s="1"/>
  <c r="U1269" i="1"/>
  <c r="T1269" i="1"/>
  <c r="S1269" i="1"/>
  <c r="R1269" i="1"/>
  <c r="U1268" i="1"/>
  <c r="T1268" i="1"/>
  <c r="R1268" i="1"/>
  <c r="S1268" i="1" s="1"/>
  <c r="U1267" i="1"/>
  <c r="T1267" i="1"/>
  <c r="R1267" i="1"/>
  <c r="S1267" i="1" s="1"/>
  <c r="U1266" i="1"/>
  <c r="T1266" i="1"/>
  <c r="S1266" i="1"/>
  <c r="R1266" i="1"/>
  <c r="U1265" i="1"/>
  <c r="T1265" i="1"/>
  <c r="S1265" i="1"/>
  <c r="R1265" i="1"/>
  <c r="U1264" i="1"/>
  <c r="T1264" i="1"/>
  <c r="S1264" i="1"/>
  <c r="R1264" i="1"/>
  <c r="U1263" i="1"/>
  <c r="T1263" i="1"/>
  <c r="S1263" i="1"/>
  <c r="R1263" i="1"/>
  <c r="U1262" i="1"/>
  <c r="T1262" i="1"/>
  <c r="R1262" i="1"/>
  <c r="S1262" i="1" s="1"/>
  <c r="U1261" i="1"/>
  <c r="T1261" i="1"/>
  <c r="R1261" i="1"/>
  <c r="S1261" i="1" s="1"/>
  <c r="U1260" i="1"/>
  <c r="T1260" i="1"/>
  <c r="S1260" i="1"/>
  <c r="R1260" i="1"/>
  <c r="U1259" i="1"/>
  <c r="T1259" i="1"/>
  <c r="S1259" i="1"/>
  <c r="R1259" i="1"/>
  <c r="U1258" i="1"/>
  <c r="T1258" i="1"/>
  <c r="S1258" i="1"/>
  <c r="R1258" i="1"/>
  <c r="U1257" i="1"/>
  <c r="T1257" i="1"/>
  <c r="S1257" i="1"/>
  <c r="R1257" i="1"/>
  <c r="U1256" i="1"/>
  <c r="T1256" i="1"/>
  <c r="S1256" i="1"/>
  <c r="R1256" i="1"/>
  <c r="U1255" i="1"/>
  <c r="T1255" i="1"/>
  <c r="S1255" i="1"/>
  <c r="R1255" i="1"/>
  <c r="U1254" i="1"/>
  <c r="T1254" i="1"/>
  <c r="R1254" i="1"/>
  <c r="S1254" i="1" s="1"/>
  <c r="U1253" i="1"/>
  <c r="T1253" i="1"/>
  <c r="S1253" i="1"/>
  <c r="R1253" i="1"/>
  <c r="U1252" i="1"/>
  <c r="T1252" i="1"/>
  <c r="S1252" i="1"/>
  <c r="R1252" i="1"/>
  <c r="U1251" i="1"/>
  <c r="T1251" i="1"/>
  <c r="S1251" i="1"/>
  <c r="R1251" i="1"/>
  <c r="U1250" i="1"/>
  <c r="T1250" i="1"/>
  <c r="S1250" i="1"/>
  <c r="R1250" i="1"/>
  <c r="U1249" i="1"/>
  <c r="T1249" i="1"/>
  <c r="S1249" i="1"/>
  <c r="R1249" i="1"/>
  <c r="U1248" i="1"/>
  <c r="T1248" i="1"/>
  <c r="S1248" i="1"/>
  <c r="R1248" i="1"/>
  <c r="U1247" i="1"/>
  <c r="T1247" i="1"/>
  <c r="S1247" i="1"/>
  <c r="R1247" i="1"/>
  <c r="U1246" i="1"/>
  <c r="T1246" i="1"/>
  <c r="S1246" i="1"/>
  <c r="R1246" i="1"/>
  <c r="U1245" i="1"/>
  <c r="T1245" i="1"/>
  <c r="S1245" i="1"/>
  <c r="R1245" i="1"/>
  <c r="U1244" i="1"/>
  <c r="T1244" i="1"/>
  <c r="S1244" i="1"/>
  <c r="R1244" i="1"/>
  <c r="U1243" i="1"/>
  <c r="T1243" i="1"/>
  <c r="S1243" i="1"/>
  <c r="R1243" i="1"/>
  <c r="U1242" i="1"/>
  <c r="T1242" i="1"/>
  <c r="R1242" i="1"/>
  <c r="S1242" i="1" s="1"/>
  <c r="U1241" i="1"/>
  <c r="T1241" i="1"/>
  <c r="S1241" i="1"/>
  <c r="R1241" i="1"/>
  <c r="U1240" i="1"/>
  <c r="T1240" i="1"/>
  <c r="S1240" i="1"/>
  <c r="R1240" i="1"/>
  <c r="U1239" i="1"/>
  <c r="T1239" i="1"/>
  <c r="S1239" i="1"/>
  <c r="R1239" i="1"/>
  <c r="U1238" i="1"/>
  <c r="T1238" i="1"/>
  <c r="R1238" i="1"/>
  <c r="S1238" i="1" s="1"/>
  <c r="U1237" i="1"/>
  <c r="T1237" i="1"/>
  <c r="S1237" i="1"/>
  <c r="R1237" i="1"/>
  <c r="U1236" i="1"/>
  <c r="T1236" i="1"/>
  <c r="S1236" i="1"/>
  <c r="R1236" i="1"/>
  <c r="U1235" i="1"/>
  <c r="T1235" i="1"/>
  <c r="S1235" i="1"/>
  <c r="R1235" i="1"/>
  <c r="U1234" i="1"/>
  <c r="T1234" i="1"/>
  <c r="S1234" i="1"/>
  <c r="R1234" i="1"/>
  <c r="T1233" i="1"/>
  <c r="U1233" i="1" s="1"/>
  <c r="R1233" i="1"/>
  <c r="S1233" i="1" s="1"/>
  <c r="U1232" i="1"/>
  <c r="T1232" i="1"/>
  <c r="S1232" i="1"/>
  <c r="R1232" i="1"/>
  <c r="T1231" i="1"/>
  <c r="U1231" i="1" s="1"/>
  <c r="S1231" i="1"/>
  <c r="R1231" i="1"/>
  <c r="U1230" i="1"/>
  <c r="T1230" i="1"/>
  <c r="R1230" i="1"/>
  <c r="S1230" i="1" s="1"/>
  <c r="U1229" i="1"/>
  <c r="T1229" i="1"/>
  <c r="S1229" i="1"/>
  <c r="R1229" i="1"/>
  <c r="U1228" i="1"/>
  <c r="T1228" i="1"/>
  <c r="S1228" i="1"/>
  <c r="R1228" i="1"/>
  <c r="U1227" i="1"/>
  <c r="T1227" i="1"/>
  <c r="S1227" i="1"/>
  <c r="R1227" i="1"/>
  <c r="U1226" i="1"/>
  <c r="T1226" i="1"/>
  <c r="S1226" i="1"/>
  <c r="R1226" i="1"/>
  <c r="U1225" i="1"/>
  <c r="T1225" i="1"/>
  <c r="S1225" i="1"/>
  <c r="R1225" i="1"/>
  <c r="U1224" i="1"/>
  <c r="T1224" i="1"/>
  <c r="S1224" i="1"/>
  <c r="R1224" i="1"/>
  <c r="U1223" i="1"/>
  <c r="T1223" i="1"/>
  <c r="S1223" i="1"/>
  <c r="R1223" i="1"/>
  <c r="U1222" i="1"/>
  <c r="T1222" i="1"/>
  <c r="R1222" i="1"/>
  <c r="S1222" i="1" s="1"/>
  <c r="U1221" i="1"/>
  <c r="T1221" i="1"/>
  <c r="S1221" i="1"/>
  <c r="R1221" i="1"/>
  <c r="T1220" i="1"/>
  <c r="U1220" i="1" s="1"/>
  <c r="R1220" i="1"/>
  <c r="S1220" i="1" s="1"/>
  <c r="U1219" i="1"/>
  <c r="T1219" i="1"/>
  <c r="S1219" i="1"/>
  <c r="R1219" i="1"/>
  <c r="T1218" i="1"/>
  <c r="U1218" i="1" s="1"/>
  <c r="S1218" i="1"/>
  <c r="R1218" i="1"/>
  <c r="U1217" i="1"/>
  <c r="T1217" i="1"/>
  <c r="S1217" i="1"/>
  <c r="R1217" i="1"/>
  <c r="U1216" i="1"/>
  <c r="T1216" i="1"/>
  <c r="S1216" i="1"/>
  <c r="R1216" i="1"/>
  <c r="U1215" i="1"/>
  <c r="T1215" i="1"/>
  <c r="S1215" i="1"/>
  <c r="R1215" i="1"/>
  <c r="U1214" i="1"/>
  <c r="T1214" i="1"/>
  <c r="R1214" i="1"/>
  <c r="S1214" i="1" s="1"/>
  <c r="U1213" i="1"/>
  <c r="T1213" i="1"/>
  <c r="S1213" i="1"/>
  <c r="R1213" i="1"/>
  <c r="U1212" i="1"/>
  <c r="T1212" i="1"/>
  <c r="S1212" i="1"/>
  <c r="R1212" i="1"/>
  <c r="U1211" i="1"/>
  <c r="T1211" i="1"/>
  <c r="S1211" i="1"/>
  <c r="R1211" i="1"/>
  <c r="U1210" i="1"/>
  <c r="T1210" i="1"/>
  <c r="S1210" i="1"/>
  <c r="R1210" i="1"/>
  <c r="T1209" i="1"/>
  <c r="U1209" i="1" s="1"/>
  <c r="S1209" i="1"/>
  <c r="R1209" i="1"/>
  <c r="U1208" i="1"/>
  <c r="T1208" i="1"/>
  <c r="S1208" i="1"/>
  <c r="R1208" i="1"/>
  <c r="U1207" i="1"/>
  <c r="T1207" i="1"/>
  <c r="S1207" i="1"/>
  <c r="R1207" i="1"/>
  <c r="U1206" i="1"/>
  <c r="T1206" i="1"/>
  <c r="S1206" i="1"/>
  <c r="R1206" i="1"/>
  <c r="T1205" i="1"/>
  <c r="U1205" i="1" s="1"/>
  <c r="R1205" i="1"/>
  <c r="S1205" i="1" s="1"/>
  <c r="U1204" i="1"/>
  <c r="T1204" i="1"/>
  <c r="S1204" i="1"/>
  <c r="R1204" i="1"/>
  <c r="U1203" i="1"/>
  <c r="T1203" i="1"/>
  <c r="S1203" i="1"/>
  <c r="R1203" i="1"/>
  <c r="U1202" i="1"/>
  <c r="T1202" i="1"/>
  <c r="S1202" i="1"/>
  <c r="R1202" i="1"/>
  <c r="U1201" i="1"/>
  <c r="T1201" i="1"/>
  <c r="S1201" i="1"/>
  <c r="R1201" i="1"/>
  <c r="U1200" i="1"/>
  <c r="T1200" i="1"/>
  <c r="S1200" i="1"/>
  <c r="R1200" i="1"/>
  <c r="U1199" i="1"/>
  <c r="T1199" i="1"/>
  <c r="S1199" i="1"/>
  <c r="R1199" i="1"/>
  <c r="U1198" i="1"/>
  <c r="T1198" i="1"/>
  <c r="S1198" i="1"/>
  <c r="R1198" i="1"/>
  <c r="U1197" i="1"/>
  <c r="T1197" i="1"/>
  <c r="S1197" i="1"/>
  <c r="R1197" i="1"/>
  <c r="U1196" i="1"/>
  <c r="T1196" i="1"/>
  <c r="S1196" i="1"/>
  <c r="R1196" i="1"/>
  <c r="T1195" i="1"/>
  <c r="U1195" i="1" s="1"/>
  <c r="R1195" i="1"/>
  <c r="S1195" i="1" s="1"/>
  <c r="U1194" i="1"/>
  <c r="T1194" i="1"/>
  <c r="S1194" i="1"/>
  <c r="R1194" i="1"/>
  <c r="T1193" i="1"/>
  <c r="U1193" i="1" s="1"/>
  <c r="R1193" i="1"/>
  <c r="S1193" i="1" s="1"/>
  <c r="U1192" i="1"/>
  <c r="T1192" i="1"/>
  <c r="S1192" i="1"/>
  <c r="R1192" i="1"/>
  <c r="T1191" i="1"/>
  <c r="U1191" i="1" s="1"/>
  <c r="S1191" i="1"/>
  <c r="R1191" i="1"/>
  <c r="U1190" i="1"/>
  <c r="T1190" i="1"/>
  <c r="S1190" i="1"/>
  <c r="R1190" i="1"/>
  <c r="U1189" i="1"/>
  <c r="T1189" i="1"/>
  <c r="S1189" i="1"/>
  <c r="R1189" i="1"/>
  <c r="T1188" i="1"/>
  <c r="U1188" i="1" s="1"/>
  <c r="R1188" i="1"/>
  <c r="S1188" i="1" s="1"/>
  <c r="U1187" i="1"/>
  <c r="T1187" i="1"/>
  <c r="S1187" i="1"/>
  <c r="R1187" i="1"/>
  <c r="T1186" i="1"/>
  <c r="U1186" i="1" s="1"/>
  <c r="S1186" i="1"/>
  <c r="R1186" i="1"/>
  <c r="U1185" i="1"/>
  <c r="T1185" i="1"/>
  <c r="S1185" i="1"/>
  <c r="R1185" i="1"/>
  <c r="U1184" i="1"/>
  <c r="T1184" i="1"/>
  <c r="S1184" i="1"/>
  <c r="R1184" i="1"/>
  <c r="U1183" i="1"/>
  <c r="T1183" i="1"/>
  <c r="S1183" i="1"/>
  <c r="R1183" i="1"/>
  <c r="U1182" i="1"/>
  <c r="T1182" i="1"/>
  <c r="R1182" i="1"/>
  <c r="S1182" i="1" s="1"/>
  <c r="U1181" i="1"/>
  <c r="T1181" i="1"/>
  <c r="S1181" i="1"/>
  <c r="R1181" i="1"/>
  <c r="T1180" i="1"/>
  <c r="U1180" i="1" s="1"/>
  <c r="R1180" i="1"/>
  <c r="S1180" i="1" s="1"/>
  <c r="U1179" i="1"/>
  <c r="T1179" i="1"/>
  <c r="S1179" i="1"/>
  <c r="R1179" i="1"/>
  <c r="T1178" i="1"/>
  <c r="U1178" i="1" s="1"/>
  <c r="S1178" i="1"/>
  <c r="R1178" i="1"/>
  <c r="U1177" i="1"/>
  <c r="T1177" i="1"/>
  <c r="S1177" i="1"/>
  <c r="R1177" i="1"/>
  <c r="U1176" i="1"/>
  <c r="T1176" i="1"/>
  <c r="S1176" i="1"/>
  <c r="R1176" i="1"/>
  <c r="U1175" i="1"/>
  <c r="T1175" i="1"/>
  <c r="S1175" i="1"/>
  <c r="R1175" i="1"/>
  <c r="U1174" i="1"/>
  <c r="T1174" i="1"/>
  <c r="R1174" i="1"/>
  <c r="S1174" i="1" s="1"/>
  <c r="U1173" i="1"/>
  <c r="T1173" i="1"/>
  <c r="S1173" i="1"/>
  <c r="R1173" i="1"/>
  <c r="T1172" i="1"/>
  <c r="U1172" i="1" s="1"/>
  <c r="R1172" i="1"/>
  <c r="S1172" i="1" s="1"/>
  <c r="T1171" i="1"/>
  <c r="U1171" i="1" s="1"/>
  <c r="R1171" i="1"/>
  <c r="S1171" i="1" s="1"/>
  <c r="U1170" i="1"/>
  <c r="T1170" i="1"/>
  <c r="R1170" i="1"/>
  <c r="S1170" i="1" s="1"/>
  <c r="T1169" i="1"/>
  <c r="U1169" i="1" s="1"/>
  <c r="S1169" i="1"/>
  <c r="R1169" i="1"/>
  <c r="U1168" i="1"/>
  <c r="T1168" i="1"/>
  <c r="S1168" i="1"/>
  <c r="R1168" i="1"/>
  <c r="U1167" i="1"/>
  <c r="T1167" i="1"/>
  <c r="S1167" i="1"/>
  <c r="R1167" i="1"/>
  <c r="U1166" i="1"/>
  <c r="T1166" i="1"/>
  <c r="R1166" i="1"/>
  <c r="S1166" i="1" s="1"/>
  <c r="U1165" i="1"/>
  <c r="T1165" i="1"/>
  <c r="R1165" i="1"/>
  <c r="S1165" i="1" s="1"/>
  <c r="T1164" i="1"/>
  <c r="U1164" i="1" s="1"/>
  <c r="R1164" i="1"/>
  <c r="S1164" i="1" s="1"/>
  <c r="U1163" i="1"/>
  <c r="T1163" i="1"/>
  <c r="R1163" i="1"/>
  <c r="S1163" i="1" s="1"/>
  <c r="U1162" i="1"/>
  <c r="T1162" i="1"/>
  <c r="S1162" i="1"/>
  <c r="R1162" i="1"/>
  <c r="T1161" i="1"/>
  <c r="U1161" i="1" s="1"/>
  <c r="R1161" i="1"/>
  <c r="S1161" i="1" s="1"/>
  <c r="U1160" i="1"/>
  <c r="T1160" i="1"/>
  <c r="S1160" i="1"/>
  <c r="R1160" i="1"/>
  <c r="T1159" i="1"/>
  <c r="U1159" i="1" s="1"/>
  <c r="R1159" i="1"/>
  <c r="S1159" i="1" s="1"/>
  <c r="U1158" i="1"/>
  <c r="T1158" i="1"/>
  <c r="R1158" i="1"/>
  <c r="S1158" i="1" s="1"/>
  <c r="U1157" i="1"/>
  <c r="T1157" i="1"/>
  <c r="S1157" i="1"/>
  <c r="R1157" i="1"/>
  <c r="U1156" i="1"/>
  <c r="T1156" i="1"/>
  <c r="S1156" i="1"/>
  <c r="R1156" i="1"/>
  <c r="U1155" i="1"/>
  <c r="T1155" i="1"/>
  <c r="S1155" i="1"/>
  <c r="R1155" i="1"/>
  <c r="T1154" i="1"/>
  <c r="U1154" i="1" s="1"/>
  <c r="S1154" i="1"/>
  <c r="R1154" i="1"/>
  <c r="T1153" i="1"/>
  <c r="U1153" i="1" s="1"/>
  <c r="S1153" i="1"/>
  <c r="R1153" i="1"/>
  <c r="U1152" i="1"/>
  <c r="T1152" i="1"/>
  <c r="S1152" i="1"/>
  <c r="R1152" i="1"/>
  <c r="U1151" i="1"/>
  <c r="T1151" i="1"/>
  <c r="R1151" i="1"/>
  <c r="S1151" i="1" s="1"/>
  <c r="U1150" i="1"/>
  <c r="T1150" i="1"/>
  <c r="S1150" i="1"/>
  <c r="R1150" i="1"/>
  <c r="U1149" i="1"/>
  <c r="T1149" i="1"/>
  <c r="S1149" i="1"/>
  <c r="R1149" i="1"/>
  <c r="U1148" i="1"/>
  <c r="T1148" i="1"/>
  <c r="S1148" i="1"/>
  <c r="R1148" i="1"/>
  <c r="U1147" i="1"/>
  <c r="T1147" i="1"/>
  <c r="S1147" i="1"/>
  <c r="R1147" i="1"/>
  <c r="U1146" i="1"/>
  <c r="T1146" i="1"/>
  <c r="R1146" i="1"/>
  <c r="S1146" i="1" s="1"/>
  <c r="U1145" i="1"/>
  <c r="T1145" i="1"/>
  <c r="S1145" i="1"/>
  <c r="R1145" i="1"/>
  <c r="U1144" i="1"/>
  <c r="T1144" i="1"/>
  <c r="S1144" i="1"/>
  <c r="R1144" i="1"/>
  <c r="U1143" i="1"/>
  <c r="T1143" i="1"/>
  <c r="R1143" i="1"/>
  <c r="S1143" i="1" s="1"/>
  <c r="U1142" i="1"/>
  <c r="T1142" i="1"/>
  <c r="R1142" i="1"/>
  <c r="S1142" i="1" s="1"/>
  <c r="U1141" i="1"/>
  <c r="T1141" i="1"/>
  <c r="R1141" i="1"/>
  <c r="S1141" i="1" s="1"/>
  <c r="U1140" i="1"/>
  <c r="T1140" i="1"/>
  <c r="S1140" i="1"/>
  <c r="R1140" i="1"/>
  <c r="U1139" i="1"/>
  <c r="T1139" i="1"/>
  <c r="R1139" i="1"/>
  <c r="S1139" i="1" s="1"/>
  <c r="U1138" i="1"/>
  <c r="T1138" i="1"/>
  <c r="R1138" i="1"/>
  <c r="S1138" i="1" s="1"/>
  <c r="U1137" i="1"/>
  <c r="T1137" i="1"/>
  <c r="S1137" i="1"/>
  <c r="R1137" i="1"/>
  <c r="U1136" i="1"/>
  <c r="T1136" i="1"/>
  <c r="S1136" i="1"/>
  <c r="R1136" i="1"/>
  <c r="U1135" i="1"/>
  <c r="T1135" i="1"/>
  <c r="S1135" i="1"/>
  <c r="R1135" i="1"/>
  <c r="U1134" i="1"/>
  <c r="T1134" i="1"/>
  <c r="S1134" i="1"/>
  <c r="R1134" i="1"/>
  <c r="U1133" i="1"/>
  <c r="T1133" i="1"/>
  <c r="S1133" i="1"/>
  <c r="R1133" i="1"/>
  <c r="U1132" i="1"/>
  <c r="T1132" i="1"/>
  <c r="S1132" i="1"/>
  <c r="R1132" i="1"/>
  <c r="U1131" i="1"/>
  <c r="T1131" i="1"/>
  <c r="S1131" i="1"/>
  <c r="R1131" i="1"/>
  <c r="U1130" i="1"/>
  <c r="T1130" i="1"/>
  <c r="S1130" i="1"/>
  <c r="R1130" i="1"/>
  <c r="T1129" i="1"/>
  <c r="U1129" i="1" s="1"/>
  <c r="R1129" i="1"/>
  <c r="S1129" i="1" s="1"/>
  <c r="U1128" i="1"/>
  <c r="T1128" i="1"/>
  <c r="S1128" i="1"/>
  <c r="R1128" i="1"/>
  <c r="U1127" i="1"/>
  <c r="T1127" i="1"/>
  <c r="S1127" i="1"/>
  <c r="R1127" i="1"/>
  <c r="U1126" i="1"/>
  <c r="T1126" i="1"/>
  <c r="R1126" i="1"/>
  <c r="S1126" i="1" s="1"/>
  <c r="U1125" i="1"/>
  <c r="T1125" i="1"/>
  <c r="S1125" i="1"/>
  <c r="R1125" i="1"/>
  <c r="T1124" i="1"/>
  <c r="U1124" i="1" s="1"/>
  <c r="S1124" i="1"/>
  <c r="R1124" i="1"/>
  <c r="U1123" i="1"/>
  <c r="T1123" i="1"/>
  <c r="R1123" i="1"/>
  <c r="S1123" i="1" s="1"/>
  <c r="U1122" i="1"/>
  <c r="T1122" i="1"/>
  <c r="S1122" i="1"/>
  <c r="R1122" i="1"/>
  <c r="T1121" i="1"/>
  <c r="U1121" i="1" s="1"/>
  <c r="R1121" i="1"/>
  <c r="S1121" i="1" s="1"/>
  <c r="U1120" i="1"/>
  <c r="T1120" i="1"/>
  <c r="S1120" i="1"/>
  <c r="R1120" i="1"/>
  <c r="T1119" i="1"/>
  <c r="U1119" i="1" s="1"/>
  <c r="R1119" i="1"/>
  <c r="S1119" i="1" s="1"/>
  <c r="U1118" i="1"/>
  <c r="T1118" i="1"/>
  <c r="R1118" i="1"/>
  <c r="S1118" i="1" s="1"/>
  <c r="U1117" i="1"/>
  <c r="T1117" i="1"/>
  <c r="S1117" i="1"/>
  <c r="R1117" i="1"/>
  <c r="T1116" i="1"/>
  <c r="U1116" i="1" s="1"/>
  <c r="S1116" i="1"/>
  <c r="R1116" i="1"/>
  <c r="U1115" i="1"/>
  <c r="T1115" i="1"/>
  <c r="S1115" i="1"/>
  <c r="R1115" i="1"/>
  <c r="U1114" i="1"/>
  <c r="T1114" i="1"/>
  <c r="S1114" i="1"/>
  <c r="R1114" i="1"/>
  <c r="U1113" i="1"/>
  <c r="T1113" i="1"/>
  <c r="S1113" i="1"/>
  <c r="R1113" i="1"/>
  <c r="T1112" i="1"/>
  <c r="U1112" i="1" s="1"/>
  <c r="S1112" i="1"/>
  <c r="R1112" i="1"/>
  <c r="U1111" i="1"/>
  <c r="T1111" i="1"/>
  <c r="R1111" i="1"/>
  <c r="S1111" i="1" s="1"/>
  <c r="U1110" i="1"/>
  <c r="T1110" i="1"/>
  <c r="S1110" i="1"/>
  <c r="R1110" i="1"/>
  <c r="U1109" i="1"/>
  <c r="T1109" i="1"/>
  <c r="S1109" i="1"/>
  <c r="R1109" i="1"/>
  <c r="U1108" i="1"/>
  <c r="T1108" i="1"/>
  <c r="S1108" i="1"/>
  <c r="R1108" i="1"/>
  <c r="T1107" i="1"/>
  <c r="U1107" i="1" s="1"/>
  <c r="R1107" i="1"/>
  <c r="S1107" i="1" s="1"/>
  <c r="U1106" i="1"/>
  <c r="T1106" i="1"/>
  <c r="S1106" i="1"/>
  <c r="R1106" i="1"/>
  <c r="U1105" i="1"/>
  <c r="T1105" i="1"/>
  <c r="S1105" i="1"/>
  <c r="R1105" i="1"/>
  <c r="T1104" i="1"/>
  <c r="U1104" i="1" s="1"/>
  <c r="S1104" i="1"/>
  <c r="R1104" i="1"/>
  <c r="U1103" i="1"/>
  <c r="T1103" i="1"/>
  <c r="S1103" i="1"/>
  <c r="R1103" i="1"/>
  <c r="U1102" i="1"/>
  <c r="T1102" i="1"/>
  <c r="S1102" i="1"/>
  <c r="R1102" i="1"/>
  <c r="U1101" i="1"/>
  <c r="T1101" i="1"/>
  <c r="R1101" i="1"/>
  <c r="S1101" i="1" s="1"/>
  <c r="U1100" i="1"/>
  <c r="T1100" i="1"/>
  <c r="S1100" i="1"/>
  <c r="R1100" i="1"/>
  <c r="U1099" i="1"/>
  <c r="T1099" i="1"/>
  <c r="S1099" i="1"/>
  <c r="R1099" i="1"/>
  <c r="U1098" i="1"/>
  <c r="T1098" i="1"/>
  <c r="S1098" i="1"/>
  <c r="R1098" i="1"/>
  <c r="U1097" i="1"/>
  <c r="T1097" i="1"/>
  <c r="S1097" i="1"/>
  <c r="R1097" i="1"/>
  <c r="U1096" i="1"/>
  <c r="T1096" i="1"/>
  <c r="S1096" i="1"/>
  <c r="R1096" i="1"/>
  <c r="U1095" i="1"/>
  <c r="T1095" i="1"/>
  <c r="S1095" i="1"/>
  <c r="R1095" i="1"/>
  <c r="U1094" i="1"/>
  <c r="T1094" i="1"/>
  <c r="S1094" i="1"/>
  <c r="R1094" i="1"/>
  <c r="U1093" i="1"/>
  <c r="T1093" i="1"/>
  <c r="R1093" i="1"/>
  <c r="S1093" i="1" s="1"/>
  <c r="U1092" i="1"/>
  <c r="T1092" i="1"/>
  <c r="S1092" i="1"/>
  <c r="R1092" i="1"/>
  <c r="U1091" i="1"/>
  <c r="T1091" i="1"/>
  <c r="R1091" i="1"/>
  <c r="S1091" i="1" s="1"/>
  <c r="U1090" i="1"/>
  <c r="T1090" i="1"/>
  <c r="S1090" i="1"/>
  <c r="R1090" i="1"/>
  <c r="U1089" i="1"/>
  <c r="T1089" i="1"/>
  <c r="S1089" i="1"/>
  <c r="R1089" i="1"/>
  <c r="U1088" i="1"/>
  <c r="T1088" i="1"/>
  <c r="S1088" i="1"/>
  <c r="R1088" i="1"/>
  <c r="U1087" i="1"/>
  <c r="T1087" i="1"/>
  <c r="S1087" i="1"/>
  <c r="R1087" i="1"/>
  <c r="U1086" i="1"/>
  <c r="T1086" i="1"/>
  <c r="S1086" i="1"/>
  <c r="R1086" i="1"/>
  <c r="U1085" i="1"/>
  <c r="T1085" i="1"/>
  <c r="R1085" i="1"/>
  <c r="S1085" i="1" s="1"/>
  <c r="U1084" i="1"/>
  <c r="T1084" i="1"/>
  <c r="S1084" i="1"/>
  <c r="R1084" i="1"/>
  <c r="U1083" i="1"/>
  <c r="T1083" i="1"/>
  <c r="S1083" i="1"/>
  <c r="R1083" i="1"/>
  <c r="U1082" i="1"/>
  <c r="T1082" i="1"/>
  <c r="S1082" i="1"/>
  <c r="R1082" i="1"/>
  <c r="U1081" i="1"/>
  <c r="T1081" i="1"/>
  <c r="R1081" i="1"/>
  <c r="S1081" i="1" s="1"/>
  <c r="U1080" i="1"/>
  <c r="T1080" i="1"/>
  <c r="S1080" i="1"/>
  <c r="R1080" i="1"/>
  <c r="T1079" i="1"/>
  <c r="U1079" i="1" s="1"/>
  <c r="S1079" i="1"/>
  <c r="R1079" i="1"/>
  <c r="U1078" i="1"/>
  <c r="T1078" i="1"/>
  <c r="R1078" i="1"/>
  <c r="S1078" i="1" s="1"/>
  <c r="U1077" i="1"/>
  <c r="T1077" i="1"/>
  <c r="S1077" i="1"/>
  <c r="R1077" i="1"/>
  <c r="T1076" i="1"/>
  <c r="U1076" i="1" s="1"/>
  <c r="R1076" i="1"/>
  <c r="S1076" i="1" s="1"/>
  <c r="U1075" i="1"/>
  <c r="T1075" i="1"/>
  <c r="S1075" i="1"/>
  <c r="R1075" i="1"/>
  <c r="T1074" i="1"/>
  <c r="U1074" i="1" s="1"/>
  <c r="S1074" i="1"/>
  <c r="R1074" i="1"/>
  <c r="T1073" i="1"/>
  <c r="U1073" i="1" s="1"/>
  <c r="R1073" i="1"/>
  <c r="S1073" i="1" s="1"/>
  <c r="U1072" i="1"/>
  <c r="T1072" i="1"/>
  <c r="S1072" i="1"/>
  <c r="R1072" i="1"/>
  <c r="T1071" i="1"/>
  <c r="U1071" i="1" s="1"/>
  <c r="S1071" i="1"/>
  <c r="R1071" i="1"/>
  <c r="U1070" i="1"/>
  <c r="T1070" i="1"/>
  <c r="S1070" i="1"/>
  <c r="R1070" i="1"/>
  <c r="U1069" i="1"/>
  <c r="T1069" i="1"/>
  <c r="S1069" i="1"/>
  <c r="R1069" i="1"/>
  <c r="T1068" i="1"/>
  <c r="U1068" i="1" s="1"/>
  <c r="R1068" i="1"/>
  <c r="S1068" i="1" s="1"/>
  <c r="U1067" i="1"/>
  <c r="T1067" i="1"/>
  <c r="S1067" i="1"/>
  <c r="R1067" i="1"/>
  <c r="T1066" i="1"/>
  <c r="U1066" i="1" s="1"/>
  <c r="R1066" i="1"/>
  <c r="S1066" i="1" s="1"/>
  <c r="U1065" i="1"/>
  <c r="T1065" i="1"/>
  <c r="S1065" i="1"/>
  <c r="R1065" i="1"/>
  <c r="U1064" i="1"/>
  <c r="T1064" i="1"/>
  <c r="S1064" i="1"/>
  <c r="R1064" i="1"/>
  <c r="T1063" i="1"/>
  <c r="U1063" i="1" s="1"/>
  <c r="R1063" i="1"/>
  <c r="S1063" i="1" s="1"/>
  <c r="U1062" i="1"/>
  <c r="T1062" i="1"/>
  <c r="R1062" i="1"/>
  <c r="S1062" i="1" s="1"/>
  <c r="T1061" i="1"/>
  <c r="U1061" i="1" s="1"/>
  <c r="R1061" i="1"/>
  <c r="S1061" i="1" s="1"/>
  <c r="U1060" i="1"/>
  <c r="T1060" i="1"/>
  <c r="S1060" i="1"/>
  <c r="R1060" i="1"/>
  <c r="U1059" i="1"/>
  <c r="T1059" i="1"/>
  <c r="S1059" i="1"/>
  <c r="R1059" i="1"/>
  <c r="U1058" i="1"/>
  <c r="T1058" i="1"/>
  <c r="S1058" i="1"/>
  <c r="R1058" i="1"/>
  <c r="T1057" i="1"/>
  <c r="U1057" i="1" s="1"/>
  <c r="S1057" i="1"/>
  <c r="R1057" i="1"/>
  <c r="U1056" i="1"/>
  <c r="T1056" i="1"/>
  <c r="S1056" i="1"/>
  <c r="R1056" i="1"/>
  <c r="U1055" i="1"/>
  <c r="T1055" i="1"/>
  <c r="S1055" i="1"/>
  <c r="R1055" i="1"/>
  <c r="U1054" i="1"/>
  <c r="T1054" i="1"/>
  <c r="R1054" i="1"/>
  <c r="S1054" i="1" s="1"/>
  <c r="U1053" i="1"/>
  <c r="T1053" i="1"/>
  <c r="R1053" i="1"/>
  <c r="S1053" i="1" s="1"/>
  <c r="U1052" i="1"/>
  <c r="T1052" i="1"/>
  <c r="S1052" i="1"/>
  <c r="R1052" i="1"/>
  <c r="T1051" i="1"/>
  <c r="U1051" i="1" s="1"/>
  <c r="R1051" i="1"/>
  <c r="S1051" i="1" s="1"/>
  <c r="U1050" i="1"/>
  <c r="T1050" i="1"/>
  <c r="S1050" i="1"/>
  <c r="R1050" i="1"/>
  <c r="U1049" i="1"/>
  <c r="T1049" i="1"/>
  <c r="S1049" i="1"/>
  <c r="R1049" i="1"/>
  <c r="U1048" i="1"/>
  <c r="T1048" i="1"/>
  <c r="S1048" i="1"/>
  <c r="R1048" i="1"/>
  <c r="U1047" i="1"/>
  <c r="T1047" i="1"/>
  <c r="S1047" i="1"/>
  <c r="R1047" i="1"/>
  <c r="U1046" i="1"/>
  <c r="T1046" i="1"/>
  <c r="R1046" i="1"/>
  <c r="S1046" i="1" s="1"/>
  <c r="U1045" i="1"/>
  <c r="T1045" i="1"/>
  <c r="S1045" i="1"/>
  <c r="R1045" i="1"/>
  <c r="U1044" i="1"/>
  <c r="T1044" i="1"/>
  <c r="R1044" i="1"/>
  <c r="S1044" i="1" s="1"/>
  <c r="U1043" i="1"/>
  <c r="T1043" i="1"/>
  <c r="R1043" i="1"/>
  <c r="S1043" i="1" s="1"/>
  <c r="U1042" i="1"/>
  <c r="T1042" i="1"/>
  <c r="S1042" i="1"/>
  <c r="R1042" i="1"/>
  <c r="U1041" i="1"/>
  <c r="T1041" i="1"/>
  <c r="R1041" i="1"/>
  <c r="S1041" i="1" s="1"/>
  <c r="U1040" i="1"/>
  <c r="T1040" i="1"/>
  <c r="S1040" i="1"/>
  <c r="R1040" i="1"/>
  <c r="U1039" i="1"/>
  <c r="T1039" i="1"/>
  <c r="S1039" i="1"/>
  <c r="R1039" i="1"/>
  <c r="U1038" i="1"/>
  <c r="T1038" i="1"/>
  <c r="R1038" i="1"/>
  <c r="S1038" i="1" s="1"/>
  <c r="U1037" i="1"/>
  <c r="T1037" i="1"/>
  <c r="S1037" i="1"/>
  <c r="R1037" i="1"/>
  <c r="U1036" i="1"/>
  <c r="T1036" i="1"/>
  <c r="R1036" i="1"/>
  <c r="S1036" i="1" s="1"/>
  <c r="U1035" i="1"/>
  <c r="T1035" i="1"/>
  <c r="R1035" i="1"/>
  <c r="S1035" i="1" s="1"/>
  <c r="U1034" i="1"/>
  <c r="T1034" i="1"/>
  <c r="S1034" i="1"/>
  <c r="R1034" i="1"/>
  <c r="U1033" i="1"/>
  <c r="T1033" i="1"/>
  <c r="S1033" i="1"/>
  <c r="R1033" i="1"/>
  <c r="U1032" i="1"/>
  <c r="T1032" i="1"/>
  <c r="S1032" i="1"/>
  <c r="R1032" i="1"/>
  <c r="U1031" i="1"/>
  <c r="T1031" i="1"/>
  <c r="S1031" i="1"/>
  <c r="R1031" i="1"/>
  <c r="U1030" i="1"/>
  <c r="T1030" i="1"/>
  <c r="S1030" i="1"/>
  <c r="R1030" i="1"/>
  <c r="T1029" i="1"/>
  <c r="U1029" i="1" s="1"/>
  <c r="R1029" i="1"/>
  <c r="S1029" i="1" s="1"/>
  <c r="T1028" i="1"/>
  <c r="U1028" i="1" s="1"/>
  <c r="R1028" i="1"/>
  <c r="S1028" i="1" s="1"/>
  <c r="T1027" i="1"/>
  <c r="U1027" i="1" s="1"/>
  <c r="R1027" i="1"/>
  <c r="S1027" i="1" s="1"/>
  <c r="U1026" i="1"/>
  <c r="T1026" i="1"/>
  <c r="R1026" i="1"/>
  <c r="S1026" i="1" s="1"/>
  <c r="U1025" i="1"/>
  <c r="T1025" i="1"/>
  <c r="S1025" i="1"/>
  <c r="R1025" i="1"/>
  <c r="U1024" i="1"/>
  <c r="T1024" i="1"/>
  <c r="S1024" i="1"/>
  <c r="R1024" i="1"/>
  <c r="U1023" i="1"/>
  <c r="T1023" i="1"/>
  <c r="R1023" i="1"/>
  <c r="S1023" i="1" s="1"/>
  <c r="U1022" i="1"/>
  <c r="T1022" i="1"/>
  <c r="R1022" i="1"/>
  <c r="S1022" i="1" s="1"/>
  <c r="U1021" i="1"/>
  <c r="T1021" i="1"/>
  <c r="R1021" i="1"/>
  <c r="S1021" i="1" s="1"/>
  <c r="U1020" i="1"/>
  <c r="T1020" i="1"/>
  <c r="S1020" i="1"/>
  <c r="R1020" i="1"/>
  <c r="T1019" i="1"/>
  <c r="U1019" i="1" s="1"/>
  <c r="R1019" i="1"/>
  <c r="S1019" i="1" s="1"/>
  <c r="U1018" i="1"/>
  <c r="T1018" i="1"/>
  <c r="S1018" i="1"/>
  <c r="R1018" i="1"/>
  <c r="T1017" i="1"/>
  <c r="U1017" i="1" s="1"/>
  <c r="S1017" i="1"/>
  <c r="R1017" i="1"/>
  <c r="U1016" i="1"/>
  <c r="T1016" i="1"/>
  <c r="S1016" i="1"/>
  <c r="R1016" i="1"/>
  <c r="U1015" i="1"/>
  <c r="T1015" i="1"/>
  <c r="S1015" i="1"/>
  <c r="R1015" i="1"/>
  <c r="U1014" i="1"/>
  <c r="T1014" i="1"/>
  <c r="S1014" i="1"/>
  <c r="R1014" i="1"/>
  <c r="U1013" i="1"/>
  <c r="T1013" i="1"/>
  <c r="S1013" i="1"/>
  <c r="R1013" i="1"/>
  <c r="T1012" i="1"/>
  <c r="U1012" i="1" s="1"/>
  <c r="S1012" i="1"/>
  <c r="R1012" i="1"/>
  <c r="U1011" i="1"/>
  <c r="T1011" i="1"/>
  <c r="R1011" i="1"/>
  <c r="S1011" i="1" s="1"/>
  <c r="U1010" i="1"/>
  <c r="T1010" i="1"/>
  <c r="S1010" i="1"/>
  <c r="R1010" i="1"/>
  <c r="U1009" i="1"/>
  <c r="T1009" i="1"/>
  <c r="S1009" i="1"/>
  <c r="R1009" i="1"/>
  <c r="T1008" i="1"/>
  <c r="U1008" i="1" s="1"/>
  <c r="S1008" i="1"/>
  <c r="R1008" i="1"/>
  <c r="T1007" i="1"/>
  <c r="U1007" i="1" s="1"/>
  <c r="S1007" i="1"/>
  <c r="R1007" i="1"/>
  <c r="U1006" i="1"/>
  <c r="T1006" i="1"/>
  <c r="S1006" i="1"/>
  <c r="R1006" i="1"/>
  <c r="U1005" i="1"/>
  <c r="T1005" i="1"/>
  <c r="S1005" i="1"/>
  <c r="R1005" i="1"/>
  <c r="T1004" i="1"/>
  <c r="U1004" i="1" s="1"/>
  <c r="R1004" i="1"/>
  <c r="S1004" i="1" s="1"/>
  <c r="U1003" i="1"/>
  <c r="T1003" i="1"/>
  <c r="R1003" i="1"/>
  <c r="S1003" i="1" s="1"/>
  <c r="T1002" i="1"/>
  <c r="U1002" i="1" s="1"/>
  <c r="R1002" i="1"/>
  <c r="S1002" i="1" s="1"/>
  <c r="T1001" i="1"/>
  <c r="U1001" i="1" s="1"/>
  <c r="S1001" i="1"/>
  <c r="R1001" i="1"/>
  <c r="T1000" i="1"/>
  <c r="U1000" i="1" s="1"/>
  <c r="S1000" i="1"/>
  <c r="R1000" i="1"/>
  <c r="U999" i="1"/>
  <c r="T999" i="1"/>
  <c r="R999" i="1"/>
  <c r="S999" i="1" s="1"/>
  <c r="U998" i="1"/>
  <c r="T998" i="1"/>
  <c r="S998" i="1"/>
  <c r="R998" i="1"/>
  <c r="U997" i="1"/>
  <c r="T997" i="1"/>
  <c r="R997" i="1"/>
  <c r="S997" i="1" s="1"/>
  <c r="U996" i="1"/>
  <c r="T996" i="1"/>
  <c r="S996" i="1"/>
  <c r="R996" i="1"/>
  <c r="U995" i="1"/>
  <c r="T995" i="1"/>
  <c r="S995" i="1"/>
  <c r="R995" i="1"/>
  <c r="U994" i="1"/>
  <c r="T994" i="1"/>
  <c r="R994" i="1"/>
  <c r="S994" i="1" s="1"/>
  <c r="U993" i="1"/>
  <c r="T993" i="1"/>
  <c r="S993" i="1"/>
  <c r="R993" i="1"/>
  <c r="U992" i="1"/>
  <c r="T992" i="1"/>
  <c r="S992" i="1"/>
  <c r="R992" i="1"/>
  <c r="U991" i="1"/>
  <c r="T991" i="1"/>
  <c r="R991" i="1"/>
  <c r="S991" i="1" s="1"/>
  <c r="U990" i="1"/>
  <c r="T990" i="1"/>
  <c r="R990" i="1"/>
  <c r="S990" i="1" s="1"/>
  <c r="U989" i="1"/>
  <c r="T989" i="1"/>
  <c r="R989" i="1"/>
  <c r="S989" i="1" s="1"/>
  <c r="U988" i="1"/>
  <c r="T988" i="1"/>
  <c r="S988" i="1"/>
  <c r="R988" i="1"/>
  <c r="U987" i="1"/>
  <c r="T987" i="1"/>
  <c r="R987" i="1"/>
  <c r="S987" i="1" s="1"/>
  <c r="U986" i="1"/>
  <c r="T986" i="1"/>
  <c r="S986" i="1"/>
  <c r="R986" i="1"/>
  <c r="U985" i="1"/>
  <c r="T985" i="1"/>
  <c r="S985" i="1"/>
  <c r="R985" i="1"/>
  <c r="U984" i="1"/>
  <c r="T984" i="1"/>
  <c r="S984" i="1"/>
  <c r="R984" i="1"/>
  <c r="U983" i="1"/>
  <c r="T983" i="1"/>
  <c r="S983" i="1"/>
  <c r="R983" i="1"/>
  <c r="U982" i="1"/>
  <c r="T982" i="1"/>
  <c r="R982" i="1"/>
  <c r="S982" i="1" s="1"/>
  <c r="U981" i="1"/>
  <c r="T981" i="1"/>
  <c r="S981" i="1"/>
  <c r="R981" i="1"/>
  <c r="U980" i="1"/>
  <c r="T980" i="1"/>
  <c r="S980" i="1"/>
  <c r="R980" i="1"/>
  <c r="U979" i="1"/>
  <c r="T979" i="1"/>
  <c r="R979" i="1"/>
  <c r="S979" i="1" s="1"/>
  <c r="U978" i="1"/>
  <c r="T978" i="1"/>
  <c r="S978" i="1"/>
  <c r="R978" i="1"/>
  <c r="U977" i="1"/>
  <c r="T977" i="1"/>
  <c r="R977" i="1"/>
  <c r="S977" i="1" s="1"/>
  <c r="U976" i="1"/>
  <c r="T976" i="1"/>
  <c r="S976" i="1"/>
  <c r="R976" i="1"/>
  <c r="U975" i="1"/>
  <c r="T975" i="1"/>
  <c r="R975" i="1"/>
  <c r="S975" i="1" s="1"/>
  <c r="U974" i="1"/>
  <c r="T974" i="1"/>
  <c r="S974" i="1"/>
  <c r="R974" i="1"/>
  <c r="U973" i="1"/>
  <c r="T973" i="1"/>
  <c r="S973" i="1"/>
  <c r="R973" i="1"/>
  <c r="T972" i="1"/>
  <c r="U972" i="1" s="1"/>
  <c r="R972" i="1"/>
  <c r="S972" i="1" s="1"/>
  <c r="U971" i="1"/>
  <c r="T971" i="1"/>
  <c r="S971" i="1"/>
  <c r="R971" i="1"/>
  <c r="T970" i="1"/>
  <c r="U970" i="1" s="1"/>
  <c r="S970" i="1"/>
  <c r="R970" i="1"/>
  <c r="U969" i="1"/>
  <c r="T969" i="1"/>
  <c r="S969" i="1"/>
  <c r="R969" i="1"/>
  <c r="T968" i="1"/>
  <c r="U968" i="1" s="1"/>
  <c r="S968" i="1"/>
  <c r="R968" i="1"/>
  <c r="T967" i="1"/>
  <c r="U967" i="1" s="1"/>
  <c r="R967" i="1"/>
  <c r="S967" i="1" s="1"/>
  <c r="U966" i="1"/>
  <c r="T966" i="1"/>
  <c r="R966" i="1"/>
  <c r="S966" i="1" s="1"/>
  <c r="T965" i="1"/>
  <c r="U965" i="1" s="1"/>
  <c r="R965" i="1"/>
  <c r="S965" i="1" s="1"/>
  <c r="T964" i="1"/>
  <c r="U964" i="1" s="1"/>
  <c r="R964" i="1"/>
  <c r="S964" i="1" s="1"/>
  <c r="U963" i="1"/>
  <c r="T963" i="1"/>
  <c r="R963" i="1"/>
  <c r="S963" i="1" s="1"/>
  <c r="U962" i="1"/>
  <c r="T962" i="1"/>
  <c r="R962" i="1"/>
  <c r="S962" i="1" s="1"/>
  <c r="U961" i="1"/>
  <c r="T961" i="1"/>
  <c r="S961" i="1"/>
  <c r="R961" i="1"/>
  <c r="U960" i="1"/>
  <c r="T960" i="1"/>
  <c r="S960" i="1"/>
  <c r="R960" i="1"/>
  <c r="U959" i="1"/>
  <c r="T959" i="1"/>
  <c r="R959" i="1"/>
  <c r="S959" i="1" s="1"/>
  <c r="U958" i="1"/>
  <c r="T958" i="1"/>
  <c r="S958" i="1"/>
  <c r="R958" i="1"/>
  <c r="T957" i="1"/>
  <c r="U957" i="1" s="1"/>
  <c r="R957" i="1"/>
  <c r="S957" i="1" s="1"/>
  <c r="U956" i="1"/>
  <c r="T956" i="1"/>
  <c r="S956" i="1"/>
  <c r="R956" i="1"/>
  <c r="T955" i="1"/>
  <c r="U955" i="1" s="1"/>
  <c r="R955" i="1"/>
  <c r="S955" i="1" s="1"/>
  <c r="U954" i="1"/>
  <c r="T954" i="1"/>
  <c r="R954" i="1"/>
  <c r="S954" i="1" s="1"/>
  <c r="T953" i="1"/>
  <c r="U953" i="1" s="1"/>
  <c r="S953" i="1"/>
  <c r="R953" i="1"/>
  <c r="U952" i="1"/>
  <c r="T952" i="1"/>
  <c r="S952" i="1"/>
  <c r="R952" i="1"/>
  <c r="U951" i="1"/>
  <c r="T951" i="1"/>
  <c r="S951" i="1"/>
  <c r="R951" i="1"/>
  <c r="U950" i="1"/>
  <c r="T950" i="1"/>
  <c r="R950" i="1"/>
  <c r="S950" i="1" s="1"/>
  <c r="U949" i="1"/>
  <c r="T949" i="1"/>
  <c r="S949" i="1"/>
  <c r="R949" i="1"/>
  <c r="T948" i="1"/>
  <c r="U948" i="1" s="1"/>
  <c r="R948" i="1"/>
  <c r="S948" i="1" s="1"/>
  <c r="U947" i="1"/>
  <c r="T947" i="1"/>
  <c r="R947" i="1"/>
  <c r="S947" i="1" s="1"/>
  <c r="T946" i="1"/>
  <c r="U946" i="1" s="1"/>
  <c r="R946" i="1"/>
  <c r="S946" i="1" s="1"/>
  <c r="T945" i="1"/>
  <c r="U945" i="1" s="1"/>
  <c r="R945" i="1"/>
  <c r="S945" i="1" s="1"/>
  <c r="U944" i="1"/>
  <c r="T944" i="1"/>
  <c r="S944" i="1"/>
  <c r="R944" i="1"/>
  <c r="T943" i="1"/>
  <c r="U943" i="1" s="1"/>
  <c r="R943" i="1"/>
  <c r="S943" i="1" s="1"/>
  <c r="U942" i="1"/>
  <c r="T942" i="1"/>
  <c r="S942" i="1"/>
  <c r="R942" i="1"/>
  <c r="U941" i="1"/>
  <c r="T941" i="1"/>
  <c r="S941" i="1"/>
  <c r="R941" i="1"/>
  <c r="T940" i="1"/>
  <c r="U940" i="1" s="1"/>
  <c r="R940" i="1"/>
  <c r="S940" i="1" s="1"/>
  <c r="T939" i="1"/>
  <c r="U939" i="1" s="1"/>
  <c r="R939" i="1"/>
  <c r="S939" i="1" s="1"/>
  <c r="U938" i="1"/>
  <c r="T938" i="1"/>
  <c r="R938" i="1"/>
  <c r="S938" i="1" s="1"/>
  <c r="U937" i="1"/>
  <c r="T937" i="1"/>
  <c r="S937" i="1"/>
  <c r="R937" i="1"/>
  <c r="T936" i="1"/>
  <c r="U936" i="1" s="1"/>
  <c r="S936" i="1"/>
  <c r="R936" i="1"/>
  <c r="U935" i="1"/>
  <c r="T935" i="1"/>
  <c r="R935" i="1"/>
  <c r="S935" i="1" s="1"/>
  <c r="U934" i="1"/>
  <c r="T934" i="1"/>
  <c r="R934" i="1"/>
  <c r="S934" i="1" s="1"/>
  <c r="U933" i="1"/>
  <c r="T933" i="1"/>
  <c r="S933" i="1"/>
  <c r="R933" i="1"/>
  <c r="T932" i="1"/>
  <c r="U932" i="1" s="1"/>
  <c r="S932" i="1"/>
  <c r="R932" i="1"/>
  <c r="T931" i="1"/>
  <c r="U931" i="1" s="1"/>
  <c r="R931" i="1"/>
  <c r="S931" i="1" s="1"/>
  <c r="T930" i="1"/>
  <c r="U930" i="1" s="1"/>
  <c r="S930" i="1"/>
  <c r="R930" i="1"/>
  <c r="U929" i="1"/>
  <c r="T929" i="1"/>
  <c r="S929" i="1"/>
  <c r="R929" i="1"/>
  <c r="U928" i="1"/>
  <c r="T928" i="1"/>
  <c r="S928" i="1"/>
  <c r="R928" i="1"/>
  <c r="T927" i="1"/>
  <c r="U927" i="1" s="1"/>
  <c r="S927" i="1"/>
  <c r="R927" i="1"/>
  <c r="U926" i="1"/>
  <c r="T926" i="1"/>
  <c r="S926" i="1"/>
  <c r="R926" i="1"/>
  <c r="U925" i="1"/>
  <c r="T925" i="1"/>
  <c r="S925" i="1"/>
  <c r="R925" i="1"/>
  <c r="U924" i="1"/>
  <c r="T924" i="1"/>
  <c r="S924" i="1"/>
  <c r="R924" i="1"/>
  <c r="U923" i="1"/>
  <c r="T923" i="1"/>
  <c r="R923" i="1"/>
  <c r="S923" i="1" s="1"/>
  <c r="U922" i="1"/>
  <c r="T922" i="1"/>
  <c r="S922" i="1"/>
  <c r="R922" i="1"/>
  <c r="T921" i="1"/>
  <c r="U921" i="1" s="1"/>
  <c r="R921" i="1"/>
  <c r="S921" i="1" s="1"/>
  <c r="U920" i="1"/>
  <c r="T920" i="1"/>
  <c r="S920" i="1"/>
  <c r="R920" i="1"/>
  <c r="T919" i="1"/>
  <c r="U919" i="1" s="1"/>
  <c r="S919" i="1"/>
  <c r="R919" i="1"/>
  <c r="U918" i="1"/>
  <c r="T918" i="1"/>
  <c r="R918" i="1"/>
  <c r="S918" i="1" s="1"/>
  <c r="U917" i="1"/>
  <c r="T917" i="1"/>
  <c r="S917" i="1"/>
  <c r="R917" i="1"/>
  <c r="T916" i="1"/>
  <c r="U916" i="1" s="1"/>
  <c r="R916" i="1"/>
  <c r="S916" i="1" s="1"/>
  <c r="U915" i="1"/>
  <c r="T915" i="1"/>
  <c r="S915" i="1"/>
  <c r="R915" i="1"/>
  <c r="T914" i="1"/>
  <c r="U914" i="1" s="1"/>
  <c r="R914" i="1"/>
  <c r="S914" i="1" s="1"/>
  <c r="U913" i="1"/>
  <c r="T913" i="1"/>
  <c r="S913" i="1"/>
  <c r="R913" i="1"/>
  <c r="T912" i="1"/>
  <c r="U912" i="1" s="1"/>
  <c r="S912" i="1"/>
  <c r="R912" i="1"/>
  <c r="U911" i="1"/>
  <c r="T911" i="1"/>
  <c r="S911" i="1"/>
  <c r="R911" i="1"/>
  <c r="U910" i="1"/>
  <c r="T910" i="1"/>
  <c r="R910" i="1"/>
  <c r="S910" i="1" s="1"/>
  <c r="U909" i="1"/>
  <c r="T909" i="1"/>
  <c r="S909" i="1"/>
  <c r="R909" i="1"/>
  <c r="T908" i="1"/>
  <c r="U908" i="1" s="1"/>
  <c r="S908" i="1"/>
  <c r="R908" i="1"/>
  <c r="T907" i="1"/>
  <c r="U907" i="1" s="1"/>
  <c r="R907" i="1"/>
  <c r="S907" i="1" s="1"/>
  <c r="U906" i="1"/>
  <c r="T906" i="1"/>
  <c r="S906" i="1"/>
  <c r="R906" i="1"/>
  <c r="U905" i="1"/>
  <c r="T905" i="1"/>
  <c r="S905" i="1"/>
  <c r="R905" i="1"/>
  <c r="U904" i="1"/>
  <c r="T904" i="1"/>
  <c r="S904" i="1"/>
  <c r="R904" i="1"/>
  <c r="U903" i="1"/>
  <c r="T903" i="1"/>
  <c r="S903" i="1"/>
  <c r="R903" i="1"/>
  <c r="U902" i="1"/>
  <c r="T902" i="1"/>
  <c r="S902" i="1"/>
  <c r="R902" i="1"/>
  <c r="U901" i="1"/>
  <c r="T901" i="1"/>
  <c r="R901" i="1"/>
  <c r="S901" i="1" s="1"/>
  <c r="U900" i="1"/>
  <c r="T900" i="1"/>
  <c r="S900" i="1"/>
  <c r="R900" i="1"/>
  <c r="T899" i="1"/>
  <c r="U899" i="1" s="1"/>
  <c r="R899" i="1"/>
  <c r="S899" i="1" s="1"/>
  <c r="U898" i="1"/>
  <c r="T898" i="1"/>
  <c r="S898" i="1"/>
  <c r="R898" i="1"/>
  <c r="U897" i="1"/>
  <c r="T897" i="1"/>
  <c r="S897" i="1"/>
  <c r="R897" i="1"/>
  <c r="U896" i="1"/>
  <c r="T896" i="1"/>
  <c r="S896" i="1"/>
  <c r="R896" i="1"/>
  <c r="U895" i="1"/>
  <c r="T895" i="1"/>
  <c r="S895" i="1"/>
  <c r="R895" i="1"/>
  <c r="U894" i="1"/>
  <c r="T894" i="1"/>
  <c r="S894" i="1"/>
  <c r="R894" i="1"/>
  <c r="U893" i="1"/>
  <c r="T893" i="1"/>
  <c r="S893" i="1"/>
  <c r="R893" i="1"/>
  <c r="T892" i="1"/>
  <c r="U892" i="1" s="1"/>
  <c r="S892" i="1"/>
  <c r="R892" i="1"/>
  <c r="U891" i="1"/>
  <c r="T891" i="1"/>
  <c r="S891" i="1"/>
  <c r="R891" i="1"/>
  <c r="U890" i="1"/>
  <c r="T890" i="1"/>
  <c r="S890" i="1"/>
  <c r="R890" i="1"/>
  <c r="U889" i="1"/>
  <c r="T889" i="1"/>
  <c r="R889" i="1"/>
  <c r="S889" i="1" s="1"/>
  <c r="U888" i="1"/>
  <c r="T888" i="1"/>
  <c r="S888" i="1"/>
  <c r="R888" i="1"/>
  <c r="T887" i="1"/>
  <c r="U887" i="1" s="1"/>
  <c r="S887" i="1"/>
  <c r="R887" i="1"/>
  <c r="U886" i="1"/>
  <c r="T886" i="1"/>
  <c r="R886" i="1"/>
  <c r="S886" i="1" s="1"/>
  <c r="T885" i="1"/>
  <c r="U885" i="1" s="1"/>
  <c r="S885" i="1"/>
  <c r="R885" i="1"/>
  <c r="U884" i="1"/>
  <c r="T884" i="1"/>
  <c r="S884" i="1"/>
  <c r="R884" i="1"/>
  <c r="U883" i="1"/>
  <c r="T883" i="1"/>
  <c r="S883" i="1"/>
  <c r="R883" i="1"/>
  <c r="T882" i="1"/>
  <c r="U882" i="1" s="1"/>
  <c r="R882" i="1"/>
  <c r="S882" i="1" s="1"/>
  <c r="U881" i="1"/>
  <c r="T881" i="1"/>
  <c r="S881" i="1"/>
  <c r="R881" i="1"/>
  <c r="U880" i="1"/>
  <c r="T880" i="1"/>
  <c r="S880" i="1"/>
  <c r="R880" i="1"/>
  <c r="U879" i="1"/>
  <c r="T879" i="1"/>
  <c r="S879" i="1"/>
  <c r="R879" i="1"/>
  <c r="U878" i="1"/>
  <c r="T878" i="1"/>
  <c r="S878" i="1"/>
  <c r="R878" i="1"/>
  <c r="U877" i="1"/>
  <c r="T877" i="1"/>
  <c r="S877" i="1"/>
  <c r="R877" i="1"/>
  <c r="U876" i="1"/>
  <c r="T876" i="1"/>
  <c r="S876" i="1"/>
  <c r="R876" i="1"/>
  <c r="U875" i="1"/>
  <c r="T875" i="1"/>
  <c r="S875" i="1"/>
  <c r="R875" i="1"/>
  <c r="T874" i="1"/>
  <c r="U874" i="1" s="1"/>
  <c r="R874" i="1"/>
  <c r="S874" i="1" s="1"/>
  <c r="U873" i="1"/>
  <c r="T873" i="1"/>
  <c r="S873" i="1"/>
  <c r="R873" i="1"/>
  <c r="T872" i="1"/>
  <c r="U872" i="1" s="1"/>
  <c r="S872" i="1"/>
  <c r="R872" i="1"/>
  <c r="T871" i="1"/>
  <c r="U871" i="1" s="1"/>
  <c r="S871" i="1"/>
  <c r="R871" i="1"/>
  <c r="U870" i="1"/>
  <c r="T870" i="1"/>
  <c r="S870" i="1"/>
  <c r="R870" i="1"/>
  <c r="U869" i="1"/>
  <c r="T869" i="1"/>
  <c r="S869" i="1"/>
  <c r="R869" i="1"/>
  <c r="U868" i="1"/>
  <c r="T868" i="1"/>
  <c r="S868" i="1"/>
  <c r="R868" i="1"/>
  <c r="U867" i="1"/>
  <c r="T867" i="1"/>
  <c r="R867" i="1"/>
  <c r="S867" i="1" s="1"/>
  <c r="T866" i="1"/>
  <c r="U866" i="1" s="1"/>
  <c r="R866" i="1"/>
  <c r="S866" i="1" s="1"/>
  <c r="U865" i="1"/>
  <c r="T865" i="1"/>
  <c r="S865" i="1"/>
  <c r="R865" i="1"/>
  <c r="U864" i="1"/>
  <c r="T864" i="1"/>
  <c r="S864" i="1"/>
  <c r="R864" i="1"/>
  <c r="T863" i="1"/>
  <c r="U863" i="1" s="1"/>
  <c r="R863" i="1"/>
  <c r="S863" i="1" s="1"/>
  <c r="U862" i="1"/>
  <c r="T862" i="1"/>
  <c r="S862" i="1"/>
  <c r="R862" i="1"/>
  <c r="T861" i="1"/>
  <c r="U861" i="1" s="1"/>
  <c r="S861" i="1"/>
  <c r="R861" i="1"/>
  <c r="U860" i="1"/>
  <c r="T860" i="1"/>
  <c r="S860" i="1"/>
  <c r="R860" i="1"/>
  <c r="U859" i="1"/>
  <c r="T859" i="1"/>
  <c r="R859" i="1"/>
  <c r="S859" i="1" s="1"/>
  <c r="U858" i="1"/>
  <c r="T858" i="1"/>
  <c r="S858" i="1"/>
  <c r="R858" i="1"/>
  <c r="T857" i="1"/>
  <c r="U857" i="1" s="1"/>
  <c r="S857" i="1"/>
  <c r="R857" i="1"/>
  <c r="U856" i="1"/>
  <c r="T856" i="1"/>
  <c r="S856" i="1"/>
  <c r="R856" i="1"/>
  <c r="U855" i="1"/>
  <c r="T855" i="1"/>
  <c r="R855" i="1"/>
  <c r="S855" i="1" s="1"/>
  <c r="U854" i="1"/>
  <c r="T854" i="1"/>
  <c r="R854" i="1"/>
  <c r="S854" i="1" s="1"/>
  <c r="U853" i="1"/>
  <c r="T853" i="1"/>
  <c r="S853" i="1"/>
  <c r="R853" i="1"/>
  <c r="T852" i="1"/>
  <c r="U852" i="1" s="1"/>
  <c r="S852" i="1"/>
  <c r="R852" i="1"/>
  <c r="U851" i="1"/>
  <c r="T851" i="1"/>
  <c r="S851" i="1"/>
  <c r="R851" i="1"/>
  <c r="U850" i="1"/>
  <c r="T850" i="1"/>
  <c r="S850" i="1"/>
  <c r="R850" i="1"/>
  <c r="U849" i="1"/>
  <c r="T849" i="1"/>
  <c r="S849" i="1"/>
  <c r="R849" i="1"/>
  <c r="U848" i="1"/>
  <c r="T848" i="1"/>
  <c r="S848" i="1"/>
  <c r="R848" i="1"/>
  <c r="U847" i="1"/>
  <c r="T847" i="1"/>
  <c r="S847" i="1"/>
  <c r="R847" i="1"/>
  <c r="U846" i="1"/>
  <c r="T846" i="1"/>
  <c r="R846" i="1"/>
  <c r="S846" i="1" s="1"/>
  <c r="U845" i="1"/>
  <c r="T845" i="1"/>
  <c r="S845" i="1"/>
  <c r="R845" i="1"/>
  <c r="U844" i="1"/>
  <c r="T844" i="1"/>
  <c r="S844" i="1"/>
  <c r="R844" i="1"/>
  <c r="U843" i="1"/>
  <c r="T843" i="1"/>
  <c r="R843" i="1"/>
  <c r="S843" i="1" s="1"/>
  <c r="T842" i="1"/>
  <c r="U842" i="1" s="1"/>
  <c r="S842" i="1"/>
  <c r="R842" i="1"/>
  <c r="U841" i="1"/>
  <c r="T841" i="1"/>
  <c r="S841" i="1"/>
  <c r="R841" i="1"/>
  <c r="U840" i="1"/>
  <c r="T840" i="1"/>
  <c r="S840" i="1"/>
  <c r="R840" i="1"/>
  <c r="U839" i="1"/>
  <c r="T839" i="1"/>
  <c r="S839" i="1"/>
  <c r="R839" i="1"/>
  <c r="U838" i="1"/>
  <c r="T838" i="1"/>
  <c r="R838" i="1"/>
  <c r="S838" i="1" s="1"/>
  <c r="U837" i="1"/>
  <c r="T837" i="1"/>
  <c r="S837" i="1"/>
  <c r="R837" i="1"/>
  <c r="T836" i="1"/>
  <c r="U836" i="1" s="1"/>
  <c r="R836" i="1"/>
  <c r="S836" i="1" s="1"/>
  <c r="U835" i="1"/>
  <c r="T835" i="1"/>
  <c r="S835" i="1"/>
  <c r="R835" i="1"/>
  <c r="U834" i="1"/>
  <c r="T834" i="1"/>
  <c r="S834" i="1"/>
  <c r="R834" i="1"/>
  <c r="U833" i="1"/>
  <c r="T833" i="1"/>
  <c r="S833" i="1"/>
  <c r="R833" i="1"/>
  <c r="U832" i="1"/>
  <c r="T832" i="1"/>
  <c r="S832" i="1"/>
  <c r="R832" i="1"/>
  <c r="U831" i="1"/>
  <c r="T831" i="1"/>
  <c r="S831" i="1"/>
  <c r="R831" i="1"/>
  <c r="U830" i="1"/>
  <c r="T830" i="1"/>
  <c r="S830" i="1"/>
  <c r="R830" i="1"/>
  <c r="T829" i="1"/>
  <c r="U829" i="1" s="1"/>
  <c r="R829" i="1"/>
  <c r="S829" i="1" s="1"/>
  <c r="T828" i="1"/>
  <c r="U828" i="1" s="1"/>
  <c r="R828" i="1"/>
  <c r="S828" i="1" s="1"/>
  <c r="U827" i="1"/>
  <c r="T827" i="1"/>
  <c r="S827" i="1"/>
  <c r="R827" i="1"/>
  <c r="T826" i="1"/>
  <c r="U826" i="1" s="1"/>
  <c r="R826" i="1"/>
  <c r="S826" i="1" s="1"/>
  <c r="U825" i="1"/>
  <c r="T825" i="1"/>
  <c r="S825" i="1"/>
  <c r="R825" i="1"/>
  <c r="T824" i="1"/>
  <c r="U824" i="1" s="1"/>
  <c r="S824" i="1"/>
  <c r="R824" i="1"/>
  <c r="U823" i="1"/>
  <c r="T823" i="1"/>
  <c r="R823" i="1"/>
  <c r="S823" i="1" s="1"/>
  <c r="U822" i="1"/>
  <c r="T822" i="1"/>
  <c r="R822" i="1"/>
  <c r="S822" i="1" s="1"/>
  <c r="T821" i="1"/>
  <c r="U821" i="1" s="1"/>
  <c r="R821" i="1"/>
  <c r="S821" i="1" s="1"/>
  <c r="U820" i="1"/>
  <c r="T820" i="1"/>
  <c r="S820" i="1"/>
  <c r="R820" i="1"/>
  <c r="T819" i="1"/>
  <c r="U819" i="1" s="1"/>
  <c r="R819" i="1"/>
  <c r="S819" i="1" s="1"/>
  <c r="U818" i="1"/>
  <c r="T818" i="1"/>
  <c r="S818" i="1"/>
  <c r="R818" i="1"/>
  <c r="T817" i="1"/>
  <c r="U817" i="1" s="1"/>
  <c r="R817" i="1"/>
  <c r="S817" i="1" s="1"/>
  <c r="U816" i="1"/>
  <c r="T816" i="1"/>
  <c r="S816" i="1"/>
  <c r="R816" i="1"/>
  <c r="T815" i="1"/>
  <c r="U815" i="1" s="1"/>
  <c r="S815" i="1"/>
  <c r="R815" i="1"/>
  <c r="U814" i="1"/>
  <c r="T814" i="1"/>
  <c r="R814" i="1"/>
  <c r="S814" i="1" s="1"/>
  <c r="U813" i="1"/>
  <c r="T813" i="1"/>
  <c r="S813" i="1"/>
  <c r="R813" i="1"/>
  <c r="T812" i="1"/>
  <c r="U812" i="1" s="1"/>
  <c r="R812" i="1"/>
  <c r="S812" i="1" s="1"/>
  <c r="U811" i="1"/>
  <c r="T811" i="1"/>
  <c r="S811" i="1"/>
  <c r="R811" i="1"/>
  <c r="U810" i="1"/>
  <c r="T810" i="1"/>
  <c r="S810" i="1"/>
  <c r="R810" i="1"/>
  <c r="T809" i="1"/>
  <c r="U809" i="1" s="1"/>
  <c r="R809" i="1"/>
  <c r="S809" i="1" s="1"/>
  <c r="T808" i="1"/>
  <c r="U808" i="1" s="1"/>
  <c r="S808" i="1"/>
  <c r="R808" i="1"/>
  <c r="T807" i="1"/>
  <c r="U807" i="1" s="1"/>
  <c r="R807" i="1"/>
  <c r="S807" i="1" s="1"/>
  <c r="U806" i="1"/>
  <c r="T806" i="1"/>
  <c r="S806" i="1"/>
  <c r="R806" i="1"/>
  <c r="T805" i="1"/>
  <c r="U805" i="1" s="1"/>
  <c r="S805" i="1"/>
  <c r="R805" i="1"/>
  <c r="U804" i="1"/>
  <c r="T804" i="1"/>
  <c r="S804" i="1"/>
  <c r="R804" i="1"/>
  <c r="U803" i="1"/>
  <c r="T803" i="1"/>
  <c r="R803" i="1"/>
  <c r="S803" i="1" s="1"/>
  <c r="U802" i="1"/>
  <c r="T802" i="1"/>
  <c r="S802" i="1"/>
  <c r="R802" i="1"/>
  <c r="T801" i="1"/>
  <c r="U801" i="1" s="1"/>
  <c r="S801" i="1"/>
  <c r="R801" i="1"/>
  <c r="U800" i="1"/>
  <c r="T800" i="1"/>
  <c r="S800" i="1"/>
  <c r="R800" i="1"/>
  <c r="U799" i="1"/>
  <c r="T799" i="1"/>
  <c r="R799" i="1"/>
  <c r="S799" i="1" s="1"/>
  <c r="U798" i="1"/>
  <c r="T798" i="1"/>
  <c r="R798" i="1"/>
  <c r="S798" i="1" s="1"/>
  <c r="T797" i="1"/>
  <c r="U797" i="1" s="1"/>
  <c r="R797" i="1"/>
  <c r="S797" i="1" s="1"/>
  <c r="T796" i="1"/>
  <c r="U796" i="1" s="1"/>
  <c r="S796" i="1"/>
  <c r="R796" i="1"/>
  <c r="T795" i="1"/>
  <c r="U795" i="1" s="1"/>
  <c r="R795" i="1"/>
  <c r="S795" i="1" s="1"/>
  <c r="U794" i="1"/>
  <c r="T794" i="1"/>
  <c r="S794" i="1"/>
  <c r="R794" i="1"/>
  <c r="T793" i="1"/>
  <c r="U793" i="1" s="1"/>
  <c r="R793" i="1"/>
  <c r="S793" i="1" s="1"/>
  <c r="U792" i="1"/>
  <c r="T792" i="1"/>
  <c r="S792" i="1"/>
  <c r="R792" i="1"/>
  <c r="U791" i="1"/>
  <c r="T791" i="1"/>
  <c r="S791" i="1"/>
  <c r="R791" i="1"/>
  <c r="U790" i="1"/>
  <c r="T790" i="1"/>
  <c r="R790" i="1"/>
  <c r="S790" i="1" s="1"/>
  <c r="U789" i="1"/>
  <c r="T789" i="1"/>
  <c r="S789" i="1"/>
  <c r="R789" i="1"/>
  <c r="T788" i="1"/>
  <c r="U788" i="1" s="1"/>
  <c r="R788" i="1"/>
  <c r="S788" i="1" s="1"/>
  <c r="U787" i="1"/>
  <c r="T787" i="1"/>
  <c r="R787" i="1"/>
  <c r="S787" i="1" s="1"/>
  <c r="T786" i="1"/>
  <c r="U786" i="1" s="1"/>
  <c r="R786" i="1"/>
  <c r="S786" i="1" s="1"/>
  <c r="T785" i="1"/>
  <c r="U785" i="1" s="1"/>
  <c r="S785" i="1"/>
  <c r="R785" i="1"/>
  <c r="T784" i="1"/>
  <c r="U784" i="1" s="1"/>
  <c r="S784" i="1"/>
  <c r="R784" i="1"/>
  <c r="U783" i="1"/>
  <c r="T783" i="1"/>
  <c r="R783" i="1"/>
  <c r="S783" i="1" s="1"/>
  <c r="U782" i="1"/>
  <c r="T782" i="1"/>
  <c r="S782" i="1"/>
  <c r="R782" i="1"/>
  <c r="T781" i="1"/>
  <c r="U781" i="1" s="1"/>
  <c r="R781" i="1"/>
  <c r="S781" i="1" s="1"/>
  <c r="T780" i="1"/>
  <c r="U780" i="1" s="1"/>
  <c r="S780" i="1"/>
  <c r="R780" i="1"/>
  <c r="U779" i="1"/>
  <c r="T779" i="1"/>
  <c r="S779" i="1"/>
  <c r="R779" i="1"/>
  <c r="U778" i="1"/>
  <c r="T778" i="1"/>
  <c r="R778" i="1"/>
  <c r="S778" i="1" s="1"/>
  <c r="T777" i="1"/>
  <c r="U777" i="1" s="1"/>
  <c r="S777" i="1"/>
  <c r="R777" i="1"/>
  <c r="U776" i="1"/>
  <c r="T776" i="1"/>
  <c r="S776" i="1"/>
  <c r="R776" i="1"/>
  <c r="U775" i="1"/>
  <c r="T775" i="1"/>
  <c r="S775" i="1"/>
  <c r="R775" i="1"/>
  <c r="U774" i="1"/>
  <c r="T774" i="1"/>
  <c r="R774" i="1"/>
  <c r="S774" i="1" s="1"/>
  <c r="U773" i="1"/>
  <c r="T773" i="1"/>
  <c r="R773" i="1"/>
  <c r="S773" i="1" s="1"/>
  <c r="U772" i="1"/>
  <c r="T772" i="1"/>
  <c r="S772" i="1"/>
  <c r="R772" i="1"/>
  <c r="T771" i="1"/>
  <c r="U771" i="1" s="1"/>
  <c r="R771" i="1"/>
  <c r="S771" i="1" s="1"/>
  <c r="U770" i="1"/>
  <c r="T770" i="1"/>
  <c r="S770" i="1"/>
  <c r="R770" i="1"/>
  <c r="U769" i="1"/>
  <c r="T769" i="1"/>
  <c r="S769" i="1"/>
  <c r="R769" i="1"/>
  <c r="U768" i="1"/>
  <c r="T768" i="1"/>
  <c r="S768" i="1"/>
  <c r="R768" i="1"/>
  <c r="U767" i="1"/>
  <c r="T767" i="1"/>
  <c r="S767" i="1"/>
  <c r="R767" i="1"/>
  <c r="U766" i="1"/>
  <c r="T766" i="1"/>
  <c r="S766" i="1"/>
  <c r="R766" i="1"/>
  <c r="U765" i="1"/>
  <c r="T765" i="1"/>
  <c r="S765" i="1"/>
  <c r="R765" i="1"/>
  <c r="T764" i="1"/>
  <c r="U764" i="1" s="1"/>
  <c r="R764" i="1"/>
  <c r="S764" i="1" s="1"/>
  <c r="U763" i="1"/>
  <c r="T763" i="1"/>
  <c r="R763" i="1"/>
  <c r="S763" i="1" s="1"/>
  <c r="U762" i="1"/>
  <c r="T762" i="1"/>
  <c r="S762" i="1"/>
  <c r="R762" i="1"/>
  <c r="T761" i="1"/>
  <c r="U761" i="1" s="1"/>
  <c r="R761" i="1"/>
  <c r="S761" i="1" s="1"/>
  <c r="T760" i="1"/>
  <c r="U760" i="1" s="1"/>
  <c r="S760" i="1"/>
  <c r="R760" i="1"/>
  <c r="U759" i="1"/>
  <c r="T759" i="1"/>
  <c r="S759" i="1"/>
  <c r="R759" i="1"/>
  <c r="U758" i="1"/>
  <c r="T758" i="1"/>
  <c r="S758" i="1"/>
  <c r="R758" i="1"/>
  <c r="U757" i="1"/>
  <c r="T757" i="1"/>
  <c r="S757" i="1"/>
  <c r="R757" i="1"/>
  <c r="U756" i="1"/>
  <c r="T756" i="1"/>
  <c r="S756" i="1"/>
  <c r="R756" i="1"/>
  <c r="T755" i="1"/>
  <c r="U755" i="1" s="1"/>
  <c r="R755" i="1"/>
  <c r="S755" i="1" s="1"/>
  <c r="U754" i="1"/>
  <c r="T754" i="1"/>
  <c r="S754" i="1"/>
  <c r="R754" i="1"/>
  <c r="T753" i="1"/>
  <c r="U753" i="1" s="1"/>
  <c r="S753" i="1"/>
  <c r="R753" i="1"/>
  <c r="T752" i="1"/>
  <c r="U752" i="1" s="1"/>
  <c r="S752" i="1"/>
  <c r="R752" i="1"/>
  <c r="U751" i="1"/>
  <c r="T751" i="1"/>
  <c r="S751" i="1"/>
  <c r="R751" i="1"/>
  <c r="U750" i="1"/>
  <c r="T750" i="1"/>
  <c r="S750" i="1"/>
  <c r="R750" i="1"/>
  <c r="T749" i="1"/>
  <c r="U749" i="1" s="1"/>
  <c r="R749" i="1"/>
  <c r="S749" i="1" s="1"/>
  <c r="U748" i="1"/>
  <c r="T748" i="1"/>
  <c r="S748" i="1"/>
  <c r="R748" i="1"/>
  <c r="T747" i="1"/>
  <c r="U747" i="1" s="1"/>
  <c r="R747" i="1"/>
  <c r="S747" i="1" s="1"/>
  <c r="U746" i="1"/>
  <c r="T746" i="1"/>
  <c r="R746" i="1"/>
  <c r="S746" i="1" s="1"/>
  <c r="T745" i="1"/>
  <c r="U745" i="1" s="1"/>
  <c r="R745" i="1"/>
  <c r="S745" i="1" s="1"/>
  <c r="U744" i="1"/>
  <c r="T744" i="1"/>
  <c r="S744" i="1"/>
  <c r="R744" i="1"/>
  <c r="U743" i="1"/>
  <c r="T743" i="1"/>
  <c r="S743" i="1"/>
  <c r="R743" i="1"/>
  <c r="U742" i="1"/>
  <c r="T742" i="1"/>
  <c r="R742" i="1"/>
  <c r="S742" i="1" s="1"/>
  <c r="U741" i="1"/>
  <c r="T741" i="1"/>
  <c r="S741" i="1"/>
  <c r="R741" i="1"/>
  <c r="U740" i="1"/>
  <c r="T740" i="1"/>
  <c r="S740" i="1"/>
  <c r="R740" i="1"/>
  <c r="U739" i="1"/>
  <c r="T739" i="1"/>
  <c r="R739" i="1"/>
  <c r="S739" i="1" s="1"/>
  <c r="U738" i="1"/>
  <c r="T738" i="1"/>
  <c r="S738" i="1"/>
  <c r="R738" i="1"/>
  <c r="T737" i="1"/>
  <c r="U737" i="1" s="1"/>
  <c r="R737" i="1"/>
  <c r="S737" i="1" s="1"/>
  <c r="U736" i="1"/>
  <c r="T736" i="1"/>
  <c r="S736" i="1"/>
  <c r="R736" i="1"/>
  <c r="T735" i="1"/>
  <c r="U735" i="1" s="1"/>
  <c r="R735" i="1"/>
  <c r="S735" i="1" s="1"/>
  <c r="U734" i="1"/>
  <c r="T734" i="1"/>
  <c r="R734" i="1"/>
  <c r="S734" i="1" s="1"/>
  <c r="T733" i="1"/>
  <c r="U733" i="1" s="1"/>
  <c r="R733" i="1"/>
  <c r="S733" i="1" s="1"/>
  <c r="U732" i="1"/>
  <c r="T732" i="1"/>
  <c r="S732" i="1"/>
  <c r="R732" i="1"/>
  <c r="T731" i="1"/>
  <c r="U731" i="1" s="1"/>
  <c r="R731" i="1"/>
  <c r="S731" i="1" s="1"/>
  <c r="T730" i="1"/>
  <c r="U730" i="1" s="1"/>
  <c r="R730" i="1"/>
  <c r="S730" i="1" s="1"/>
  <c r="U729" i="1"/>
  <c r="T729" i="1"/>
  <c r="S729" i="1"/>
  <c r="R729" i="1"/>
  <c r="T728" i="1"/>
  <c r="U728" i="1" s="1"/>
  <c r="S728" i="1"/>
  <c r="R728" i="1"/>
  <c r="U727" i="1"/>
  <c r="T727" i="1"/>
  <c r="R727" i="1"/>
  <c r="S727" i="1" s="1"/>
  <c r="U726" i="1"/>
  <c r="T726" i="1"/>
  <c r="R726" i="1"/>
  <c r="S726" i="1" s="1"/>
  <c r="U725" i="1"/>
  <c r="T725" i="1"/>
  <c r="S725" i="1"/>
  <c r="R725" i="1"/>
  <c r="U724" i="1"/>
  <c r="T724" i="1"/>
  <c r="S724" i="1"/>
  <c r="R724" i="1"/>
  <c r="T723" i="1"/>
  <c r="U723" i="1" s="1"/>
  <c r="R723" i="1"/>
  <c r="S723" i="1" s="1"/>
  <c r="U722" i="1"/>
  <c r="T722" i="1"/>
  <c r="S722" i="1"/>
  <c r="R722" i="1"/>
  <c r="T721" i="1"/>
  <c r="U721" i="1" s="1"/>
  <c r="R721" i="1"/>
  <c r="S721" i="1" s="1"/>
  <c r="U720" i="1"/>
  <c r="T720" i="1"/>
  <c r="S720" i="1"/>
  <c r="R720" i="1"/>
  <c r="T719" i="1"/>
  <c r="U719" i="1" s="1"/>
  <c r="S719" i="1"/>
  <c r="R719" i="1"/>
  <c r="U718" i="1"/>
  <c r="T718" i="1"/>
  <c r="S718" i="1"/>
  <c r="R718" i="1"/>
  <c r="U717" i="1"/>
  <c r="T717" i="1"/>
  <c r="R717" i="1"/>
  <c r="S717" i="1" s="1"/>
  <c r="U716" i="1"/>
  <c r="T716" i="1"/>
  <c r="S716" i="1"/>
  <c r="R716" i="1"/>
  <c r="T715" i="1"/>
  <c r="U715" i="1" s="1"/>
  <c r="R715" i="1"/>
  <c r="S715" i="1" s="1"/>
  <c r="U714" i="1"/>
  <c r="T714" i="1"/>
  <c r="S714" i="1"/>
  <c r="R714" i="1"/>
  <c r="T713" i="1"/>
  <c r="U713" i="1" s="1"/>
  <c r="R713" i="1"/>
  <c r="S713" i="1" s="1"/>
  <c r="U712" i="1"/>
  <c r="T712" i="1"/>
  <c r="S712" i="1"/>
  <c r="R712" i="1"/>
  <c r="T711" i="1"/>
  <c r="U711" i="1" s="1"/>
  <c r="R711" i="1"/>
  <c r="S711" i="1" s="1"/>
  <c r="U710" i="1"/>
  <c r="T710" i="1"/>
  <c r="S710" i="1"/>
  <c r="R710" i="1"/>
  <c r="U709" i="1"/>
  <c r="T709" i="1"/>
  <c r="S709" i="1"/>
  <c r="R709" i="1"/>
  <c r="T708" i="1"/>
  <c r="U708" i="1" s="1"/>
  <c r="R708" i="1"/>
  <c r="S708" i="1" s="1"/>
  <c r="U707" i="1"/>
  <c r="T707" i="1"/>
  <c r="R707" i="1"/>
  <c r="S707" i="1" s="1"/>
  <c r="T706" i="1"/>
  <c r="U706" i="1" s="1"/>
  <c r="R706" i="1"/>
  <c r="S706" i="1" s="1"/>
  <c r="T705" i="1"/>
  <c r="U705" i="1" s="1"/>
  <c r="S705" i="1"/>
  <c r="R705" i="1"/>
  <c r="T704" i="1"/>
  <c r="U704" i="1" s="1"/>
  <c r="S704" i="1"/>
  <c r="R704" i="1"/>
  <c r="U703" i="1"/>
  <c r="T703" i="1"/>
  <c r="S703" i="1"/>
  <c r="R703" i="1"/>
  <c r="U702" i="1"/>
  <c r="T702" i="1"/>
  <c r="R702" i="1"/>
  <c r="S702" i="1" s="1"/>
  <c r="U701" i="1"/>
  <c r="T701" i="1"/>
  <c r="S701" i="1"/>
  <c r="R701" i="1"/>
  <c r="T700" i="1"/>
  <c r="U700" i="1" s="1"/>
  <c r="S700" i="1"/>
  <c r="R700" i="1"/>
  <c r="U699" i="1"/>
  <c r="T699" i="1"/>
  <c r="S699" i="1"/>
  <c r="R699" i="1"/>
  <c r="U698" i="1"/>
  <c r="T698" i="1"/>
  <c r="R698" i="1"/>
  <c r="S698" i="1" s="1"/>
  <c r="U697" i="1"/>
  <c r="T697" i="1"/>
  <c r="S697" i="1"/>
  <c r="R697" i="1"/>
  <c r="U696" i="1"/>
  <c r="T696" i="1"/>
  <c r="S696" i="1"/>
  <c r="R696" i="1"/>
  <c r="U695" i="1"/>
  <c r="T695" i="1"/>
  <c r="S695" i="1"/>
  <c r="R695" i="1"/>
  <c r="U694" i="1"/>
  <c r="T694" i="1"/>
  <c r="S694" i="1"/>
  <c r="R694" i="1"/>
  <c r="U693" i="1"/>
  <c r="T693" i="1"/>
  <c r="R693" i="1"/>
  <c r="S693" i="1" s="1"/>
  <c r="U692" i="1"/>
  <c r="T692" i="1"/>
  <c r="S692" i="1"/>
  <c r="R692" i="1"/>
  <c r="T691" i="1"/>
  <c r="U691" i="1" s="1"/>
  <c r="R691" i="1"/>
  <c r="S691" i="1" s="1"/>
  <c r="U690" i="1"/>
  <c r="T690" i="1"/>
  <c r="S690" i="1"/>
  <c r="R690" i="1"/>
  <c r="T689" i="1"/>
  <c r="U689" i="1" s="1"/>
  <c r="R689" i="1"/>
  <c r="S689" i="1" s="1"/>
  <c r="U688" i="1"/>
  <c r="T688" i="1"/>
  <c r="S688" i="1"/>
  <c r="R688" i="1"/>
  <c r="U687" i="1"/>
  <c r="T687" i="1"/>
  <c r="S687" i="1"/>
  <c r="R687" i="1"/>
  <c r="U686" i="1"/>
  <c r="T686" i="1"/>
  <c r="R686" i="1"/>
  <c r="S686" i="1" s="1"/>
  <c r="U685" i="1"/>
  <c r="T685" i="1"/>
  <c r="S685" i="1"/>
  <c r="R685" i="1"/>
  <c r="T684" i="1"/>
  <c r="U684" i="1" s="1"/>
  <c r="R684" i="1"/>
  <c r="S684" i="1" s="1"/>
  <c r="U683" i="1"/>
  <c r="T683" i="1"/>
  <c r="S683" i="1"/>
  <c r="R683" i="1"/>
  <c r="T682" i="1"/>
  <c r="U682" i="1" s="1"/>
  <c r="R682" i="1"/>
  <c r="S682" i="1" s="1"/>
  <c r="U681" i="1"/>
  <c r="T681" i="1"/>
  <c r="S681" i="1"/>
  <c r="R681" i="1"/>
  <c r="T680" i="1"/>
  <c r="U680" i="1" s="1"/>
  <c r="S680" i="1"/>
  <c r="R680" i="1"/>
  <c r="U679" i="1"/>
  <c r="T679" i="1"/>
  <c r="S679" i="1"/>
  <c r="R679" i="1"/>
  <c r="U678" i="1"/>
  <c r="T678" i="1"/>
  <c r="R678" i="1"/>
  <c r="S678" i="1" s="1"/>
  <c r="U677" i="1"/>
  <c r="T677" i="1"/>
  <c r="S677" i="1"/>
  <c r="R677" i="1"/>
  <c r="T676" i="1"/>
  <c r="U676" i="1" s="1"/>
  <c r="R676" i="1"/>
  <c r="S676" i="1" s="1"/>
  <c r="U675" i="1"/>
  <c r="T675" i="1"/>
  <c r="S675" i="1"/>
  <c r="R675" i="1"/>
  <c r="T674" i="1"/>
  <c r="U674" i="1" s="1"/>
  <c r="R674" i="1"/>
  <c r="S674" i="1" s="1"/>
  <c r="U673" i="1"/>
  <c r="T673" i="1"/>
  <c r="S673" i="1"/>
  <c r="R673" i="1"/>
  <c r="U672" i="1"/>
  <c r="T672" i="1"/>
  <c r="S672" i="1"/>
  <c r="R672" i="1"/>
  <c r="U671" i="1"/>
  <c r="T671" i="1"/>
  <c r="S671" i="1"/>
  <c r="R671" i="1"/>
  <c r="U670" i="1"/>
  <c r="T670" i="1"/>
  <c r="S670" i="1"/>
  <c r="R670" i="1"/>
  <c r="T669" i="1"/>
  <c r="U669" i="1" s="1"/>
  <c r="S669" i="1"/>
  <c r="R669" i="1"/>
  <c r="U668" i="1"/>
  <c r="T668" i="1"/>
  <c r="S668" i="1"/>
  <c r="R668" i="1"/>
  <c r="U667" i="1"/>
  <c r="T667" i="1"/>
  <c r="R667" i="1"/>
  <c r="S667" i="1" s="1"/>
  <c r="U666" i="1"/>
  <c r="T666" i="1"/>
  <c r="R666" i="1"/>
  <c r="S666" i="1" s="1"/>
  <c r="U665" i="1"/>
  <c r="T665" i="1"/>
  <c r="S665" i="1"/>
  <c r="R665" i="1"/>
  <c r="T664" i="1"/>
  <c r="U664" i="1" s="1"/>
  <c r="S664" i="1"/>
  <c r="R664" i="1"/>
  <c r="U663" i="1"/>
  <c r="T663" i="1"/>
  <c r="S663" i="1"/>
  <c r="R663" i="1"/>
  <c r="U662" i="1"/>
  <c r="T662" i="1"/>
  <c r="S662" i="1"/>
  <c r="R662" i="1"/>
  <c r="T661" i="1"/>
  <c r="U661" i="1" s="1"/>
  <c r="R661" i="1"/>
  <c r="S661" i="1" s="1"/>
  <c r="U660" i="1"/>
  <c r="T660" i="1"/>
  <c r="S660" i="1"/>
  <c r="R660" i="1"/>
  <c r="U659" i="1"/>
  <c r="T659" i="1"/>
  <c r="S659" i="1"/>
  <c r="R659" i="1"/>
  <c r="U658" i="1"/>
  <c r="T658" i="1"/>
  <c r="R658" i="1"/>
  <c r="S658" i="1" s="1"/>
  <c r="U657" i="1"/>
  <c r="T657" i="1"/>
  <c r="S657" i="1"/>
  <c r="R657" i="1"/>
  <c r="T656" i="1"/>
  <c r="U656" i="1" s="1"/>
  <c r="S656" i="1"/>
  <c r="R656" i="1"/>
  <c r="U655" i="1"/>
  <c r="T655" i="1"/>
  <c r="S655" i="1"/>
  <c r="R655" i="1"/>
  <c r="U654" i="1"/>
  <c r="T654" i="1"/>
  <c r="R654" i="1"/>
  <c r="S654" i="1" s="1"/>
  <c r="U653" i="1"/>
  <c r="T653" i="1"/>
  <c r="S653" i="1"/>
  <c r="R653" i="1"/>
  <c r="T652" i="1"/>
  <c r="U652" i="1" s="1"/>
  <c r="R652" i="1"/>
  <c r="S652" i="1" s="1"/>
  <c r="U651" i="1"/>
  <c r="T651" i="1"/>
  <c r="S651" i="1"/>
  <c r="R651" i="1"/>
  <c r="U650" i="1"/>
  <c r="T650" i="1"/>
  <c r="S650" i="1"/>
  <c r="R650" i="1"/>
  <c r="T649" i="1"/>
  <c r="U649" i="1" s="1"/>
  <c r="R649" i="1"/>
  <c r="S649" i="1" s="1"/>
  <c r="U648" i="1"/>
  <c r="T648" i="1"/>
  <c r="S648" i="1"/>
  <c r="R648" i="1"/>
  <c r="T647" i="1"/>
  <c r="U647" i="1" s="1"/>
  <c r="R647" i="1"/>
  <c r="S647" i="1" s="1"/>
  <c r="U646" i="1"/>
  <c r="T646" i="1"/>
  <c r="S646" i="1"/>
  <c r="R646" i="1"/>
  <c r="T645" i="1"/>
  <c r="U645" i="1" s="1"/>
  <c r="S645" i="1"/>
  <c r="R645" i="1"/>
  <c r="U644" i="1"/>
  <c r="T644" i="1"/>
  <c r="S644" i="1"/>
  <c r="R644" i="1"/>
  <c r="U643" i="1"/>
  <c r="T643" i="1"/>
  <c r="R643" i="1"/>
  <c r="S643" i="1" s="1"/>
  <c r="T642" i="1"/>
  <c r="U642" i="1" s="1"/>
  <c r="R642" i="1"/>
  <c r="S642" i="1" s="1"/>
  <c r="U641" i="1"/>
  <c r="T641" i="1"/>
  <c r="S641" i="1"/>
  <c r="R641" i="1"/>
  <c r="T640" i="1"/>
  <c r="U640" i="1" s="1"/>
  <c r="S640" i="1"/>
  <c r="R640" i="1"/>
  <c r="T639" i="1"/>
  <c r="U639" i="1" s="1"/>
  <c r="R639" i="1"/>
  <c r="S639" i="1" s="1"/>
  <c r="U638" i="1"/>
  <c r="T638" i="1"/>
  <c r="S638" i="1"/>
  <c r="R638" i="1"/>
  <c r="T637" i="1"/>
  <c r="U637" i="1" s="1"/>
  <c r="S637" i="1"/>
  <c r="R637" i="1"/>
  <c r="U636" i="1"/>
  <c r="T636" i="1"/>
  <c r="S636" i="1"/>
  <c r="R636" i="1"/>
  <c r="U635" i="1"/>
  <c r="T635" i="1"/>
  <c r="S635" i="1"/>
  <c r="R635" i="1"/>
  <c r="T634" i="1"/>
  <c r="U634" i="1" s="1"/>
  <c r="S634" i="1"/>
  <c r="R634" i="1"/>
  <c r="U633" i="1"/>
  <c r="T633" i="1"/>
  <c r="S633" i="1"/>
  <c r="R633" i="1"/>
  <c r="U632" i="1"/>
  <c r="T632" i="1"/>
  <c r="S632" i="1"/>
  <c r="R632" i="1"/>
  <c r="U631" i="1"/>
  <c r="T631" i="1"/>
  <c r="S631" i="1"/>
  <c r="R631" i="1"/>
  <c r="U630" i="1"/>
  <c r="T630" i="1"/>
  <c r="R630" i="1"/>
  <c r="S630" i="1" s="1"/>
  <c r="T629" i="1"/>
  <c r="U629" i="1" s="1"/>
  <c r="S629" i="1"/>
  <c r="R629" i="1"/>
  <c r="T628" i="1"/>
  <c r="U628" i="1" s="1"/>
  <c r="R628" i="1"/>
  <c r="S628" i="1" s="1"/>
  <c r="U627" i="1"/>
  <c r="T627" i="1"/>
  <c r="S627" i="1"/>
  <c r="R627" i="1"/>
  <c r="T626" i="1"/>
  <c r="U626" i="1" s="1"/>
  <c r="S626" i="1"/>
  <c r="R626" i="1"/>
  <c r="U625" i="1"/>
  <c r="T625" i="1"/>
  <c r="S625" i="1"/>
  <c r="R625" i="1"/>
  <c r="U624" i="1"/>
  <c r="T624" i="1"/>
  <c r="S624" i="1"/>
  <c r="R624" i="1"/>
  <c r="U623" i="1"/>
  <c r="T623" i="1"/>
  <c r="S623" i="1"/>
  <c r="R623" i="1"/>
  <c r="U622" i="1"/>
  <c r="T622" i="1"/>
  <c r="R622" i="1"/>
  <c r="S622" i="1" s="1"/>
  <c r="U621" i="1"/>
  <c r="T621" i="1"/>
  <c r="S621" i="1"/>
  <c r="R621" i="1"/>
  <c r="U620" i="1"/>
  <c r="T620" i="1"/>
  <c r="S620" i="1"/>
  <c r="R620" i="1"/>
  <c r="U619" i="1"/>
  <c r="T619" i="1"/>
  <c r="R619" i="1"/>
  <c r="S619" i="1" s="1"/>
  <c r="U618" i="1"/>
  <c r="T618" i="1"/>
  <c r="S618" i="1"/>
  <c r="R618" i="1"/>
  <c r="U617" i="1"/>
  <c r="T617" i="1"/>
  <c r="S617" i="1"/>
  <c r="R617" i="1"/>
  <c r="T616" i="1"/>
  <c r="U616" i="1" s="1"/>
  <c r="S616" i="1"/>
  <c r="R616" i="1"/>
  <c r="U615" i="1"/>
  <c r="T615" i="1"/>
  <c r="R615" i="1"/>
  <c r="S615" i="1" s="1"/>
  <c r="U614" i="1"/>
  <c r="T614" i="1"/>
  <c r="R614" i="1"/>
  <c r="S614" i="1" s="1"/>
  <c r="U613" i="1"/>
  <c r="T613" i="1"/>
  <c r="R613" i="1"/>
  <c r="S613" i="1" s="1"/>
  <c r="T612" i="1"/>
  <c r="U612" i="1" s="1"/>
  <c r="R612" i="1"/>
  <c r="S612" i="1" s="1"/>
  <c r="V607" i="1"/>
  <c r="U607" i="1"/>
  <c r="T607" i="1"/>
  <c r="S607" i="1"/>
  <c r="R607" i="1"/>
  <c r="V606" i="1"/>
  <c r="U606" i="1"/>
  <c r="T606" i="1"/>
  <c r="S606" i="1"/>
  <c r="R606" i="1"/>
  <c r="V605" i="1"/>
  <c r="U605" i="1"/>
  <c r="T605" i="1"/>
  <c r="S605" i="1"/>
  <c r="R605" i="1"/>
  <c r="V604" i="1"/>
  <c r="U604" i="1"/>
  <c r="T604" i="1"/>
  <c r="S604" i="1"/>
  <c r="R604" i="1"/>
  <c r="V603" i="1"/>
  <c r="U603" i="1"/>
  <c r="T603" i="1"/>
  <c r="S603" i="1"/>
  <c r="R603" i="1"/>
  <c r="V602" i="1"/>
  <c r="U602" i="1"/>
  <c r="T602" i="1"/>
  <c r="R602" i="1"/>
  <c r="S602" i="1" s="1"/>
  <c r="V601" i="1"/>
  <c r="U601" i="1"/>
  <c r="T601" i="1"/>
  <c r="R601" i="1"/>
  <c r="S601" i="1" s="1"/>
  <c r="V600" i="1"/>
  <c r="U600" i="1"/>
  <c r="T600" i="1"/>
  <c r="S600" i="1"/>
  <c r="R600" i="1"/>
  <c r="V599" i="1"/>
  <c r="U599" i="1"/>
  <c r="T599" i="1"/>
  <c r="S599" i="1"/>
  <c r="R599" i="1"/>
  <c r="V598" i="1"/>
  <c r="U598" i="1"/>
  <c r="T598" i="1"/>
  <c r="S598" i="1"/>
  <c r="R598" i="1"/>
  <c r="V597" i="1"/>
  <c r="U597" i="1"/>
  <c r="T597" i="1"/>
  <c r="S597" i="1"/>
  <c r="R597" i="1"/>
  <c r="V596" i="1"/>
  <c r="U596" i="1"/>
  <c r="T596" i="1"/>
  <c r="S596" i="1"/>
  <c r="R596" i="1"/>
  <c r="V595" i="1"/>
  <c r="U595" i="1"/>
  <c r="T595" i="1"/>
  <c r="S595" i="1"/>
  <c r="R595" i="1"/>
  <c r="V594" i="1"/>
  <c r="U594" i="1"/>
  <c r="T594" i="1"/>
  <c r="S594" i="1"/>
  <c r="R594" i="1"/>
  <c r="V593" i="1"/>
  <c r="U593" i="1"/>
  <c r="T593" i="1"/>
  <c r="S593" i="1"/>
  <c r="R593" i="1"/>
  <c r="V592" i="1"/>
  <c r="U592" i="1"/>
  <c r="T592" i="1"/>
  <c r="S592" i="1"/>
  <c r="R592" i="1"/>
  <c r="V591" i="1"/>
  <c r="U591" i="1"/>
  <c r="T591" i="1"/>
  <c r="S591" i="1"/>
  <c r="R591" i="1"/>
  <c r="V590" i="1"/>
  <c r="U590" i="1"/>
  <c r="T590" i="1"/>
  <c r="S590" i="1"/>
  <c r="R590" i="1"/>
  <c r="V589" i="1"/>
  <c r="U589" i="1"/>
  <c r="T589" i="1"/>
  <c r="S589" i="1"/>
  <c r="R589" i="1"/>
  <c r="V588" i="1"/>
  <c r="U588" i="1"/>
  <c r="T588" i="1"/>
  <c r="S588" i="1"/>
  <c r="R588" i="1"/>
  <c r="V587" i="1"/>
  <c r="U587" i="1"/>
  <c r="T587" i="1"/>
  <c r="S587" i="1"/>
  <c r="R587" i="1"/>
  <c r="V586" i="1"/>
  <c r="U586" i="1"/>
  <c r="T586" i="1"/>
  <c r="S586" i="1"/>
  <c r="R586" i="1"/>
  <c r="V585" i="1"/>
  <c r="U585" i="1"/>
  <c r="T585" i="1"/>
  <c r="S585" i="1"/>
  <c r="R585" i="1"/>
  <c r="V584" i="1"/>
  <c r="U584" i="1"/>
  <c r="T584" i="1"/>
  <c r="S584" i="1"/>
  <c r="R584" i="1"/>
  <c r="V583" i="1"/>
  <c r="U583" i="1"/>
  <c r="T583" i="1"/>
  <c r="S583" i="1"/>
  <c r="R583" i="1"/>
  <c r="V582" i="1"/>
  <c r="U582" i="1"/>
  <c r="T582" i="1"/>
  <c r="R582" i="1"/>
  <c r="S582" i="1" s="1"/>
  <c r="V581" i="1"/>
  <c r="U581" i="1"/>
  <c r="T581" i="1"/>
  <c r="S581" i="1"/>
  <c r="R581" i="1"/>
  <c r="V580" i="1"/>
  <c r="U580" i="1"/>
  <c r="T580" i="1"/>
  <c r="S580" i="1"/>
  <c r="R580" i="1"/>
  <c r="V579" i="1"/>
  <c r="U579" i="1"/>
  <c r="T579" i="1"/>
  <c r="S579" i="1"/>
  <c r="R579" i="1"/>
  <c r="V578" i="1"/>
  <c r="U578" i="1"/>
  <c r="T578" i="1"/>
  <c r="S578" i="1"/>
  <c r="R578" i="1"/>
  <c r="V577" i="1"/>
  <c r="U577" i="1"/>
  <c r="T577" i="1"/>
  <c r="S577" i="1"/>
  <c r="R577" i="1"/>
  <c r="V576" i="1"/>
  <c r="U576" i="1"/>
  <c r="T576" i="1"/>
  <c r="S576" i="1"/>
  <c r="R576" i="1"/>
  <c r="V575" i="1"/>
  <c r="U575" i="1"/>
  <c r="T575" i="1"/>
  <c r="S575" i="1"/>
  <c r="R575" i="1"/>
  <c r="V574" i="1"/>
  <c r="U574" i="1"/>
  <c r="T574" i="1"/>
  <c r="S574" i="1"/>
  <c r="R574" i="1"/>
  <c r="V573" i="1"/>
  <c r="U573" i="1"/>
  <c r="T573" i="1"/>
  <c r="R573" i="1"/>
  <c r="S573" i="1" s="1"/>
  <c r="V572" i="1"/>
  <c r="U572" i="1"/>
  <c r="T572" i="1"/>
  <c r="S572" i="1"/>
  <c r="R572" i="1"/>
  <c r="V571" i="1"/>
  <c r="U571" i="1"/>
  <c r="T571" i="1"/>
  <c r="R571" i="1"/>
  <c r="S571" i="1" s="1"/>
  <c r="V570" i="1"/>
  <c r="U570" i="1"/>
  <c r="T570" i="1"/>
  <c r="R570" i="1"/>
  <c r="S570" i="1" s="1"/>
  <c r="V569" i="1"/>
  <c r="U569" i="1"/>
  <c r="T569" i="1"/>
  <c r="S569" i="1"/>
  <c r="R569" i="1"/>
  <c r="V568" i="1"/>
  <c r="U568" i="1"/>
  <c r="T568" i="1"/>
  <c r="S568" i="1"/>
  <c r="R568" i="1"/>
  <c r="V567" i="1"/>
  <c r="U567" i="1"/>
  <c r="T567" i="1"/>
  <c r="S567" i="1"/>
  <c r="R567" i="1"/>
  <c r="V566" i="1"/>
  <c r="U566" i="1"/>
  <c r="T566" i="1"/>
  <c r="S566" i="1"/>
  <c r="R566" i="1"/>
  <c r="V565" i="1"/>
  <c r="U565" i="1"/>
  <c r="T565" i="1"/>
  <c r="S565" i="1"/>
  <c r="R565" i="1"/>
  <c r="V564" i="1"/>
  <c r="U564" i="1"/>
  <c r="T564" i="1"/>
  <c r="S564" i="1"/>
  <c r="R564" i="1"/>
  <c r="V563" i="1"/>
  <c r="U563" i="1"/>
  <c r="T563" i="1"/>
  <c r="S563" i="1"/>
  <c r="R563" i="1"/>
  <c r="V562" i="1"/>
  <c r="U562" i="1"/>
  <c r="T562" i="1"/>
  <c r="R562" i="1"/>
  <c r="S562" i="1" s="1"/>
  <c r="V561" i="1"/>
  <c r="U561" i="1"/>
  <c r="T561" i="1"/>
  <c r="S561" i="1"/>
  <c r="R561" i="1"/>
  <c r="V560" i="1"/>
  <c r="U560" i="1"/>
  <c r="T560" i="1"/>
  <c r="S560" i="1"/>
  <c r="R560" i="1"/>
  <c r="V559" i="1"/>
  <c r="U559" i="1"/>
  <c r="T559" i="1"/>
  <c r="S559" i="1"/>
  <c r="R559" i="1"/>
  <c r="V558" i="1"/>
  <c r="U558" i="1"/>
  <c r="T558" i="1"/>
  <c r="S558" i="1"/>
  <c r="R558" i="1"/>
  <c r="V557" i="1"/>
  <c r="U557" i="1"/>
  <c r="T557" i="1"/>
  <c r="R557" i="1"/>
  <c r="S557" i="1" s="1"/>
  <c r="V556" i="1"/>
  <c r="U556" i="1"/>
  <c r="T556" i="1"/>
  <c r="S556" i="1"/>
  <c r="R556" i="1"/>
  <c r="V555" i="1"/>
  <c r="U555" i="1"/>
  <c r="T555" i="1"/>
  <c r="R555" i="1"/>
  <c r="S555" i="1" s="1"/>
  <c r="V554" i="1"/>
  <c r="U554" i="1"/>
  <c r="T554" i="1"/>
  <c r="R554" i="1"/>
  <c r="S554" i="1" s="1"/>
  <c r="V553" i="1"/>
  <c r="U553" i="1"/>
  <c r="T553" i="1"/>
  <c r="R553" i="1"/>
  <c r="S553" i="1" s="1"/>
  <c r="V552" i="1"/>
  <c r="U552" i="1"/>
  <c r="T552" i="1"/>
  <c r="S552" i="1"/>
  <c r="R552" i="1"/>
  <c r="V551" i="1"/>
  <c r="U551" i="1"/>
  <c r="T551" i="1"/>
  <c r="S551" i="1"/>
  <c r="R551" i="1"/>
  <c r="V550" i="1"/>
  <c r="U550" i="1"/>
  <c r="T550" i="1"/>
  <c r="S550" i="1"/>
  <c r="R550" i="1"/>
  <c r="V549" i="1"/>
  <c r="U549" i="1"/>
  <c r="T549" i="1"/>
  <c r="R549" i="1"/>
  <c r="S549" i="1" s="1"/>
  <c r="V548" i="1"/>
  <c r="U548" i="1"/>
  <c r="T548" i="1"/>
  <c r="S548" i="1"/>
  <c r="R548" i="1"/>
  <c r="V547" i="1"/>
  <c r="U547" i="1"/>
  <c r="T547" i="1"/>
  <c r="S547" i="1"/>
  <c r="R547" i="1"/>
  <c r="V546" i="1"/>
  <c r="U546" i="1"/>
  <c r="T546" i="1"/>
  <c r="R546" i="1"/>
  <c r="S546" i="1" s="1"/>
  <c r="V545" i="1"/>
  <c r="U545" i="1"/>
  <c r="T545" i="1"/>
  <c r="R545" i="1"/>
  <c r="S545" i="1" s="1"/>
  <c r="V544" i="1"/>
  <c r="U544" i="1"/>
  <c r="T544" i="1"/>
  <c r="S544" i="1"/>
  <c r="R544" i="1"/>
  <c r="V543" i="1"/>
  <c r="U543" i="1"/>
  <c r="T543" i="1"/>
  <c r="R543" i="1"/>
  <c r="S543" i="1" s="1"/>
  <c r="V542" i="1"/>
  <c r="U542" i="1"/>
  <c r="T542" i="1"/>
  <c r="S542" i="1"/>
  <c r="R542" i="1"/>
  <c r="V541" i="1"/>
  <c r="U541" i="1"/>
  <c r="T541" i="1"/>
  <c r="R541" i="1"/>
  <c r="S541" i="1" s="1"/>
  <c r="V540" i="1"/>
  <c r="U540" i="1"/>
  <c r="T540" i="1"/>
  <c r="S540" i="1"/>
  <c r="R540" i="1"/>
  <c r="V539" i="1"/>
  <c r="U539" i="1"/>
  <c r="T539" i="1"/>
  <c r="R539" i="1"/>
  <c r="S539" i="1" s="1"/>
  <c r="V538" i="1"/>
  <c r="U538" i="1"/>
  <c r="T538" i="1"/>
  <c r="S538" i="1"/>
  <c r="R538" i="1"/>
  <c r="V537" i="1"/>
  <c r="U537" i="1"/>
  <c r="T537" i="1"/>
  <c r="S537" i="1"/>
  <c r="R537" i="1"/>
  <c r="V536" i="1"/>
  <c r="U536" i="1"/>
  <c r="T536" i="1"/>
  <c r="S536" i="1"/>
  <c r="R536" i="1"/>
  <c r="V535" i="1"/>
  <c r="U535" i="1"/>
  <c r="T535" i="1"/>
  <c r="R535" i="1"/>
  <c r="S535" i="1" s="1"/>
  <c r="V534" i="1"/>
  <c r="U534" i="1"/>
  <c r="T534" i="1"/>
  <c r="S534" i="1"/>
  <c r="R534" i="1"/>
  <c r="V533" i="1"/>
  <c r="U533" i="1"/>
  <c r="T533" i="1"/>
  <c r="S533" i="1"/>
  <c r="R533" i="1"/>
  <c r="V532" i="1"/>
  <c r="U532" i="1"/>
  <c r="T532" i="1"/>
  <c r="S532" i="1"/>
  <c r="R532" i="1"/>
  <c r="V531" i="1"/>
  <c r="U531" i="1"/>
  <c r="T531" i="1"/>
  <c r="S531" i="1"/>
  <c r="R531" i="1"/>
  <c r="V530" i="1"/>
  <c r="U530" i="1"/>
  <c r="T530" i="1"/>
  <c r="S530" i="1"/>
  <c r="R530" i="1"/>
  <c r="V529" i="1"/>
  <c r="U529" i="1"/>
  <c r="T529" i="1"/>
  <c r="S529" i="1"/>
  <c r="R529" i="1"/>
  <c r="V528" i="1"/>
  <c r="U528" i="1"/>
  <c r="T528" i="1"/>
  <c r="S528" i="1"/>
  <c r="R528" i="1"/>
  <c r="V527" i="1"/>
  <c r="U527" i="1"/>
  <c r="T527" i="1"/>
  <c r="S527" i="1"/>
  <c r="R527" i="1"/>
  <c r="V526" i="1"/>
  <c r="U526" i="1"/>
  <c r="T526" i="1"/>
  <c r="S526" i="1"/>
  <c r="R526" i="1"/>
  <c r="V525" i="1"/>
  <c r="U525" i="1"/>
  <c r="T525" i="1"/>
  <c r="R525" i="1"/>
  <c r="S525" i="1" s="1"/>
  <c r="V524" i="1"/>
  <c r="U524" i="1"/>
  <c r="T524" i="1"/>
  <c r="S524" i="1"/>
  <c r="R524" i="1"/>
  <c r="V523" i="1"/>
  <c r="U523" i="1"/>
  <c r="T523" i="1"/>
  <c r="S523" i="1"/>
  <c r="R523" i="1"/>
  <c r="V522" i="1"/>
  <c r="U522" i="1"/>
  <c r="T522" i="1"/>
  <c r="S522" i="1"/>
  <c r="R522" i="1"/>
  <c r="V521" i="1"/>
  <c r="U521" i="1"/>
  <c r="T521" i="1"/>
  <c r="R521" i="1"/>
  <c r="S521" i="1" s="1"/>
  <c r="V520" i="1"/>
  <c r="U520" i="1"/>
  <c r="T520" i="1"/>
  <c r="S520" i="1"/>
  <c r="R520" i="1"/>
  <c r="V519" i="1"/>
  <c r="U519" i="1"/>
  <c r="T519" i="1"/>
  <c r="S519" i="1"/>
  <c r="R519" i="1"/>
  <c r="V518" i="1"/>
  <c r="U518" i="1"/>
  <c r="T518" i="1"/>
  <c r="S518" i="1"/>
  <c r="R518" i="1"/>
  <c r="V517" i="1"/>
  <c r="U517" i="1"/>
  <c r="T517" i="1"/>
  <c r="S517" i="1"/>
  <c r="R517" i="1"/>
  <c r="V516" i="1"/>
  <c r="U516" i="1"/>
  <c r="T516" i="1"/>
  <c r="S516" i="1"/>
  <c r="R516" i="1"/>
  <c r="V515" i="1"/>
  <c r="U515" i="1"/>
  <c r="T515" i="1"/>
  <c r="S515" i="1"/>
  <c r="R515" i="1"/>
  <c r="V514" i="1"/>
  <c r="U514" i="1"/>
  <c r="T514" i="1"/>
  <c r="S514" i="1"/>
  <c r="R514" i="1"/>
  <c r="V513" i="1"/>
  <c r="U513" i="1"/>
  <c r="T513" i="1"/>
  <c r="R513" i="1"/>
  <c r="S513" i="1" s="1"/>
  <c r="V512" i="1"/>
  <c r="U512" i="1"/>
  <c r="T512" i="1"/>
  <c r="S512" i="1"/>
  <c r="R512" i="1"/>
  <c r="V511" i="1"/>
  <c r="U511" i="1"/>
  <c r="T511" i="1"/>
  <c r="R511" i="1"/>
  <c r="S511" i="1" s="1"/>
  <c r="V510" i="1"/>
  <c r="U510" i="1"/>
  <c r="T510" i="1"/>
  <c r="S510" i="1"/>
  <c r="R510" i="1"/>
  <c r="V509" i="1"/>
  <c r="U509" i="1"/>
  <c r="T509" i="1"/>
  <c r="R509" i="1"/>
  <c r="S509" i="1" s="1"/>
  <c r="V508" i="1"/>
  <c r="U508" i="1"/>
  <c r="T508" i="1"/>
  <c r="S508" i="1"/>
  <c r="R508" i="1"/>
  <c r="V507" i="1"/>
  <c r="U507" i="1"/>
  <c r="T507" i="1"/>
  <c r="S507" i="1"/>
  <c r="R507" i="1"/>
  <c r="V506" i="1"/>
  <c r="U506" i="1"/>
  <c r="T506" i="1"/>
  <c r="S506" i="1"/>
  <c r="R506" i="1"/>
  <c r="V505" i="1"/>
  <c r="U505" i="1"/>
  <c r="T505" i="1"/>
  <c r="S505" i="1"/>
  <c r="R505" i="1"/>
  <c r="V504" i="1"/>
  <c r="U504" i="1"/>
  <c r="T504" i="1"/>
  <c r="S504" i="1"/>
  <c r="R504" i="1"/>
  <c r="V503" i="1"/>
  <c r="U503" i="1"/>
  <c r="T503" i="1"/>
  <c r="S503" i="1"/>
  <c r="R503" i="1"/>
  <c r="V502" i="1"/>
  <c r="U502" i="1"/>
  <c r="T502" i="1"/>
  <c r="S502" i="1"/>
  <c r="R502" i="1"/>
  <c r="V501" i="1"/>
  <c r="U501" i="1"/>
  <c r="T501" i="1"/>
  <c r="R501" i="1"/>
  <c r="S501" i="1" s="1"/>
  <c r="V500" i="1"/>
  <c r="U500" i="1"/>
  <c r="T500" i="1"/>
  <c r="S500" i="1"/>
  <c r="R500" i="1"/>
  <c r="V499" i="1"/>
  <c r="U499" i="1"/>
  <c r="T499" i="1"/>
  <c r="S499" i="1"/>
  <c r="R499" i="1"/>
  <c r="V498" i="1"/>
  <c r="U498" i="1"/>
  <c r="T498" i="1"/>
  <c r="R498" i="1"/>
  <c r="S498" i="1" s="1"/>
  <c r="V497" i="1"/>
  <c r="U497" i="1"/>
  <c r="T497" i="1"/>
  <c r="S497" i="1"/>
  <c r="R497" i="1"/>
  <c r="V496" i="1"/>
  <c r="U496" i="1"/>
  <c r="T496" i="1"/>
  <c r="S496" i="1"/>
  <c r="R496" i="1"/>
  <c r="V495" i="1"/>
  <c r="U495" i="1"/>
  <c r="T495" i="1"/>
  <c r="S495" i="1"/>
  <c r="R495" i="1"/>
  <c r="V494" i="1"/>
  <c r="U494" i="1"/>
  <c r="T494" i="1"/>
  <c r="S494" i="1"/>
  <c r="R494" i="1"/>
  <c r="V493" i="1"/>
  <c r="U493" i="1"/>
  <c r="T493" i="1"/>
  <c r="S493" i="1"/>
  <c r="R493" i="1"/>
  <c r="V492" i="1"/>
  <c r="U492" i="1"/>
  <c r="T492" i="1"/>
  <c r="S492" i="1"/>
  <c r="R492" i="1"/>
  <c r="V491" i="1"/>
  <c r="U491" i="1"/>
  <c r="T491" i="1"/>
  <c r="R491" i="1"/>
  <c r="S491" i="1" s="1"/>
  <c r="V490" i="1"/>
  <c r="U490" i="1"/>
  <c r="T490" i="1"/>
  <c r="R490" i="1"/>
  <c r="S490" i="1" s="1"/>
  <c r="V489" i="1"/>
  <c r="U489" i="1"/>
  <c r="T489" i="1"/>
  <c r="S489" i="1"/>
  <c r="R489" i="1"/>
  <c r="V488" i="1"/>
  <c r="U488" i="1"/>
  <c r="T488" i="1"/>
  <c r="S488" i="1"/>
  <c r="R488" i="1"/>
  <c r="V487" i="1"/>
  <c r="U487" i="1"/>
  <c r="T487" i="1"/>
  <c r="R487" i="1"/>
  <c r="S487" i="1" s="1"/>
  <c r="V486" i="1"/>
  <c r="U486" i="1"/>
  <c r="T486" i="1"/>
  <c r="S486" i="1"/>
  <c r="R486" i="1"/>
  <c r="V485" i="1"/>
  <c r="U485" i="1"/>
  <c r="T485" i="1"/>
  <c r="S485" i="1"/>
  <c r="R485" i="1"/>
  <c r="V484" i="1"/>
  <c r="U484" i="1"/>
  <c r="T484" i="1"/>
  <c r="S484" i="1"/>
  <c r="R484" i="1"/>
  <c r="V483" i="1"/>
  <c r="U483" i="1"/>
  <c r="T483" i="1"/>
  <c r="S483" i="1"/>
  <c r="R483" i="1"/>
  <c r="V482" i="1"/>
  <c r="U482" i="1"/>
  <c r="T482" i="1"/>
  <c r="S482" i="1"/>
  <c r="R482" i="1"/>
  <c r="V481" i="1"/>
  <c r="U481" i="1"/>
  <c r="T481" i="1"/>
  <c r="S481" i="1"/>
  <c r="R481" i="1"/>
  <c r="V480" i="1"/>
  <c r="U480" i="1"/>
  <c r="T480" i="1"/>
  <c r="S480" i="1"/>
  <c r="R480" i="1"/>
  <c r="V479" i="1"/>
  <c r="U479" i="1"/>
  <c r="T479" i="1"/>
  <c r="S479" i="1"/>
  <c r="R479" i="1"/>
  <c r="V478" i="1"/>
  <c r="U478" i="1"/>
  <c r="T478" i="1"/>
  <c r="S478" i="1"/>
  <c r="R478" i="1"/>
  <c r="V477" i="1"/>
  <c r="U477" i="1"/>
  <c r="T477" i="1"/>
  <c r="R477" i="1"/>
  <c r="S477" i="1" s="1"/>
  <c r="V476" i="1"/>
  <c r="U476" i="1"/>
  <c r="T476" i="1"/>
  <c r="S476" i="1"/>
  <c r="R476" i="1"/>
  <c r="V475" i="1"/>
  <c r="U475" i="1"/>
  <c r="T475" i="1"/>
  <c r="S475" i="1"/>
  <c r="R475" i="1"/>
  <c r="V474" i="1"/>
  <c r="U474" i="1"/>
  <c r="T474" i="1"/>
  <c r="S474" i="1"/>
  <c r="R474" i="1"/>
  <c r="V473" i="1"/>
  <c r="U473" i="1"/>
  <c r="T473" i="1"/>
  <c r="S473" i="1"/>
  <c r="R473" i="1"/>
  <c r="V472" i="1"/>
  <c r="U472" i="1"/>
  <c r="T472" i="1"/>
  <c r="S472" i="1"/>
  <c r="R472" i="1"/>
  <c r="V471" i="1"/>
  <c r="U471" i="1"/>
  <c r="T471" i="1"/>
  <c r="S471" i="1"/>
  <c r="R471" i="1"/>
  <c r="V470" i="1"/>
  <c r="U470" i="1"/>
  <c r="T470" i="1"/>
  <c r="R470" i="1"/>
  <c r="S470" i="1" s="1"/>
  <c r="V469" i="1"/>
  <c r="U469" i="1"/>
  <c r="T469" i="1"/>
  <c r="S469" i="1"/>
  <c r="R469" i="1"/>
  <c r="V468" i="1"/>
  <c r="U468" i="1"/>
  <c r="T468" i="1"/>
  <c r="S468" i="1"/>
  <c r="R468" i="1"/>
  <c r="V467" i="1"/>
  <c r="U467" i="1"/>
  <c r="T467" i="1"/>
  <c r="S467" i="1"/>
  <c r="R467" i="1"/>
  <c r="V466" i="1"/>
  <c r="U466" i="1"/>
  <c r="T466" i="1"/>
  <c r="S466" i="1"/>
  <c r="R466" i="1"/>
  <c r="V465" i="1"/>
  <c r="U465" i="1"/>
  <c r="T465" i="1"/>
  <c r="S465" i="1"/>
  <c r="R465" i="1"/>
  <c r="V464" i="1"/>
  <c r="U464" i="1"/>
  <c r="T464" i="1"/>
  <c r="S464" i="1"/>
  <c r="R464" i="1"/>
  <c r="V463" i="1"/>
  <c r="U463" i="1"/>
  <c r="T463" i="1"/>
  <c r="S463" i="1"/>
  <c r="R463" i="1"/>
  <c r="V462" i="1"/>
  <c r="U462" i="1"/>
  <c r="T462" i="1"/>
  <c r="S462" i="1"/>
  <c r="R462" i="1"/>
  <c r="V461" i="1"/>
  <c r="U461" i="1"/>
  <c r="T461" i="1"/>
  <c r="S461" i="1"/>
  <c r="R461" i="1"/>
  <c r="V460" i="1"/>
  <c r="U460" i="1"/>
  <c r="T460" i="1"/>
  <c r="S460" i="1"/>
  <c r="R460" i="1"/>
  <c r="V459" i="1"/>
  <c r="U459" i="1"/>
  <c r="T459" i="1"/>
  <c r="S459" i="1"/>
  <c r="R459" i="1"/>
  <c r="V458" i="1"/>
  <c r="U458" i="1"/>
  <c r="T458" i="1"/>
  <c r="R458" i="1"/>
  <c r="S458" i="1" s="1"/>
  <c r="V457" i="1"/>
  <c r="U457" i="1"/>
  <c r="T457" i="1"/>
  <c r="S457" i="1"/>
  <c r="R457" i="1"/>
  <c r="V456" i="1"/>
  <c r="U456" i="1"/>
  <c r="T456" i="1"/>
  <c r="S456" i="1"/>
  <c r="R456" i="1"/>
  <c r="V455" i="1"/>
  <c r="U455" i="1"/>
  <c r="T455" i="1"/>
  <c r="S455" i="1"/>
  <c r="R455" i="1"/>
  <c r="V454" i="1"/>
  <c r="U454" i="1"/>
  <c r="T454" i="1"/>
  <c r="R454" i="1"/>
  <c r="S454" i="1" s="1"/>
  <c r="V453" i="1"/>
  <c r="U453" i="1"/>
  <c r="T453" i="1"/>
  <c r="S453" i="1"/>
  <c r="R453" i="1"/>
  <c r="V452" i="1"/>
  <c r="U452" i="1"/>
  <c r="T452" i="1"/>
  <c r="S452" i="1"/>
  <c r="R452" i="1"/>
  <c r="V451" i="1"/>
  <c r="U451" i="1"/>
  <c r="T451" i="1"/>
  <c r="R451" i="1"/>
  <c r="S451" i="1" s="1"/>
  <c r="V450" i="1"/>
  <c r="U450" i="1"/>
  <c r="T450" i="1"/>
  <c r="S450" i="1"/>
  <c r="R450" i="1"/>
  <c r="V449" i="1"/>
  <c r="U449" i="1"/>
  <c r="T449" i="1"/>
  <c r="R449" i="1"/>
  <c r="S449" i="1" s="1"/>
  <c r="V448" i="1"/>
  <c r="U448" i="1"/>
  <c r="T448" i="1"/>
  <c r="S448" i="1"/>
  <c r="R448" i="1"/>
  <c r="V447" i="1"/>
  <c r="U447" i="1"/>
  <c r="T447" i="1"/>
  <c r="S447" i="1"/>
  <c r="R447" i="1"/>
  <c r="V446" i="1"/>
  <c r="U446" i="1"/>
  <c r="T446" i="1"/>
  <c r="S446" i="1"/>
  <c r="R446" i="1"/>
  <c r="V445" i="1"/>
  <c r="U445" i="1"/>
  <c r="T445" i="1"/>
  <c r="R445" i="1"/>
  <c r="S445" i="1" s="1"/>
  <c r="V444" i="1"/>
  <c r="U444" i="1"/>
  <c r="T444" i="1"/>
  <c r="S444" i="1"/>
  <c r="R444" i="1"/>
  <c r="V443" i="1"/>
  <c r="U443" i="1"/>
  <c r="T443" i="1"/>
  <c r="R443" i="1"/>
  <c r="S443" i="1" s="1"/>
  <c r="V442" i="1"/>
  <c r="U442" i="1"/>
  <c r="T442" i="1"/>
  <c r="S442" i="1"/>
  <c r="R442" i="1"/>
  <c r="V441" i="1"/>
  <c r="U441" i="1"/>
  <c r="T441" i="1"/>
  <c r="S441" i="1"/>
  <c r="R441" i="1"/>
  <c r="V440" i="1"/>
  <c r="U440" i="1"/>
  <c r="T440" i="1"/>
  <c r="S440" i="1"/>
  <c r="R440" i="1"/>
  <c r="V439" i="1"/>
  <c r="U439" i="1"/>
  <c r="T439" i="1"/>
  <c r="S439" i="1"/>
  <c r="R439" i="1"/>
  <c r="V438" i="1"/>
  <c r="U438" i="1"/>
  <c r="T438" i="1"/>
  <c r="S438" i="1"/>
  <c r="R438" i="1"/>
  <c r="V437" i="1"/>
  <c r="U437" i="1"/>
  <c r="T437" i="1"/>
  <c r="S437" i="1"/>
  <c r="R437" i="1"/>
  <c r="V436" i="1"/>
  <c r="U436" i="1"/>
  <c r="T436" i="1"/>
  <c r="S436" i="1"/>
  <c r="R436" i="1"/>
  <c r="V435" i="1"/>
  <c r="U435" i="1"/>
  <c r="T435" i="1"/>
  <c r="S435" i="1"/>
  <c r="R435" i="1"/>
  <c r="V434" i="1"/>
  <c r="U434" i="1"/>
  <c r="T434" i="1"/>
  <c r="S434" i="1"/>
  <c r="R434" i="1"/>
  <c r="V433" i="1"/>
  <c r="U433" i="1"/>
  <c r="T433" i="1"/>
  <c r="S433" i="1"/>
  <c r="R433" i="1"/>
  <c r="V432" i="1"/>
  <c r="U432" i="1"/>
  <c r="T432" i="1"/>
  <c r="S432" i="1"/>
  <c r="R432" i="1"/>
  <c r="V431" i="1"/>
  <c r="U431" i="1"/>
  <c r="T431" i="1"/>
  <c r="S431" i="1"/>
  <c r="R431" i="1"/>
  <c r="V430" i="1"/>
  <c r="U430" i="1"/>
  <c r="T430" i="1"/>
  <c r="S430" i="1"/>
  <c r="R430" i="1"/>
  <c r="V429" i="1"/>
  <c r="U429" i="1"/>
  <c r="T429" i="1"/>
  <c r="S429" i="1"/>
  <c r="R429" i="1"/>
  <c r="V428" i="1"/>
  <c r="U428" i="1"/>
  <c r="T428" i="1"/>
  <c r="S428" i="1"/>
  <c r="R428" i="1"/>
  <c r="V427" i="1"/>
  <c r="U427" i="1"/>
  <c r="T427" i="1"/>
  <c r="R427" i="1"/>
  <c r="S427" i="1" s="1"/>
  <c r="V426" i="1"/>
  <c r="U426" i="1"/>
  <c r="T426" i="1"/>
  <c r="S426" i="1"/>
  <c r="R426" i="1"/>
  <c r="V425" i="1"/>
  <c r="U425" i="1"/>
  <c r="T425" i="1"/>
  <c r="R425" i="1"/>
  <c r="S425" i="1" s="1"/>
  <c r="V424" i="1"/>
  <c r="U424" i="1"/>
  <c r="T424" i="1"/>
  <c r="S424" i="1"/>
  <c r="R424" i="1"/>
  <c r="V423" i="1"/>
  <c r="U423" i="1"/>
  <c r="T423" i="1"/>
  <c r="S423" i="1"/>
  <c r="R423" i="1"/>
  <c r="V422" i="1"/>
  <c r="U422" i="1"/>
  <c r="T422" i="1"/>
  <c r="R422" i="1"/>
  <c r="S422" i="1" s="1"/>
  <c r="V421" i="1"/>
  <c r="U421" i="1"/>
  <c r="T421" i="1"/>
  <c r="S421" i="1"/>
  <c r="R421" i="1"/>
  <c r="V420" i="1"/>
  <c r="U420" i="1"/>
  <c r="T420" i="1"/>
  <c r="S420" i="1"/>
  <c r="R420" i="1"/>
  <c r="V419" i="1"/>
  <c r="U419" i="1"/>
  <c r="T419" i="1"/>
  <c r="S419" i="1"/>
  <c r="R419" i="1"/>
  <c r="V418" i="1"/>
  <c r="U418" i="1"/>
  <c r="T418" i="1"/>
  <c r="S418" i="1"/>
  <c r="R418" i="1"/>
  <c r="V417" i="1"/>
  <c r="U417" i="1"/>
  <c r="T417" i="1"/>
  <c r="S417" i="1"/>
  <c r="R417" i="1"/>
  <c r="V416" i="1"/>
  <c r="U416" i="1"/>
  <c r="T416" i="1"/>
  <c r="S416" i="1"/>
  <c r="R416" i="1"/>
  <c r="V415" i="1"/>
  <c r="U415" i="1"/>
  <c r="T415" i="1"/>
  <c r="S415" i="1"/>
  <c r="R415" i="1"/>
  <c r="V414" i="1"/>
  <c r="U414" i="1"/>
  <c r="T414" i="1"/>
  <c r="S414" i="1"/>
  <c r="R414" i="1"/>
  <c r="V413" i="1"/>
  <c r="U413" i="1"/>
  <c r="T413" i="1"/>
  <c r="S413" i="1"/>
  <c r="R413" i="1"/>
  <c r="V412" i="1"/>
  <c r="U412" i="1"/>
  <c r="T412" i="1"/>
  <c r="S412" i="1"/>
  <c r="R412" i="1"/>
  <c r="V411" i="1"/>
  <c r="U411" i="1"/>
  <c r="T411" i="1"/>
  <c r="S411" i="1"/>
  <c r="R411" i="1"/>
  <c r="V410" i="1"/>
  <c r="U410" i="1"/>
  <c r="T410" i="1"/>
  <c r="S410" i="1"/>
  <c r="R410" i="1"/>
  <c r="V409" i="1"/>
  <c r="U409" i="1"/>
  <c r="T409" i="1"/>
  <c r="S409" i="1"/>
  <c r="R409" i="1"/>
  <c r="V408" i="1"/>
  <c r="U408" i="1"/>
  <c r="T408" i="1"/>
  <c r="S408" i="1"/>
  <c r="R408" i="1"/>
  <c r="V407" i="1"/>
  <c r="U407" i="1"/>
  <c r="T407" i="1"/>
  <c r="S407" i="1"/>
  <c r="R407" i="1"/>
  <c r="V406" i="1"/>
  <c r="U406" i="1"/>
  <c r="T406" i="1"/>
  <c r="S406" i="1"/>
  <c r="R406" i="1"/>
  <c r="V405" i="1"/>
  <c r="U405" i="1"/>
  <c r="T405" i="1"/>
  <c r="R405" i="1"/>
  <c r="S405" i="1" s="1"/>
  <c r="V404" i="1"/>
  <c r="U404" i="1"/>
  <c r="T404" i="1"/>
  <c r="S404" i="1"/>
  <c r="R404" i="1"/>
  <c r="V403" i="1"/>
  <c r="U403" i="1"/>
  <c r="T403" i="1"/>
  <c r="S403" i="1"/>
  <c r="R403" i="1"/>
  <c r="V402" i="1"/>
  <c r="U402" i="1"/>
  <c r="T402" i="1"/>
  <c r="S402" i="1"/>
  <c r="R402" i="1"/>
  <c r="V401" i="1"/>
  <c r="U401" i="1"/>
  <c r="T401" i="1"/>
  <c r="S401" i="1"/>
  <c r="R401" i="1"/>
  <c r="V400" i="1"/>
  <c r="U400" i="1"/>
  <c r="T400" i="1"/>
  <c r="S400" i="1"/>
  <c r="R400" i="1"/>
  <c r="V399" i="1"/>
  <c r="U399" i="1"/>
  <c r="T399" i="1"/>
  <c r="S399" i="1"/>
  <c r="R399" i="1"/>
  <c r="V398" i="1"/>
  <c r="U398" i="1"/>
  <c r="T398" i="1"/>
  <c r="S398" i="1"/>
  <c r="R398" i="1"/>
  <c r="V397" i="1"/>
  <c r="U397" i="1"/>
  <c r="T397" i="1"/>
  <c r="R397" i="1"/>
  <c r="S397" i="1" s="1"/>
  <c r="V396" i="1"/>
  <c r="U396" i="1"/>
  <c r="T396" i="1"/>
  <c r="S396" i="1"/>
  <c r="R396" i="1"/>
  <c r="V395" i="1"/>
  <c r="U395" i="1"/>
  <c r="T395" i="1"/>
  <c r="S395" i="1"/>
  <c r="R395" i="1"/>
  <c r="V394" i="1"/>
  <c r="U394" i="1"/>
  <c r="T394" i="1"/>
  <c r="S394" i="1"/>
  <c r="R394" i="1"/>
  <c r="V393" i="1"/>
  <c r="U393" i="1"/>
  <c r="T393" i="1"/>
  <c r="S393" i="1"/>
  <c r="R393" i="1"/>
  <c r="V392" i="1"/>
  <c r="U392" i="1"/>
  <c r="T392" i="1"/>
  <c r="S392" i="1"/>
  <c r="R392" i="1"/>
  <c r="V391" i="1"/>
  <c r="U391" i="1"/>
  <c r="T391" i="1"/>
  <c r="S391" i="1"/>
  <c r="R391" i="1"/>
  <c r="V390" i="1"/>
  <c r="U390" i="1"/>
  <c r="T390" i="1"/>
  <c r="S390" i="1"/>
  <c r="R390" i="1"/>
  <c r="V389" i="1"/>
  <c r="U389" i="1"/>
  <c r="T389" i="1"/>
  <c r="R389" i="1"/>
  <c r="S389" i="1" s="1"/>
  <c r="V388" i="1"/>
  <c r="U388" i="1"/>
  <c r="T388" i="1"/>
  <c r="S388" i="1"/>
  <c r="R388" i="1"/>
  <c r="V387" i="1"/>
  <c r="U387" i="1"/>
  <c r="T387" i="1"/>
  <c r="S387" i="1"/>
  <c r="R387" i="1"/>
  <c r="V386" i="1"/>
  <c r="U386" i="1"/>
  <c r="T386" i="1"/>
  <c r="S386" i="1"/>
  <c r="R386" i="1"/>
  <c r="V385" i="1"/>
  <c r="U385" i="1"/>
  <c r="T385" i="1"/>
  <c r="S385" i="1"/>
  <c r="R385" i="1"/>
  <c r="V384" i="1"/>
  <c r="U384" i="1"/>
  <c r="T384" i="1"/>
  <c r="S384" i="1"/>
  <c r="R384" i="1"/>
  <c r="V383" i="1"/>
  <c r="U383" i="1"/>
  <c r="T383" i="1"/>
  <c r="S383" i="1"/>
  <c r="R383" i="1"/>
  <c r="V382" i="1"/>
  <c r="U382" i="1"/>
  <c r="T382" i="1"/>
  <c r="S382" i="1"/>
  <c r="R382" i="1"/>
  <c r="V381" i="1"/>
  <c r="U381" i="1"/>
  <c r="T381" i="1"/>
  <c r="S381" i="1"/>
  <c r="R381" i="1"/>
  <c r="V380" i="1"/>
  <c r="U380" i="1"/>
  <c r="T380" i="1"/>
  <c r="S380" i="1"/>
  <c r="R380" i="1"/>
  <c r="V379" i="1"/>
  <c r="U379" i="1"/>
  <c r="T379" i="1"/>
  <c r="S379" i="1"/>
  <c r="R379" i="1"/>
  <c r="V378" i="1"/>
  <c r="U378" i="1"/>
  <c r="T378" i="1"/>
  <c r="S378" i="1"/>
  <c r="R378" i="1"/>
  <c r="V377" i="1"/>
  <c r="U377" i="1"/>
  <c r="T377" i="1"/>
  <c r="S377" i="1"/>
  <c r="R377" i="1"/>
  <c r="V376" i="1"/>
  <c r="U376" i="1"/>
  <c r="T376" i="1"/>
  <c r="S376" i="1"/>
  <c r="R376" i="1"/>
  <c r="V375" i="1"/>
  <c r="U375" i="1"/>
  <c r="T375" i="1"/>
  <c r="S375" i="1"/>
  <c r="R375" i="1"/>
  <c r="V374" i="1"/>
  <c r="U374" i="1"/>
  <c r="T374" i="1"/>
  <c r="R374" i="1"/>
  <c r="S374" i="1" s="1"/>
  <c r="V373" i="1"/>
  <c r="U373" i="1"/>
  <c r="T373" i="1"/>
  <c r="R373" i="1"/>
  <c r="S373" i="1" s="1"/>
  <c r="V372" i="1"/>
  <c r="U372" i="1"/>
  <c r="T372" i="1"/>
  <c r="S372" i="1"/>
  <c r="R372" i="1"/>
  <c r="V371" i="1"/>
  <c r="U371" i="1"/>
  <c r="T371" i="1"/>
  <c r="R371" i="1"/>
  <c r="S371" i="1" s="1"/>
  <c r="V370" i="1"/>
  <c r="U370" i="1"/>
  <c r="T370" i="1"/>
  <c r="R370" i="1"/>
  <c r="S370" i="1" s="1"/>
  <c r="V369" i="1"/>
  <c r="U369" i="1"/>
  <c r="T369" i="1"/>
  <c r="S369" i="1"/>
  <c r="R369" i="1"/>
  <c r="V368" i="1"/>
  <c r="U368" i="1"/>
  <c r="T368" i="1"/>
  <c r="S368" i="1"/>
  <c r="R368" i="1"/>
  <c r="V367" i="1"/>
  <c r="U367" i="1"/>
  <c r="T367" i="1"/>
  <c r="R367" i="1"/>
  <c r="S367" i="1" s="1"/>
  <c r="V366" i="1"/>
  <c r="U366" i="1"/>
  <c r="T366" i="1"/>
  <c r="R366" i="1"/>
  <c r="S366" i="1" s="1"/>
  <c r="V365" i="1"/>
  <c r="U365" i="1"/>
  <c r="T365" i="1"/>
  <c r="R365" i="1"/>
  <c r="S365" i="1" s="1"/>
  <c r="V364" i="1"/>
  <c r="U364" i="1"/>
  <c r="T364" i="1"/>
  <c r="S364" i="1"/>
  <c r="R364" i="1"/>
  <c r="V363" i="1"/>
  <c r="U363" i="1"/>
  <c r="T363" i="1"/>
  <c r="R363" i="1"/>
  <c r="S363" i="1" s="1"/>
  <c r="V362" i="1"/>
  <c r="U362" i="1"/>
  <c r="T362" i="1"/>
  <c r="S362" i="1"/>
  <c r="R362" i="1"/>
  <c r="V361" i="1"/>
  <c r="U361" i="1"/>
  <c r="T361" i="1"/>
  <c r="S361" i="1"/>
  <c r="R361" i="1"/>
  <c r="V360" i="1"/>
  <c r="U360" i="1"/>
  <c r="T360" i="1"/>
  <c r="S360" i="1"/>
  <c r="R360" i="1"/>
  <c r="V359" i="1"/>
  <c r="U359" i="1"/>
  <c r="T359" i="1"/>
  <c r="S359" i="1"/>
  <c r="R359" i="1"/>
  <c r="V358" i="1"/>
  <c r="U358" i="1"/>
  <c r="T358" i="1"/>
  <c r="S358" i="1"/>
  <c r="R358" i="1"/>
  <c r="V357" i="1"/>
  <c r="U357" i="1"/>
  <c r="T357" i="1"/>
  <c r="S357" i="1"/>
  <c r="R357" i="1"/>
  <c r="V356" i="1"/>
  <c r="U356" i="1"/>
  <c r="T356" i="1"/>
  <c r="S356" i="1"/>
  <c r="R356" i="1"/>
  <c r="V355" i="1"/>
  <c r="U355" i="1"/>
  <c r="T355" i="1"/>
  <c r="S355" i="1"/>
  <c r="R355" i="1"/>
  <c r="V354" i="1"/>
  <c r="U354" i="1"/>
  <c r="T354" i="1"/>
  <c r="S354" i="1"/>
  <c r="R354" i="1"/>
  <c r="V353" i="1"/>
  <c r="U353" i="1"/>
  <c r="T353" i="1"/>
  <c r="S353" i="1"/>
  <c r="R353" i="1"/>
  <c r="V352" i="1"/>
  <c r="U352" i="1"/>
  <c r="T352" i="1"/>
  <c r="S352" i="1"/>
  <c r="R352" i="1"/>
  <c r="V351" i="1"/>
  <c r="U351" i="1"/>
  <c r="T351" i="1"/>
  <c r="S351" i="1"/>
  <c r="R351" i="1"/>
  <c r="V350" i="1"/>
  <c r="U350" i="1"/>
  <c r="T350" i="1"/>
  <c r="S350" i="1"/>
  <c r="R350" i="1"/>
  <c r="V349" i="1"/>
  <c r="U349" i="1"/>
  <c r="T349" i="1"/>
  <c r="S349" i="1"/>
  <c r="R349" i="1"/>
  <c r="V348" i="1"/>
  <c r="U348" i="1"/>
  <c r="T348" i="1"/>
  <c r="S348" i="1"/>
  <c r="R348" i="1"/>
  <c r="V347" i="1"/>
  <c r="U347" i="1"/>
  <c r="T347" i="1"/>
  <c r="S347" i="1"/>
  <c r="R347" i="1"/>
  <c r="V346" i="1"/>
  <c r="U346" i="1"/>
  <c r="T346" i="1"/>
  <c r="S346" i="1"/>
  <c r="R346" i="1"/>
  <c r="V345" i="1"/>
  <c r="U345" i="1"/>
  <c r="T345" i="1"/>
  <c r="S345" i="1"/>
  <c r="R345" i="1"/>
  <c r="V344" i="1"/>
  <c r="U344" i="1"/>
  <c r="T344" i="1"/>
  <c r="S344" i="1"/>
  <c r="R344" i="1"/>
  <c r="V343" i="1"/>
  <c r="U343" i="1"/>
  <c r="T343" i="1"/>
  <c r="S343" i="1"/>
  <c r="R343" i="1"/>
  <c r="V342" i="1"/>
  <c r="U342" i="1"/>
  <c r="T342" i="1"/>
  <c r="S342" i="1"/>
  <c r="R342" i="1"/>
  <c r="V341" i="1"/>
  <c r="U341" i="1"/>
  <c r="T341" i="1"/>
  <c r="S341" i="1"/>
  <c r="R341" i="1"/>
  <c r="V340" i="1"/>
  <c r="U340" i="1"/>
  <c r="T340" i="1"/>
  <c r="S340" i="1"/>
  <c r="R340" i="1"/>
  <c r="V339" i="1"/>
  <c r="U339" i="1"/>
  <c r="T339" i="1"/>
  <c r="S339" i="1"/>
  <c r="R339" i="1"/>
  <c r="V338" i="1"/>
  <c r="U338" i="1"/>
  <c r="T338" i="1"/>
  <c r="S338" i="1"/>
  <c r="R338" i="1"/>
  <c r="V337" i="1"/>
  <c r="U337" i="1"/>
  <c r="T337" i="1"/>
  <c r="R337" i="1"/>
  <c r="S337" i="1" s="1"/>
  <c r="V336" i="1"/>
  <c r="U336" i="1"/>
  <c r="T336" i="1"/>
  <c r="S336" i="1"/>
  <c r="R336" i="1"/>
  <c r="V335" i="1"/>
  <c r="U335" i="1"/>
  <c r="T335" i="1"/>
  <c r="R335" i="1"/>
  <c r="S335" i="1" s="1"/>
  <c r="V334" i="1"/>
  <c r="U334" i="1"/>
  <c r="T334" i="1"/>
  <c r="S334" i="1"/>
  <c r="R334" i="1"/>
  <c r="V333" i="1"/>
  <c r="U333" i="1"/>
  <c r="T333" i="1"/>
  <c r="R333" i="1"/>
  <c r="S333" i="1" s="1"/>
  <c r="V332" i="1"/>
  <c r="U332" i="1"/>
  <c r="T332" i="1"/>
  <c r="S332" i="1"/>
  <c r="R332" i="1"/>
  <c r="V331" i="1"/>
  <c r="U331" i="1"/>
  <c r="T331" i="1"/>
  <c r="R331" i="1"/>
  <c r="S331" i="1" s="1"/>
  <c r="V330" i="1"/>
  <c r="U330" i="1"/>
  <c r="T330" i="1"/>
  <c r="S330" i="1"/>
  <c r="R330" i="1"/>
  <c r="V329" i="1"/>
  <c r="U329" i="1"/>
  <c r="T329" i="1"/>
  <c r="R329" i="1"/>
  <c r="S329" i="1" s="1"/>
  <c r="V328" i="1"/>
  <c r="U328" i="1"/>
  <c r="T328" i="1"/>
  <c r="S328" i="1"/>
  <c r="R328" i="1"/>
  <c r="V327" i="1"/>
  <c r="U327" i="1"/>
  <c r="T327" i="1"/>
  <c r="S327" i="1"/>
  <c r="R327" i="1"/>
  <c r="V326" i="1"/>
  <c r="U326" i="1"/>
  <c r="T326" i="1"/>
  <c r="S326" i="1"/>
  <c r="R326" i="1"/>
  <c r="V325" i="1"/>
  <c r="U325" i="1"/>
  <c r="T325" i="1"/>
  <c r="S325" i="1"/>
  <c r="R325" i="1"/>
  <c r="V324" i="1"/>
  <c r="U324" i="1"/>
  <c r="T324" i="1"/>
  <c r="S324" i="1"/>
  <c r="R324" i="1"/>
  <c r="V323" i="1"/>
  <c r="U323" i="1"/>
  <c r="T323" i="1"/>
  <c r="S323" i="1"/>
  <c r="R323" i="1"/>
  <c r="V322" i="1"/>
  <c r="U322" i="1"/>
  <c r="T322" i="1"/>
  <c r="S322" i="1"/>
  <c r="R322" i="1"/>
  <c r="V321" i="1"/>
  <c r="U321" i="1"/>
  <c r="T321" i="1"/>
  <c r="S321" i="1"/>
  <c r="R321" i="1"/>
  <c r="V320" i="1"/>
  <c r="U320" i="1"/>
  <c r="T320" i="1"/>
  <c r="S320" i="1"/>
  <c r="R320" i="1"/>
  <c r="V319" i="1"/>
  <c r="U319" i="1"/>
  <c r="T319" i="1"/>
  <c r="S319" i="1"/>
  <c r="R319" i="1"/>
  <c r="V318" i="1"/>
  <c r="U318" i="1"/>
  <c r="T318" i="1"/>
  <c r="S318" i="1"/>
  <c r="R318" i="1"/>
  <c r="V317" i="1"/>
  <c r="U317" i="1"/>
  <c r="T317" i="1"/>
  <c r="S317" i="1"/>
  <c r="R317" i="1"/>
  <c r="V316" i="1"/>
  <c r="U316" i="1"/>
  <c r="T316" i="1"/>
  <c r="S316" i="1"/>
  <c r="R316" i="1"/>
  <c r="V315" i="1"/>
  <c r="U315" i="1"/>
  <c r="T315" i="1"/>
  <c r="S315" i="1"/>
  <c r="R315" i="1"/>
  <c r="V314" i="1"/>
  <c r="U314" i="1"/>
  <c r="T314" i="1"/>
  <c r="S314" i="1"/>
  <c r="R314" i="1"/>
  <c r="V313" i="1"/>
  <c r="U313" i="1"/>
  <c r="T313" i="1"/>
  <c r="S313" i="1"/>
  <c r="R313" i="1"/>
  <c r="V312" i="1"/>
  <c r="U312" i="1"/>
  <c r="T312" i="1"/>
  <c r="S312" i="1"/>
  <c r="R312" i="1"/>
  <c r="V311" i="1"/>
  <c r="U311" i="1"/>
  <c r="T311" i="1"/>
  <c r="S311" i="1"/>
  <c r="R311" i="1"/>
  <c r="V310" i="1"/>
  <c r="U310" i="1"/>
  <c r="T310" i="1"/>
  <c r="S310" i="1"/>
  <c r="R310" i="1"/>
  <c r="V309" i="1"/>
  <c r="U309" i="1"/>
  <c r="T309" i="1"/>
  <c r="R309" i="1"/>
  <c r="S309" i="1" s="1"/>
  <c r="V308" i="1"/>
  <c r="U308" i="1"/>
  <c r="T308" i="1"/>
  <c r="S308" i="1"/>
  <c r="R308" i="1"/>
  <c r="V307" i="1"/>
  <c r="U307" i="1"/>
  <c r="T307" i="1"/>
  <c r="S307" i="1"/>
  <c r="R307" i="1"/>
  <c r="V306" i="1"/>
  <c r="U306" i="1"/>
  <c r="T306" i="1"/>
  <c r="S306" i="1"/>
  <c r="R306" i="1"/>
  <c r="V305" i="1"/>
  <c r="U305" i="1"/>
  <c r="T305" i="1"/>
  <c r="S305" i="1"/>
  <c r="R305" i="1"/>
  <c r="V304" i="1"/>
  <c r="U304" i="1"/>
  <c r="T304" i="1"/>
  <c r="S304" i="1"/>
  <c r="R304" i="1"/>
  <c r="V303" i="1"/>
  <c r="U303" i="1"/>
  <c r="T303" i="1"/>
  <c r="S303" i="1"/>
  <c r="R303" i="1"/>
  <c r="V302" i="1"/>
  <c r="U302" i="1"/>
  <c r="T302" i="1"/>
  <c r="R302" i="1"/>
  <c r="S302" i="1" s="1"/>
  <c r="V301" i="1"/>
  <c r="U301" i="1"/>
  <c r="T301" i="1"/>
  <c r="S301" i="1"/>
  <c r="R301" i="1"/>
  <c r="V300" i="1"/>
  <c r="U300" i="1"/>
  <c r="T300" i="1"/>
  <c r="S300" i="1"/>
  <c r="R300" i="1"/>
  <c r="V299" i="1"/>
  <c r="U299" i="1"/>
  <c r="T299" i="1"/>
  <c r="S299" i="1"/>
  <c r="R299" i="1"/>
  <c r="V298" i="1"/>
  <c r="U298" i="1"/>
  <c r="T298" i="1"/>
  <c r="S298" i="1"/>
  <c r="R298" i="1"/>
  <c r="V297" i="1"/>
  <c r="U297" i="1"/>
  <c r="T297" i="1"/>
  <c r="S297" i="1"/>
  <c r="R297" i="1"/>
  <c r="V296" i="1"/>
  <c r="U296" i="1"/>
  <c r="T296" i="1"/>
  <c r="S296" i="1"/>
  <c r="R296" i="1"/>
  <c r="V295" i="1"/>
  <c r="U295" i="1"/>
  <c r="T295" i="1"/>
  <c r="S295" i="1"/>
  <c r="R295" i="1"/>
  <c r="V294" i="1"/>
  <c r="U294" i="1"/>
  <c r="T294" i="1"/>
  <c r="S294" i="1"/>
  <c r="R294" i="1"/>
  <c r="V293" i="1"/>
  <c r="U293" i="1"/>
  <c r="T293" i="1"/>
  <c r="S293" i="1"/>
  <c r="R293" i="1"/>
  <c r="V292" i="1"/>
  <c r="U292" i="1"/>
  <c r="T292" i="1"/>
  <c r="S292" i="1"/>
  <c r="R292" i="1"/>
  <c r="V291" i="1"/>
  <c r="U291" i="1"/>
  <c r="T291" i="1"/>
  <c r="S291" i="1"/>
  <c r="R291" i="1"/>
  <c r="V290" i="1"/>
  <c r="U290" i="1"/>
  <c r="T290" i="1"/>
  <c r="S290" i="1"/>
  <c r="R290" i="1"/>
  <c r="V289" i="1"/>
  <c r="U289" i="1"/>
  <c r="T289" i="1"/>
  <c r="R289" i="1"/>
  <c r="S289" i="1" s="1"/>
  <c r="V288" i="1"/>
  <c r="U288" i="1"/>
  <c r="T288" i="1"/>
  <c r="S288" i="1"/>
  <c r="R288" i="1"/>
  <c r="V287" i="1"/>
  <c r="U287" i="1"/>
  <c r="T287" i="1"/>
  <c r="S287" i="1"/>
  <c r="R287" i="1"/>
  <c r="V286" i="1"/>
  <c r="U286" i="1"/>
  <c r="T286" i="1"/>
  <c r="S286" i="1"/>
  <c r="R286" i="1"/>
  <c r="V285" i="1"/>
  <c r="U285" i="1"/>
  <c r="T285" i="1"/>
  <c r="R285" i="1"/>
  <c r="S285" i="1" s="1"/>
  <c r="V284" i="1"/>
  <c r="U284" i="1"/>
  <c r="T284" i="1"/>
  <c r="S284" i="1"/>
  <c r="R284" i="1"/>
  <c r="V283" i="1"/>
  <c r="U283" i="1"/>
  <c r="T283" i="1"/>
  <c r="R283" i="1"/>
  <c r="S283" i="1" s="1"/>
  <c r="V282" i="1"/>
  <c r="U282" i="1"/>
  <c r="T282" i="1"/>
  <c r="R282" i="1"/>
  <c r="S282" i="1" s="1"/>
  <c r="V281" i="1"/>
  <c r="U281" i="1"/>
  <c r="T281" i="1"/>
  <c r="R281" i="1"/>
  <c r="S281" i="1" s="1"/>
  <c r="V280" i="1"/>
  <c r="U280" i="1"/>
  <c r="T280" i="1"/>
  <c r="S280" i="1"/>
  <c r="R280" i="1"/>
  <c r="V279" i="1"/>
  <c r="U279" i="1"/>
  <c r="T279" i="1"/>
  <c r="S279" i="1"/>
  <c r="R279" i="1"/>
  <c r="V278" i="1"/>
  <c r="U278" i="1"/>
  <c r="T278" i="1"/>
  <c r="S278" i="1"/>
  <c r="R278" i="1"/>
  <c r="V277" i="1"/>
  <c r="U277" i="1"/>
  <c r="T277" i="1"/>
  <c r="S277" i="1"/>
  <c r="R277" i="1"/>
  <c r="V276" i="1"/>
  <c r="U276" i="1"/>
  <c r="T276" i="1"/>
  <c r="S276" i="1"/>
  <c r="R276" i="1"/>
  <c r="V275" i="1"/>
  <c r="U275" i="1"/>
  <c r="T275" i="1"/>
  <c r="S275" i="1"/>
  <c r="R275" i="1"/>
  <c r="V274" i="1"/>
  <c r="U274" i="1"/>
  <c r="T274" i="1"/>
  <c r="S274" i="1"/>
  <c r="R274" i="1"/>
  <c r="V273" i="1"/>
  <c r="U273" i="1"/>
  <c r="T273" i="1"/>
  <c r="R273" i="1"/>
  <c r="S273" i="1" s="1"/>
  <c r="V272" i="1"/>
  <c r="U272" i="1"/>
  <c r="T272" i="1"/>
  <c r="S272" i="1"/>
  <c r="R272" i="1"/>
  <c r="V271" i="1"/>
  <c r="U271" i="1"/>
  <c r="T271" i="1"/>
  <c r="S271" i="1"/>
  <c r="R271" i="1"/>
  <c r="V270" i="1"/>
  <c r="U270" i="1"/>
  <c r="T270" i="1"/>
  <c r="S270" i="1"/>
  <c r="R270" i="1"/>
  <c r="V269" i="1"/>
  <c r="U269" i="1"/>
  <c r="T269" i="1"/>
  <c r="S269" i="1"/>
  <c r="R269" i="1"/>
  <c r="V268" i="1"/>
  <c r="U268" i="1"/>
  <c r="T268" i="1"/>
  <c r="S268" i="1"/>
  <c r="R268" i="1"/>
  <c r="V267" i="1"/>
  <c r="U267" i="1"/>
  <c r="T267" i="1"/>
  <c r="S267" i="1"/>
  <c r="R267" i="1"/>
  <c r="V266" i="1"/>
  <c r="U266" i="1"/>
  <c r="T266" i="1"/>
  <c r="S266" i="1"/>
  <c r="R266" i="1"/>
  <c r="V265" i="1"/>
  <c r="U265" i="1"/>
  <c r="T265" i="1"/>
  <c r="S265" i="1"/>
  <c r="R265" i="1"/>
  <c r="V264" i="1"/>
  <c r="U264" i="1"/>
  <c r="T264" i="1"/>
  <c r="S264" i="1"/>
  <c r="R264" i="1"/>
  <c r="V263" i="1"/>
  <c r="U263" i="1"/>
  <c r="T263" i="1"/>
  <c r="S263" i="1"/>
  <c r="R263" i="1"/>
  <c r="V262" i="1"/>
  <c r="U262" i="1"/>
  <c r="T262" i="1"/>
  <c r="S262" i="1"/>
  <c r="R262" i="1"/>
  <c r="V261" i="1"/>
  <c r="U261" i="1"/>
  <c r="T261" i="1"/>
  <c r="S261" i="1"/>
  <c r="R261" i="1"/>
  <c r="V260" i="1"/>
  <c r="U260" i="1"/>
  <c r="T260" i="1"/>
  <c r="S260" i="1"/>
  <c r="R260" i="1"/>
  <c r="V259" i="1"/>
  <c r="U259" i="1"/>
  <c r="T259" i="1"/>
  <c r="S259" i="1"/>
  <c r="R259" i="1"/>
  <c r="V258" i="1"/>
  <c r="U258" i="1"/>
  <c r="T258" i="1"/>
  <c r="R258" i="1"/>
  <c r="S258" i="1" s="1"/>
  <c r="V257" i="1"/>
  <c r="U257" i="1"/>
  <c r="T257" i="1"/>
  <c r="S257" i="1"/>
  <c r="R257" i="1"/>
  <c r="V256" i="1"/>
  <c r="U256" i="1"/>
  <c r="T256" i="1"/>
  <c r="S256" i="1"/>
  <c r="R256" i="1"/>
  <c r="V255" i="1"/>
  <c r="U255" i="1"/>
  <c r="T255" i="1"/>
  <c r="S255" i="1"/>
  <c r="R255" i="1"/>
  <c r="V254" i="1"/>
  <c r="U254" i="1"/>
  <c r="T254" i="1"/>
  <c r="S254" i="1"/>
  <c r="R254" i="1"/>
  <c r="V253" i="1"/>
  <c r="U253" i="1"/>
  <c r="T253" i="1"/>
  <c r="S253" i="1"/>
  <c r="R253" i="1"/>
  <c r="V252" i="1"/>
  <c r="U252" i="1"/>
  <c r="T252" i="1"/>
  <c r="S252" i="1"/>
  <c r="R252" i="1"/>
  <c r="V251" i="1"/>
  <c r="U251" i="1"/>
  <c r="T251" i="1"/>
  <c r="S251" i="1"/>
  <c r="R251" i="1"/>
  <c r="V250" i="1"/>
  <c r="U250" i="1"/>
  <c r="T250" i="1"/>
  <c r="S250" i="1"/>
  <c r="R250" i="1"/>
  <c r="V249" i="1"/>
  <c r="U249" i="1"/>
  <c r="T249" i="1"/>
  <c r="S249" i="1"/>
  <c r="R249" i="1"/>
  <c r="V248" i="1"/>
  <c r="U248" i="1"/>
  <c r="T248" i="1"/>
  <c r="S248" i="1"/>
  <c r="R248" i="1"/>
  <c r="V247" i="1"/>
  <c r="U247" i="1"/>
  <c r="T247" i="1"/>
  <c r="S247" i="1"/>
  <c r="R247" i="1"/>
  <c r="V246" i="1"/>
  <c r="U246" i="1"/>
  <c r="T246" i="1"/>
  <c r="S246" i="1"/>
  <c r="R246" i="1"/>
  <c r="V245" i="1"/>
  <c r="U245" i="1"/>
  <c r="T245" i="1"/>
  <c r="S245" i="1"/>
  <c r="R245" i="1"/>
  <c r="V244" i="1"/>
  <c r="U244" i="1"/>
  <c r="T244" i="1"/>
  <c r="S244" i="1"/>
  <c r="R244" i="1"/>
  <c r="V243" i="1"/>
  <c r="U243" i="1"/>
  <c r="T243" i="1"/>
  <c r="R243" i="1"/>
  <c r="S243" i="1" s="1"/>
  <c r="V242" i="1"/>
  <c r="U242" i="1"/>
  <c r="T242" i="1"/>
  <c r="R242" i="1"/>
  <c r="S242" i="1" s="1"/>
  <c r="V241" i="1"/>
  <c r="U241" i="1"/>
  <c r="T241" i="1"/>
  <c r="R241" i="1"/>
  <c r="S241" i="1" s="1"/>
  <c r="V240" i="1"/>
  <c r="U240" i="1"/>
  <c r="T240" i="1"/>
  <c r="S240" i="1"/>
  <c r="R240" i="1"/>
  <c r="V239" i="1"/>
  <c r="U239" i="1"/>
  <c r="T239" i="1"/>
  <c r="R239" i="1"/>
  <c r="S239" i="1" s="1"/>
  <c r="V238" i="1"/>
  <c r="U238" i="1"/>
  <c r="T238" i="1"/>
  <c r="S238" i="1"/>
  <c r="R238" i="1"/>
  <c r="V237" i="1"/>
  <c r="U237" i="1"/>
  <c r="T237" i="1"/>
  <c r="S237" i="1"/>
  <c r="R237" i="1"/>
  <c r="V236" i="1"/>
  <c r="U236" i="1"/>
  <c r="T236" i="1"/>
  <c r="S236" i="1"/>
  <c r="R236" i="1"/>
  <c r="V235" i="1"/>
  <c r="U235" i="1"/>
  <c r="T235" i="1"/>
  <c r="S235" i="1"/>
  <c r="R235" i="1"/>
  <c r="V234" i="1"/>
  <c r="U234" i="1"/>
  <c r="T234" i="1"/>
  <c r="S234" i="1"/>
  <c r="R234" i="1"/>
  <c r="V233" i="1"/>
  <c r="U233" i="1"/>
  <c r="T233" i="1"/>
  <c r="S233" i="1"/>
  <c r="R233" i="1"/>
  <c r="V232" i="1"/>
  <c r="U232" i="1"/>
  <c r="T232" i="1"/>
  <c r="S232" i="1"/>
  <c r="R232" i="1"/>
  <c r="V231" i="1"/>
  <c r="U231" i="1"/>
  <c r="T231" i="1"/>
  <c r="S231" i="1"/>
  <c r="R231" i="1"/>
  <c r="V230" i="1"/>
  <c r="U230" i="1"/>
  <c r="T230" i="1"/>
  <c r="S230" i="1"/>
  <c r="R230" i="1"/>
  <c r="V229" i="1"/>
  <c r="U229" i="1"/>
  <c r="T229" i="1"/>
  <c r="S229" i="1"/>
  <c r="R229" i="1"/>
  <c r="V228" i="1"/>
  <c r="U228" i="1"/>
  <c r="T228" i="1"/>
  <c r="S228" i="1"/>
  <c r="R228" i="1"/>
  <c r="V227" i="1"/>
  <c r="U227" i="1"/>
  <c r="T227" i="1"/>
  <c r="R227" i="1"/>
  <c r="S227" i="1" s="1"/>
  <c r="V226" i="1"/>
  <c r="U226" i="1"/>
  <c r="T226" i="1"/>
  <c r="S226" i="1"/>
  <c r="R226" i="1"/>
  <c r="V225" i="1"/>
  <c r="U225" i="1"/>
  <c r="T225" i="1"/>
  <c r="S225" i="1"/>
  <c r="R225" i="1"/>
  <c r="V224" i="1"/>
  <c r="U224" i="1"/>
  <c r="T224" i="1"/>
  <c r="S224" i="1"/>
  <c r="R224" i="1"/>
  <c r="V223" i="1"/>
  <c r="U223" i="1"/>
  <c r="T223" i="1"/>
  <c r="S223" i="1"/>
  <c r="R223" i="1"/>
  <c r="V222" i="1"/>
  <c r="U222" i="1"/>
  <c r="T222" i="1"/>
  <c r="S222" i="1"/>
  <c r="R222" i="1"/>
  <c r="V221" i="1"/>
  <c r="U221" i="1"/>
  <c r="T221" i="1"/>
  <c r="R221" i="1"/>
  <c r="S221" i="1" s="1"/>
  <c r="V220" i="1"/>
  <c r="U220" i="1"/>
  <c r="T220" i="1"/>
  <c r="S220" i="1"/>
  <c r="R220" i="1"/>
  <c r="V219" i="1"/>
  <c r="U219" i="1"/>
  <c r="T219" i="1"/>
  <c r="R219" i="1"/>
  <c r="S219" i="1" s="1"/>
  <c r="V218" i="1"/>
  <c r="U218" i="1"/>
  <c r="T218" i="1"/>
  <c r="S218" i="1"/>
  <c r="R218" i="1"/>
  <c r="V217" i="1"/>
  <c r="U217" i="1"/>
  <c r="T217" i="1"/>
  <c r="R217" i="1"/>
  <c r="S217" i="1" s="1"/>
  <c r="V216" i="1"/>
  <c r="U216" i="1"/>
  <c r="T216" i="1"/>
  <c r="S216" i="1"/>
  <c r="R216" i="1"/>
  <c r="V215" i="1"/>
  <c r="U215" i="1"/>
  <c r="T215" i="1"/>
  <c r="S215" i="1"/>
  <c r="R215" i="1"/>
  <c r="V214" i="1"/>
  <c r="U214" i="1"/>
  <c r="T214" i="1"/>
  <c r="R214" i="1"/>
  <c r="S214" i="1" s="1"/>
  <c r="V213" i="1"/>
  <c r="U213" i="1"/>
  <c r="T213" i="1"/>
  <c r="R213" i="1"/>
  <c r="S213" i="1" s="1"/>
  <c r="V212" i="1"/>
  <c r="U212" i="1"/>
  <c r="T212" i="1"/>
  <c r="S212" i="1"/>
  <c r="R212" i="1"/>
  <c r="V211" i="1"/>
  <c r="U211" i="1"/>
  <c r="T211" i="1"/>
  <c r="S211" i="1"/>
  <c r="R211" i="1"/>
  <c r="V210" i="1"/>
  <c r="U210" i="1"/>
  <c r="T210" i="1"/>
  <c r="S210" i="1"/>
  <c r="R210" i="1"/>
  <c r="V209" i="1"/>
  <c r="U209" i="1"/>
  <c r="T209" i="1"/>
  <c r="R209" i="1"/>
  <c r="S209" i="1" s="1"/>
  <c r="V208" i="1"/>
  <c r="U208" i="1"/>
  <c r="T208" i="1"/>
  <c r="S208" i="1"/>
  <c r="R208" i="1"/>
  <c r="V207" i="1"/>
  <c r="U207" i="1"/>
  <c r="T207" i="1"/>
  <c r="S207" i="1"/>
  <c r="R207" i="1"/>
  <c r="V206" i="1"/>
  <c r="U206" i="1"/>
  <c r="T206" i="1"/>
  <c r="R206" i="1"/>
  <c r="S206" i="1" s="1"/>
  <c r="V205" i="1"/>
  <c r="U205" i="1"/>
  <c r="T205" i="1"/>
  <c r="R205" i="1"/>
  <c r="S205" i="1" s="1"/>
  <c r="V204" i="1"/>
  <c r="U204" i="1"/>
  <c r="T204" i="1"/>
  <c r="S204" i="1"/>
  <c r="R204" i="1"/>
  <c r="V203" i="1"/>
  <c r="U203" i="1"/>
  <c r="T203" i="1"/>
  <c r="S203" i="1"/>
  <c r="R203" i="1"/>
  <c r="V202" i="1"/>
  <c r="U202" i="1"/>
  <c r="T202" i="1"/>
  <c r="R202" i="1"/>
  <c r="S202" i="1" s="1"/>
  <c r="V201" i="1"/>
  <c r="U201" i="1"/>
  <c r="T201" i="1"/>
  <c r="R201" i="1"/>
  <c r="S201" i="1" s="1"/>
  <c r="V200" i="1"/>
  <c r="U200" i="1"/>
  <c r="T200" i="1"/>
  <c r="S200" i="1"/>
  <c r="R200" i="1"/>
  <c r="V199" i="1"/>
  <c r="U199" i="1"/>
  <c r="T199" i="1"/>
  <c r="R199" i="1"/>
  <c r="S199" i="1" s="1"/>
  <c r="V198" i="1"/>
  <c r="U198" i="1"/>
  <c r="T198" i="1"/>
  <c r="R198" i="1"/>
  <c r="S198" i="1" s="1"/>
  <c r="V197" i="1"/>
  <c r="U197" i="1"/>
  <c r="T197" i="1"/>
  <c r="R197" i="1"/>
  <c r="S197" i="1" s="1"/>
  <c r="V196" i="1"/>
  <c r="U196" i="1"/>
  <c r="T196" i="1"/>
  <c r="S196" i="1"/>
  <c r="R196" i="1"/>
  <c r="V195" i="1"/>
  <c r="U195" i="1"/>
  <c r="T195" i="1"/>
  <c r="R195" i="1"/>
  <c r="S195" i="1" s="1"/>
  <c r="V194" i="1"/>
  <c r="U194" i="1"/>
  <c r="T194" i="1"/>
  <c r="R194" i="1"/>
  <c r="S194" i="1" s="1"/>
  <c r="V193" i="1"/>
  <c r="U193" i="1"/>
  <c r="T193" i="1"/>
  <c r="R193" i="1"/>
  <c r="S193" i="1" s="1"/>
  <c r="V192" i="1"/>
  <c r="U192" i="1"/>
  <c r="T192" i="1"/>
  <c r="S192" i="1"/>
  <c r="R192" i="1"/>
  <c r="V191" i="1"/>
  <c r="U191" i="1"/>
  <c r="T191" i="1"/>
  <c r="R191" i="1"/>
  <c r="S191" i="1" s="1"/>
  <c r="V190" i="1"/>
  <c r="U190" i="1"/>
  <c r="T190" i="1"/>
  <c r="S190" i="1"/>
  <c r="R190" i="1"/>
  <c r="V189" i="1"/>
  <c r="U189" i="1"/>
  <c r="T189" i="1"/>
  <c r="R189" i="1"/>
  <c r="S189" i="1" s="1"/>
  <c r="V188" i="1"/>
  <c r="U188" i="1"/>
  <c r="T188" i="1"/>
  <c r="S188" i="1"/>
  <c r="R188" i="1"/>
  <c r="V187" i="1"/>
  <c r="U187" i="1"/>
  <c r="T187" i="1"/>
  <c r="R187" i="1"/>
  <c r="S187" i="1" s="1"/>
  <c r="V186" i="1"/>
  <c r="U186" i="1"/>
  <c r="T186" i="1"/>
  <c r="S186" i="1"/>
  <c r="R186" i="1"/>
  <c r="V185" i="1"/>
  <c r="U185" i="1"/>
  <c r="T185" i="1"/>
  <c r="R185" i="1"/>
  <c r="S185" i="1" s="1"/>
  <c r="V184" i="1"/>
  <c r="U184" i="1"/>
  <c r="T184" i="1"/>
  <c r="S184" i="1"/>
  <c r="R184" i="1"/>
  <c r="V183" i="1"/>
  <c r="U183" i="1"/>
  <c r="T183" i="1"/>
  <c r="S183" i="1"/>
  <c r="R183" i="1"/>
  <c r="V182" i="1"/>
  <c r="U182" i="1"/>
  <c r="T182" i="1"/>
  <c r="S182" i="1"/>
  <c r="R182" i="1"/>
  <c r="V181" i="1"/>
  <c r="U181" i="1"/>
  <c r="T181" i="1"/>
  <c r="R181" i="1"/>
  <c r="S181" i="1" s="1"/>
  <c r="V180" i="1"/>
  <c r="U180" i="1"/>
  <c r="T180" i="1"/>
  <c r="S180" i="1"/>
  <c r="R180" i="1"/>
  <c r="V179" i="1"/>
  <c r="U179" i="1"/>
  <c r="T179" i="1"/>
  <c r="S179" i="1"/>
  <c r="R179" i="1"/>
  <c r="V178" i="1"/>
  <c r="U178" i="1"/>
  <c r="T178" i="1"/>
  <c r="R178" i="1"/>
  <c r="S178" i="1" s="1"/>
  <c r="V177" i="1"/>
  <c r="U177" i="1"/>
  <c r="T177" i="1"/>
  <c r="R177" i="1"/>
  <c r="S177" i="1" s="1"/>
  <c r="V176" i="1"/>
  <c r="U176" i="1"/>
  <c r="T176" i="1"/>
  <c r="S176" i="1"/>
  <c r="R176" i="1"/>
  <c r="V175" i="1"/>
  <c r="U175" i="1"/>
  <c r="T175" i="1"/>
  <c r="R175" i="1"/>
  <c r="S175" i="1" s="1"/>
  <c r="V174" i="1"/>
  <c r="U174" i="1"/>
  <c r="T174" i="1"/>
  <c r="S174" i="1"/>
  <c r="R174" i="1"/>
  <c r="V173" i="1"/>
  <c r="U173" i="1"/>
  <c r="T173" i="1"/>
  <c r="R173" i="1"/>
  <c r="S173" i="1" s="1"/>
  <c r="V172" i="1"/>
  <c r="U172" i="1"/>
  <c r="T172" i="1"/>
  <c r="S172" i="1"/>
  <c r="R172" i="1"/>
  <c r="V171" i="1"/>
  <c r="U171" i="1"/>
  <c r="T171" i="1"/>
  <c r="R171" i="1"/>
  <c r="S171" i="1" s="1"/>
  <c r="V170" i="1"/>
  <c r="U170" i="1"/>
  <c r="T170" i="1"/>
  <c r="R170" i="1"/>
  <c r="S170" i="1" s="1"/>
  <c r="V169" i="1"/>
  <c r="U169" i="1"/>
  <c r="T169" i="1"/>
  <c r="S169" i="1"/>
  <c r="R169" i="1"/>
  <c r="V168" i="1"/>
  <c r="U168" i="1"/>
  <c r="T168" i="1"/>
  <c r="S168" i="1"/>
  <c r="R168" i="1"/>
  <c r="V167" i="1"/>
  <c r="U167" i="1"/>
  <c r="T167" i="1"/>
  <c r="S167" i="1"/>
  <c r="R167" i="1"/>
  <c r="V166" i="1"/>
  <c r="U166" i="1"/>
  <c r="T166" i="1"/>
  <c r="S166" i="1"/>
  <c r="R166" i="1"/>
  <c r="V165" i="1"/>
  <c r="U165" i="1"/>
  <c r="T165" i="1"/>
  <c r="S165" i="1"/>
  <c r="R165" i="1"/>
  <c r="V164" i="1"/>
  <c r="U164" i="1"/>
  <c r="T164" i="1"/>
  <c r="S164" i="1"/>
  <c r="R164" i="1"/>
  <c r="V163" i="1"/>
  <c r="U163" i="1"/>
  <c r="T163" i="1"/>
  <c r="S163" i="1"/>
  <c r="R163" i="1"/>
  <c r="V162" i="1"/>
  <c r="U162" i="1"/>
  <c r="T162" i="1"/>
  <c r="S162" i="1"/>
  <c r="R162" i="1"/>
  <c r="V161" i="1"/>
  <c r="U161" i="1"/>
  <c r="T161" i="1"/>
  <c r="S161" i="1"/>
  <c r="R161" i="1"/>
  <c r="V160" i="1"/>
  <c r="U160" i="1"/>
  <c r="T160" i="1"/>
  <c r="S160" i="1"/>
  <c r="R160" i="1"/>
  <c r="V159" i="1"/>
  <c r="U159" i="1"/>
  <c r="T159" i="1"/>
  <c r="S159" i="1"/>
  <c r="R159" i="1"/>
  <c r="V158" i="1"/>
  <c r="T158" i="1"/>
  <c r="U158" i="1" s="1"/>
  <c r="R158" i="1"/>
  <c r="S158" i="1" s="1"/>
  <c r="V157" i="1"/>
  <c r="U157" i="1"/>
  <c r="T157" i="1"/>
  <c r="S157" i="1"/>
  <c r="R157" i="1"/>
  <c r="V156" i="1"/>
  <c r="U156" i="1"/>
  <c r="T156" i="1"/>
  <c r="S156" i="1"/>
  <c r="R156" i="1"/>
  <c r="V155" i="1"/>
  <c r="U155" i="1"/>
  <c r="T155" i="1"/>
  <c r="S155" i="1"/>
  <c r="R155" i="1"/>
  <c r="V154" i="1"/>
  <c r="U154" i="1"/>
  <c r="T154" i="1"/>
  <c r="S154" i="1"/>
  <c r="R154" i="1"/>
  <c r="V153" i="1"/>
  <c r="U153" i="1"/>
  <c r="T153" i="1"/>
  <c r="S153" i="1"/>
  <c r="R153" i="1"/>
  <c r="V152" i="1"/>
  <c r="U152" i="1"/>
  <c r="T152" i="1"/>
  <c r="S152" i="1"/>
  <c r="R152" i="1"/>
  <c r="V151" i="1"/>
  <c r="U151" i="1"/>
  <c r="T151" i="1"/>
  <c r="R151" i="1"/>
  <c r="S151" i="1" s="1"/>
  <c r="V150" i="1"/>
  <c r="U150" i="1"/>
  <c r="T150" i="1"/>
  <c r="R150" i="1"/>
  <c r="S150" i="1" s="1"/>
  <c r="V149" i="1"/>
  <c r="U149" i="1"/>
  <c r="T149" i="1"/>
  <c r="R149" i="1"/>
  <c r="S149" i="1" s="1"/>
  <c r="V148" i="1"/>
  <c r="U148" i="1"/>
  <c r="T148" i="1"/>
  <c r="S148" i="1"/>
  <c r="R148" i="1"/>
  <c r="V147" i="1"/>
  <c r="U147" i="1"/>
  <c r="T147" i="1"/>
  <c r="R147" i="1"/>
  <c r="S147" i="1" s="1"/>
  <c r="V146" i="1"/>
  <c r="U146" i="1"/>
  <c r="T146" i="1"/>
  <c r="S146" i="1"/>
  <c r="R146" i="1"/>
  <c r="V145" i="1"/>
  <c r="U145" i="1"/>
  <c r="T145" i="1"/>
  <c r="R145" i="1"/>
  <c r="S145" i="1" s="1"/>
  <c r="V144" i="1"/>
  <c r="U144" i="1"/>
  <c r="T144" i="1"/>
  <c r="S144" i="1"/>
  <c r="R144" i="1"/>
  <c r="V143" i="1"/>
  <c r="U143" i="1"/>
  <c r="T143" i="1"/>
  <c r="R143" i="1"/>
  <c r="S143" i="1" s="1"/>
  <c r="V142" i="1"/>
  <c r="U142" i="1"/>
  <c r="T142" i="1"/>
  <c r="S142" i="1"/>
  <c r="R142" i="1"/>
  <c r="V141" i="1"/>
  <c r="U141" i="1"/>
  <c r="T141" i="1"/>
  <c r="S141" i="1"/>
  <c r="R141" i="1"/>
  <c r="V140" i="1"/>
  <c r="U140" i="1"/>
  <c r="T140" i="1"/>
  <c r="S140" i="1"/>
  <c r="R140" i="1"/>
  <c r="V139" i="1"/>
  <c r="U139" i="1"/>
  <c r="T139" i="1"/>
  <c r="R139" i="1"/>
  <c r="S139" i="1" s="1"/>
  <c r="V138" i="1"/>
  <c r="U138" i="1"/>
  <c r="T138" i="1"/>
  <c r="S138" i="1"/>
  <c r="R138" i="1"/>
  <c r="V137" i="1"/>
  <c r="U137" i="1"/>
  <c r="T137" i="1"/>
  <c r="S137" i="1"/>
  <c r="R137" i="1"/>
  <c r="V136" i="1"/>
  <c r="U136" i="1"/>
  <c r="T136" i="1"/>
  <c r="S136" i="1"/>
  <c r="R136" i="1"/>
  <c r="V135" i="1"/>
  <c r="U135" i="1"/>
  <c r="T135" i="1"/>
  <c r="S135" i="1"/>
  <c r="R135" i="1"/>
  <c r="V134" i="1"/>
  <c r="U134" i="1"/>
  <c r="T134" i="1"/>
  <c r="S134" i="1"/>
  <c r="R134" i="1"/>
  <c r="V133" i="1"/>
  <c r="U133" i="1"/>
  <c r="T133" i="1"/>
  <c r="S133" i="1"/>
  <c r="R133" i="1"/>
  <c r="V132" i="1"/>
  <c r="U132" i="1"/>
  <c r="T132" i="1"/>
  <c r="S132" i="1"/>
  <c r="R132" i="1"/>
  <c r="V131" i="1"/>
  <c r="U131" i="1"/>
  <c r="T131" i="1"/>
  <c r="S131" i="1"/>
  <c r="R131" i="1"/>
  <c r="V130" i="1"/>
  <c r="U130" i="1"/>
  <c r="T130" i="1"/>
  <c r="S130" i="1"/>
  <c r="R130" i="1"/>
  <c r="V129" i="1"/>
  <c r="U129" i="1"/>
  <c r="T129" i="1"/>
  <c r="S129" i="1"/>
  <c r="R129" i="1"/>
  <c r="V128" i="1"/>
  <c r="U128" i="1"/>
  <c r="T128" i="1"/>
  <c r="S128" i="1"/>
  <c r="R128" i="1"/>
  <c r="V127" i="1"/>
  <c r="U127" i="1"/>
  <c r="T127" i="1"/>
  <c r="S127" i="1"/>
  <c r="R127" i="1"/>
  <c r="V126" i="1"/>
  <c r="U126" i="1"/>
  <c r="T126" i="1"/>
  <c r="S126" i="1"/>
  <c r="R126" i="1"/>
  <c r="V125" i="1"/>
  <c r="U125" i="1"/>
  <c r="T125" i="1"/>
  <c r="R125" i="1"/>
  <c r="S125" i="1" s="1"/>
  <c r="V124" i="1"/>
  <c r="U124" i="1"/>
  <c r="T124" i="1"/>
  <c r="S124" i="1"/>
  <c r="R124" i="1"/>
  <c r="V123" i="1"/>
  <c r="U123" i="1"/>
  <c r="T123" i="1"/>
  <c r="S123" i="1"/>
  <c r="R123" i="1"/>
  <c r="V122" i="1"/>
  <c r="U122" i="1"/>
  <c r="T122" i="1"/>
  <c r="S122" i="1"/>
  <c r="R122" i="1"/>
  <c r="V121" i="1"/>
  <c r="U121" i="1"/>
  <c r="T121" i="1"/>
  <c r="S121" i="1"/>
  <c r="R121" i="1"/>
  <c r="V120" i="1"/>
  <c r="U120" i="1"/>
  <c r="T120" i="1"/>
  <c r="S120" i="1"/>
  <c r="R120" i="1"/>
  <c r="V119" i="1"/>
  <c r="U119" i="1"/>
  <c r="T119" i="1"/>
  <c r="S119" i="1"/>
  <c r="R119" i="1"/>
  <c r="V118" i="1"/>
  <c r="U118" i="1"/>
  <c r="T118" i="1"/>
  <c r="S118" i="1"/>
  <c r="R118" i="1"/>
  <c r="V117" i="1"/>
  <c r="U117" i="1"/>
  <c r="T117" i="1"/>
  <c r="R117" i="1"/>
  <c r="S117" i="1" s="1"/>
  <c r="V116" i="1"/>
  <c r="U116" i="1"/>
  <c r="T116" i="1"/>
  <c r="S116" i="1"/>
  <c r="R116" i="1"/>
  <c r="V115" i="1"/>
  <c r="U115" i="1"/>
  <c r="T115" i="1"/>
  <c r="S115" i="1"/>
  <c r="R115" i="1"/>
  <c r="V114" i="1"/>
  <c r="U114" i="1"/>
  <c r="T114" i="1"/>
  <c r="S114" i="1"/>
  <c r="R114" i="1"/>
  <c r="V113" i="1"/>
  <c r="U113" i="1"/>
  <c r="T113" i="1"/>
  <c r="R113" i="1"/>
  <c r="S113" i="1" s="1"/>
  <c r="V112" i="1"/>
  <c r="U112" i="1"/>
  <c r="T112" i="1"/>
  <c r="S112" i="1"/>
  <c r="R112" i="1"/>
  <c r="V111" i="1"/>
  <c r="U111" i="1"/>
  <c r="T111" i="1"/>
  <c r="S111" i="1"/>
  <c r="R111" i="1"/>
  <c r="V110" i="1"/>
  <c r="U110" i="1"/>
  <c r="T110" i="1"/>
  <c r="S110" i="1"/>
  <c r="R110" i="1"/>
  <c r="V109" i="1"/>
  <c r="U109" i="1"/>
  <c r="T109" i="1"/>
  <c r="S109" i="1"/>
  <c r="R109" i="1"/>
  <c r="V108" i="1"/>
  <c r="U108" i="1"/>
  <c r="T108" i="1"/>
  <c r="S108" i="1"/>
  <c r="R108" i="1"/>
  <c r="V107" i="1"/>
  <c r="U107" i="1"/>
  <c r="T107" i="1"/>
  <c r="S107" i="1"/>
  <c r="R107" i="1"/>
  <c r="V106" i="1"/>
  <c r="U106" i="1"/>
  <c r="T106" i="1"/>
  <c r="S106" i="1"/>
  <c r="R106" i="1"/>
  <c r="V105" i="1"/>
  <c r="U105" i="1"/>
  <c r="T105" i="1"/>
  <c r="S105" i="1"/>
  <c r="R105" i="1"/>
  <c r="V104" i="1"/>
  <c r="U104" i="1"/>
  <c r="T104" i="1"/>
  <c r="S104" i="1"/>
  <c r="R104" i="1"/>
  <c r="V103" i="1"/>
  <c r="U103" i="1"/>
  <c r="T103" i="1"/>
  <c r="S103" i="1"/>
  <c r="R103" i="1"/>
  <c r="V102" i="1"/>
  <c r="U102" i="1"/>
  <c r="T102" i="1"/>
  <c r="S102" i="1"/>
  <c r="R102" i="1"/>
  <c r="V101" i="1"/>
  <c r="U101" i="1"/>
  <c r="T101" i="1"/>
  <c r="S101" i="1"/>
  <c r="R101" i="1"/>
  <c r="V100" i="1"/>
  <c r="U100" i="1"/>
  <c r="T100" i="1"/>
  <c r="S100" i="1"/>
  <c r="R100" i="1"/>
  <c r="V99" i="1"/>
  <c r="U99" i="1"/>
  <c r="T99" i="1"/>
  <c r="S99" i="1"/>
  <c r="R99" i="1"/>
  <c r="V98" i="1"/>
  <c r="U98" i="1"/>
  <c r="T98" i="1"/>
  <c r="S98" i="1"/>
  <c r="R98" i="1"/>
  <c r="V97" i="1"/>
  <c r="U97" i="1"/>
  <c r="T97" i="1"/>
  <c r="S97" i="1"/>
  <c r="R97" i="1"/>
  <c r="V96" i="1"/>
  <c r="U96" i="1"/>
  <c r="T96" i="1"/>
  <c r="S96" i="1"/>
  <c r="R96" i="1"/>
  <c r="V95" i="1"/>
  <c r="U95" i="1"/>
  <c r="T95" i="1"/>
  <c r="S95" i="1"/>
  <c r="R95" i="1"/>
  <c r="V94" i="1"/>
  <c r="U94" i="1"/>
  <c r="T94" i="1"/>
  <c r="S94" i="1"/>
  <c r="R94" i="1"/>
  <c r="V93" i="1"/>
  <c r="U93" i="1"/>
  <c r="T93" i="1"/>
  <c r="R93" i="1"/>
  <c r="S93" i="1" s="1"/>
  <c r="V92" i="1"/>
  <c r="U92" i="1"/>
  <c r="T92" i="1"/>
  <c r="S92" i="1"/>
  <c r="R92" i="1"/>
  <c r="V91" i="1"/>
  <c r="U91" i="1"/>
  <c r="T91" i="1"/>
  <c r="S91" i="1"/>
  <c r="R91" i="1"/>
  <c r="V90" i="1"/>
  <c r="U90" i="1"/>
  <c r="T90" i="1"/>
  <c r="S90" i="1"/>
  <c r="R90" i="1"/>
  <c r="V89" i="1"/>
  <c r="U89" i="1"/>
  <c r="T89" i="1"/>
  <c r="R89" i="1"/>
  <c r="S89" i="1" s="1"/>
  <c r="V88" i="1"/>
  <c r="U88" i="1"/>
  <c r="T88" i="1"/>
  <c r="S88" i="1"/>
  <c r="R88" i="1"/>
  <c r="V87" i="1"/>
  <c r="U87" i="1"/>
  <c r="T87" i="1"/>
  <c r="S87" i="1"/>
  <c r="R87" i="1"/>
  <c r="V86" i="1"/>
  <c r="U86" i="1"/>
  <c r="T86" i="1"/>
  <c r="S86" i="1"/>
  <c r="R86" i="1"/>
  <c r="V85" i="1"/>
  <c r="U85" i="1"/>
  <c r="T85" i="1"/>
  <c r="S85" i="1"/>
  <c r="R85" i="1"/>
  <c r="V84" i="1"/>
  <c r="U84" i="1"/>
  <c r="T84" i="1"/>
  <c r="S84" i="1"/>
  <c r="R84" i="1"/>
  <c r="V83" i="1"/>
  <c r="U83" i="1"/>
  <c r="T83" i="1"/>
  <c r="S83" i="1"/>
  <c r="R83" i="1"/>
  <c r="V82" i="1"/>
  <c r="U82" i="1"/>
  <c r="T82" i="1"/>
  <c r="S82" i="1"/>
  <c r="R82" i="1"/>
  <c r="V81" i="1"/>
  <c r="U81" i="1"/>
  <c r="T81" i="1"/>
  <c r="S81" i="1"/>
  <c r="R81" i="1"/>
  <c r="V80" i="1"/>
  <c r="U80" i="1"/>
  <c r="T80" i="1"/>
  <c r="S80" i="1"/>
  <c r="R80" i="1"/>
  <c r="V79" i="1"/>
  <c r="U79" i="1"/>
  <c r="T79" i="1"/>
  <c r="S79" i="1"/>
  <c r="R79" i="1"/>
  <c r="V78" i="1"/>
  <c r="U78" i="1"/>
  <c r="T78" i="1"/>
  <c r="R78" i="1"/>
  <c r="S78" i="1" s="1"/>
  <c r="V77" i="1"/>
  <c r="U77" i="1"/>
  <c r="T77" i="1"/>
  <c r="R77" i="1"/>
  <c r="S77" i="1" s="1"/>
  <c r="V76" i="1"/>
  <c r="U76" i="1"/>
  <c r="T76" i="1"/>
  <c r="S76" i="1"/>
  <c r="R76" i="1"/>
  <c r="V75" i="1"/>
  <c r="U75" i="1"/>
  <c r="T75" i="1"/>
  <c r="R75" i="1"/>
  <c r="S75" i="1" s="1"/>
  <c r="V74" i="1"/>
  <c r="U74" i="1"/>
  <c r="T74" i="1"/>
  <c r="R74" i="1"/>
  <c r="S74" i="1" s="1"/>
  <c r="V73" i="1"/>
  <c r="U73" i="1"/>
  <c r="T73" i="1"/>
  <c r="R73" i="1"/>
  <c r="S73" i="1" s="1"/>
  <c r="V72" i="1"/>
  <c r="U72" i="1"/>
  <c r="T72" i="1"/>
  <c r="S72" i="1"/>
  <c r="R72" i="1"/>
  <c r="V71" i="1"/>
  <c r="U71" i="1"/>
  <c r="T71" i="1"/>
  <c r="R71" i="1"/>
  <c r="S71" i="1" s="1"/>
  <c r="V70" i="1"/>
  <c r="U70" i="1"/>
  <c r="T70" i="1"/>
  <c r="S70" i="1"/>
  <c r="R70" i="1"/>
  <c r="V69" i="1"/>
  <c r="U69" i="1"/>
  <c r="T69" i="1"/>
  <c r="R69" i="1"/>
  <c r="S69" i="1" s="1"/>
  <c r="V68" i="1"/>
  <c r="U68" i="1"/>
  <c r="T68" i="1"/>
  <c r="S68" i="1"/>
  <c r="R68" i="1"/>
  <c r="V67" i="1"/>
  <c r="U67" i="1"/>
  <c r="T67" i="1"/>
  <c r="R67" i="1"/>
  <c r="S67" i="1" s="1"/>
  <c r="V66" i="1"/>
  <c r="U66" i="1"/>
  <c r="T66" i="1"/>
  <c r="S66" i="1"/>
  <c r="R66" i="1"/>
  <c r="V65" i="1"/>
  <c r="U65" i="1"/>
  <c r="T65" i="1"/>
  <c r="R65" i="1"/>
  <c r="S65" i="1" s="1"/>
  <c r="V64" i="1"/>
  <c r="U64" i="1"/>
  <c r="T64" i="1"/>
  <c r="S64" i="1"/>
  <c r="R64" i="1"/>
  <c r="V63" i="1"/>
  <c r="U63" i="1"/>
  <c r="T63" i="1"/>
  <c r="S63" i="1"/>
  <c r="R63" i="1"/>
  <c r="V62" i="1"/>
  <c r="U62" i="1"/>
  <c r="T62" i="1"/>
  <c r="S62" i="1"/>
  <c r="R62" i="1"/>
  <c r="V61" i="1"/>
  <c r="U61" i="1"/>
  <c r="T61" i="1"/>
  <c r="S61" i="1"/>
  <c r="R61" i="1"/>
  <c r="V60" i="1"/>
  <c r="U60" i="1"/>
  <c r="T60" i="1"/>
  <c r="S60" i="1"/>
  <c r="R60" i="1"/>
  <c r="V59" i="1"/>
  <c r="U59" i="1"/>
  <c r="T59" i="1"/>
  <c r="S59" i="1"/>
  <c r="R59" i="1"/>
  <c r="V58" i="1"/>
  <c r="U58" i="1"/>
  <c r="T58" i="1"/>
  <c r="S58" i="1"/>
  <c r="R58" i="1"/>
  <c r="V57" i="1"/>
  <c r="U57" i="1"/>
  <c r="T57" i="1"/>
  <c r="S57" i="1"/>
  <c r="R57" i="1"/>
  <c r="V56" i="1"/>
  <c r="U56" i="1"/>
  <c r="T56" i="1"/>
  <c r="S56" i="1"/>
  <c r="R56" i="1"/>
  <c r="V55" i="1"/>
  <c r="U55" i="1"/>
  <c r="T55" i="1"/>
  <c r="S55" i="1"/>
  <c r="R55" i="1"/>
  <c r="V54" i="1"/>
  <c r="U54" i="1"/>
  <c r="T54" i="1"/>
  <c r="S54" i="1"/>
  <c r="R54" i="1"/>
  <c r="V53" i="1"/>
  <c r="U53" i="1"/>
  <c r="T53" i="1"/>
  <c r="S53" i="1"/>
  <c r="R53" i="1"/>
  <c r="V52" i="1"/>
  <c r="U52" i="1"/>
  <c r="T52" i="1"/>
  <c r="S52" i="1"/>
  <c r="R52" i="1"/>
  <c r="V51" i="1"/>
  <c r="U51" i="1"/>
  <c r="T51" i="1"/>
  <c r="S51" i="1"/>
  <c r="R51" i="1"/>
  <c r="V50" i="1"/>
  <c r="U50" i="1"/>
  <c r="T50" i="1"/>
  <c r="S50" i="1"/>
  <c r="R50" i="1"/>
  <c r="V49" i="1"/>
  <c r="U49" i="1"/>
  <c r="T49" i="1"/>
  <c r="S49" i="1"/>
  <c r="R49" i="1"/>
  <c r="V48" i="1"/>
  <c r="U48" i="1"/>
  <c r="T48" i="1"/>
  <c r="S48" i="1"/>
  <c r="R48" i="1"/>
  <c r="V47" i="1"/>
  <c r="U47" i="1"/>
  <c r="T47" i="1"/>
  <c r="R47" i="1"/>
  <c r="S47" i="1" s="1"/>
  <c r="V46" i="1"/>
  <c r="U46" i="1"/>
  <c r="T46" i="1"/>
  <c r="S46" i="1"/>
  <c r="R46" i="1"/>
  <c r="V45" i="1"/>
  <c r="U45" i="1"/>
  <c r="T45" i="1"/>
  <c r="S45" i="1"/>
  <c r="R45" i="1"/>
  <c r="V44" i="1"/>
  <c r="U44" i="1"/>
  <c r="T44" i="1"/>
  <c r="S44" i="1"/>
  <c r="R44" i="1"/>
  <c r="V43" i="1"/>
  <c r="U43" i="1"/>
  <c r="T43" i="1"/>
  <c r="S43" i="1"/>
  <c r="R43" i="1"/>
  <c r="V42" i="1"/>
  <c r="U42" i="1"/>
  <c r="T42" i="1"/>
  <c r="S42" i="1"/>
  <c r="R42" i="1"/>
  <c r="V41" i="1"/>
  <c r="U41" i="1"/>
  <c r="T41" i="1"/>
  <c r="R41" i="1"/>
  <c r="S41" i="1" s="1"/>
  <c r="V40" i="1"/>
  <c r="U40" i="1"/>
  <c r="T40" i="1"/>
  <c r="S40" i="1"/>
  <c r="R40" i="1"/>
  <c r="V39" i="1"/>
  <c r="U39" i="1"/>
  <c r="T39" i="1"/>
  <c r="S39" i="1"/>
  <c r="R39" i="1"/>
  <c r="V38" i="1"/>
  <c r="U38" i="1"/>
  <c r="T38" i="1"/>
  <c r="S38" i="1"/>
  <c r="R38" i="1"/>
  <c r="V37" i="1"/>
  <c r="U37" i="1"/>
  <c r="T37" i="1"/>
  <c r="R37" i="1"/>
  <c r="S37" i="1" s="1"/>
  <c r="V36" i="1"/>
  <c r="U36" i="1"/>
  <c r="T36" i="1"/>
  <c r="S36" i="1"/>
  <c r="R36" i="1"/>
  <c r="V35" i="1"/>
  <c r="U35" i="1"/>
  <c r="T35" i="1"/>
  <c r="S35" i="1"/>
  <c r="R35" i="1"/>
  <c r="V34" i="1"/>
  <c r="U34" i="1"/>
  <c r="T34" i="1"/>
  <c r="S34" i="1"/>
  <c r="R34" i="1"/>
  <c r="V33" i="1"/>
  <c r="U33" i="1"/>
  <c r="T33" i="1"/>
  <c r="R33" i="1"/>
  <c r="S33" i="1" s="1"/>
  <c r="V32" i="1"/>
  <c r="U32" i="1"/>
  <c r="T32" i="1"/>
  <c r="S32" i="1"/>
  <c r="R32" i="1"/>
  <c r="V31" i="1"/>
  <c r="U31" i="1"/>
  <c r="T31" i="1"/>
  <c r="R31" i="1"/>
  <c r="S31" i="1" s="1"/>
  <c r="V30" i="1"/>
  <c r="U30" i="1"/>
  <c r="T30" i="1"/>
  <c r="S30" i="1"/>
  <c r="R30" i="1"/>
  <c r="V29" i="1"/>
  <c r="U29" i="1"/>
  <c r="T29" i="1"/>
  <c r="R29" i="1"/>
  <c r="S29" i="1" s="1"/>
  <c r="V28" i="1"/>
  <c r="U28" i="1"/>
  <c r="T28" i="1"/>
  <c r="S28" i="1"/>
  <c r="R28" i="1"/>
  <c r="V27" i="1"/>
  <c r="U27" i="1"/>
  <c r="T27" i="1"/>
  <c r="S27" i="1"/>
  <c r="R27" i="1"/>
  <c r="V26" i="1"/>
  <c r="U26" i="1"/>
  <c r="T26" i="1"/>
  <c r="S26" i="1"/>
  <c r="R26" i="1"/>
  <c r="AI25" i="1"/>
  <c r="V25" i="1"/>
  <c r="U25" i="1"/>
  <c r="T25" i="1"/>
  <c r="S25" i="1"/>
  <c r="R25" i="1"/>
  <c r="V24" i="1"/>
  <c r="U24" i="1"/>
  <c r="T24" i="1"/>
  <c r="S24" i="1"/>
  <c r="R24" i="1"/>
  <c r="V23" i="1"/>
  <c r="U23" i="1"/>
  <c r="T23" i="1"/>
  <c r="S23" i="1"/>
  <c r="R23" i="1"/>
  <c r="V22" i="1"/>
  <c r="U22" i="1"/>
  <c r="T22" i="1"/>
  <c r="S22" i="1"/>
  <c r="R22" i="1"/>
  <c r="V21" i="1"/>
  <c r="U21" i="1"/>
  <c r="T21" i="1"/>
  <c r="R21" i="1"/>
  <c r="S21" i="1" s="1"/>
  <c r="V20" i="1"/>
  <c r="U20" i="1"/>
  <c r="T20" i="1"/>
  <c r="S20" i="1"/>
  <c r="R20" i="1"/>
  <c r="V19" i="1"/>
  <c r="U19" i="1"/>
  <c r="T19" i="1"/>
  <c r="S19" i="1"/>
  <c r="R19" i="1"/>
  <c r="V18" i="1"/>
  <c r="U18" i="1"/>
  <c r="T18" i="1"/>
  <c r="S18" i="1"/>
  <c r="R18" i="1"/>
  <c r="V17" i="1"/>
  <c r="U17" i="1"/>
  <c r="T17" i="1"/>
  <c r="R17" i="1"/>
  <c r="S17" i="1" s="1"/>
  <c r="V16" i="1"/>
  <c r="U16" i="1"/>
  <c r="T16" i="1"/>
  <c r="S16" i="1"/>
  <c r="R16" i="1"/>
  <c r="V15" i="1"/>
  <c r="U15" i="1"/>
  <c r="T15" i="1"/>
  <c r="R15" i="1"/>
  <c r="S15" i="1" s="1"/>
  <c r="V14" i="1"/>
  <c r="U14" i="1"/>
  <c r="T14" i="1"/>
  <c r="S14" i="1"/>
  <c r="R14" i="1"/>
  <c r="V13" i="1"/>
  <c r="U13" i="1"/>
  <c r="T13" i="1"/>
  <c r="S13" i="1"/>
  <c r="R13" i="1"/>
  <c r="V12" i="1"/>
  <c r="U12" i="1"/>
  <c r="T12" i="1"/>
  <c r="S12" i="1"/>
  <c r="R12" i="1"/>
  <c r="V11" i="1"/>
  <c r="U11" i="1"/>
  <c r="T11" i="1"/>
  <c r="S11" i="1"/>
  <c r="R11" i="1"/>
  <c r="V10" i="1"/>
  <c r="U10" i="1"/>
  <c r="T10" i="1"/>
  <c r="S10" i="1"/>
  <c r="R10" i="1"/>
  <c r="V9" i="1"/>
  <c r="U9" i="1"/>
  <c r="T9" i="1"/>
  <c r="S9" i="1"/>
  <c r="R9" i="1"/>
  <c r="V8" i="1"/>
  <c r="U8" i="1"/>
  <c r="T8" i="1"/>
  <c r="S8" i="1"/>
  <c r="R8" i="1"/>
  <c r="R7" i="1"/>
  <c r="S7" i="1" s="1"/>
  <c r="R6" i="1"/>
  <c r="S6" i="1" s="1"/>
  <c r="T3" i="1"/>
  <c r="R3" i="1"/>
  <c r="T2" i="1"/>
  <c r="R2" i="1"/>
  <c r="P146" i="12" l="1"/>
  <c r="P146" i="13" s="1"/>
  <c r="AC62" i="12"/>
  <c r="AC62" i="13" s="1"/>
  <c r="AJ33" i="10"/>
  <c r="AJ97" i="10"/>
  <c r="AJ146" i="10"/>
  <c r="AJ60" i="10"/>
  <c r="AJ191" i="10"/>
  <c r="AJ111" i="10"/>
  <c r="AE95" i="8"/>
  <c r="AE95" i="9" s="1"/>
  <c r="AE466" i="8"/>
  <c r="AE466" i="9" s="1"/>
  <c r="AE83" i="8"/>
  <c r="AE83" i="9" s="1"/>
  <c r="AE247" i="8"/>
  <c r="AE247" i="9" s="1"/>
  <c r="AD396" i="9"/>
  <c r="AD296" i="8"/>
  <c r="AD296" i="9" s="1"/>
  <c r="M7" i="6"/>
  <c r="J101" i="2"/>
  <c r="J101" i="3" s="1"/>
  <c r="K118" i="2"/>
  <c r="K118" i="3" s="1"/>
  <c r="J98" i="2"/>
  <c r="J98" i="3" s="1"/>
  <c r="L103" i="2"/>
  <c r="L103" i="3" s="1"/>
  <c r="L118" i="2"/>
  <c r="L118" i="3" s="1"/>
  <c r="I12" i="2"/>
  <c r="I12" i="3" s="1"/>
  <c r="AD185" i="9"/>
  <c r="AC40" i="12"/>
  <c r="AC40" i="13" s="1"/>
  <c r="AE49" i="8"/>
  <c r="AE49" i="9" s="1"/>
  <c r="AE53" i="8"/>
  <c r="AE53" i="9" s="1"/>
  <c r="AC202" i="10"/>
  <c r="AC202" i="11" s="1"/>
  <c r="AC106" i="12"/>
  <c r="AC106" i="13" s="1"/>
  <c r="AE172" i="8"/>
  <c r="AE172" i="9" s="1"/>
  <c r="AE291" i="8"/>
  <c r="AE291" i="9" s="1"/>
  <c r="AD498" i="9"/>
  <c r="AE103" i="8"/>
  <c r="AE103" i="9" s="1"/>
  <c r="AE367" i="8"/>
  <c r="AE367" i="9" s="1"/>
  <c r="AE413" i="8"/>
  <c r="AE413" i="9" s="1"/>
  <c r="AD246" i="9"/>
  <c r="AC134" i="10"/>
  <c r="AC134" i="11" s="1"/>
  <c r="AC46" i="12"/>
  <c r="AC46" i="13" s="1"/>
  <c r="N1581" i="1"/>
  <c r="AE47" i="8"/>
  <c r="AE47" i="9" s="1"/>
  <c r="AE50" i="8"/>
  <c r="AE50" i="9" s="1"/>
  <c r="AE317" i="8"/>
  <c r="AE317" i="9" s="1"/>
  <c r="AE448" i="8"/>
  <c r="AE448" i="9" s="1"/>
  <c r="AE476" i="8"/>
  <c r="AD254" i="9"/>
  <c r="I98" i="2"/>
  <c r="AE87" i="8"/>
  <c r="AE87" i="9" s="1"/>
  <c r="AE333" i="8"/>
  <c r="AE333" i="9" s="1"/>
  <c r="AC48" i="10"/>
  <c r="AC48" i="11" s="1"/>
  <c r="J19" i="2"/>
  <c r="J19" i="3" s="1"/>
  <c r="K25" i="2"/>
  <c r="K25" i="3" s="1"/>
  <c r="AC76" i="10"/>
  <c r="AC76" i="11" s="1"/>
  <c r="AD146" i="9"/>
  <c r="L102" i="2"/>
  <c r="L102" i="3" s="1"/>
  <c r="AE152" i="8"/>
  <c r="AE152" i="9" s="1"/>
  <c r="AE265" i="8"/>
  <c r="AE265" i="9" s="1"/>
  <c r="AE307" i="8"/>
  <c r="AD325" i="9"/>
  <c r="AC106" i="10"/>
  <c r="AC106" i="11" s="1"/>
  <c r="AC152" i="10"/>
  <c r="AC152" i="11" s="1"/>
  <c r="AC78" i="12"/>
  <c r="AE48" i="8"/>
  <c r="AE48" i="9" s="1"/>
  <c r="AD125" i="8"/>
  <c r="AD125" i="9" s="1"/>
  <c r="AE197" i="8"/>
  <c r="AE197" i="9" s="1"/>
  <c r="AE201" i="8"/>
  <c r="AE201" i="9" s="1"/>
  <c r="I78" i="2"/>
  <c r="I78" i="3" s="1"/>
  <c r="AE85" i="8"/>
  <c r="AE135" i="8"/>
  <c r="AE135" i="9" s="1"/>
  <c r="I66" i="2"/>
  <c r="K66" i="2" s="1"/>
  <c r="K66" i="3" s="1"/>
  <c r="J102" i="3"/>
  <c r="AD38" i="8"/>
  <c r="AD38" i="9" s="1"/>
  <c r="AE43" i="8"/>
  <c r="AE43" i="9" s="1"/>
  <c r="AE127" i="8"/>
  <c r="AE127" i="9" s="1"/>
  <c r="AE160" i="8"/>
  <c r="AE160" i="9" s="1"/>
  <c r="AE188" i="8"/>
  <c r="AE188" i="9" s="1"/>
  <c r="AE199" i="8"/>
  <c r="AE199" i="9" s="1"/>
  <c r="AE202" i="8"/>
  <c r="AE202" i="9" s="1"/>
  <c r="AE281" i="8"/>
  <c r="AE281" i="9" s="1"/>
  <c r="AE315" i="8"/>
  <c r="AE315" i="9" s="1"/>
  <c r="AE323" i="8"/>
  <c r="AE323" i="9" s="1"/>
  <c r="AE349" i="8"/>
  <c r="AE349" i="9" s="1"/>
  <c r="AD481" i="9"/>
  <c r="AC42" i="10"/>
  <c r="AC42" i="11" s="1"/>
  <c r="L106" i="2"/>
  <c r="L106" i="3" s="1"/>
  <c r="AE158" i="8"/>
  <c r="AE158" i="9" s="1"/>
  <c r="AE162" i="8"/>
  <c r="AE162" i="9" s="1"/>
  <c r="AE209" i="8"/>
  <c r="AE209" i="9" s="1"/>
  <c r="AE206" i="8"/>
  <c r="AE206" i="9" s="1"/>
  <c r="AD129" i="9"/>
  <c r="AD326" i="9"/>
  <c r="K49" i="2"/>
  <c r="K49" i="3" s="1"/>
  <c r="J78" i="2"/>
  <c r="J78" i="3" s="1"/>
  <c r="K103" i="2"/>
  <c r="K103" i="3" s="1"/>
  <c r="AE383" i="8"/>
  <c r="AE383" i="9" s="1"/>
  <c r="AD405" i="8"/>
  <c r="AD405" i="9" s="1"/>
  <c r="AD216" i="9"/>
  <c r="AD294" i="9"/>
  <c r="AD483" i="9"/>
  <c r="AC94" i="12"/>
  <c r="AC94" i="13" s="1"/>
  <c r="AC115" i="12"/>
  <c r="AC115" i="13" s="1"/>
  <c r="L65" i="4"/>
  <c r="L65" i="6" s="1"/>
  <c r="K7" i="2"/>
  <c r="J81" i="2"/>
  <c r="J81" i="3" s="1"/>
  <c r="AE207" i="8"/>
  <c r="AE207" i="9" s="1"/>
  <c r="AE271" i="8"/>
  <c r="AE271" i="9" s="1"/>
  <c r="AE275" i="8"/>
  <c r="AE275" i="9" s="1"/>
  <c r="AE287" i="8"/>
  <c r="AE287" i="9" s="1"/>
  <c r="AD347" i="8"/>
  <c r="AD347" i="9" s="1"/>
  <c r="AE494" i="8"/>
  <c r="AE494" i="9" s="1"/>
  <c r="AD298" i="9"/>
  <c r="AD484" i="9"/>
  <c r="AC114" i="10"/>
  <c r="AC114" i="11" s="1"/>
  <c r="K102" i="2"/>
  <c r="K102" i="3" s="1"/>
  <c r="AD230" i="9"/>
  <c r="AD496" i="9"/>
  <c r="K106" i="2"/>
  <c r="K106" i="3" s="1"/>
  <c r="I106" i="3"/>
  <c r="I30" i="3"/>
  <c r="K30" i="2"/>
  <c r="K30" i="3" s="1"/>
  <c r="I104" i="2"/>
  <c r="I107" i="2" s="1"/>
  <c r="AE123" i="8"/>
  <c r="AE123" i="9" s="1"/>
  <c r="AD123" i="9"/>
  <c r="AD164" i="9"/>
  <c r="AE164" i="8"/>
  <c r="AE164" i="9" s="1"/>
  <c r="AC70" i="10"/>
  <c r="AC70" i="11" s="1"/>
  <c r="AD191" i="9"/>
  <c r="AE191" i="8"/>
  <c r="AE191" i="9" s="1"/>
  <c r="J32" i="3"/>
  <c r="L32" i="2"/>
  <c r="L32" i="3" s="1"/>
  <c r="K32" i="2"/>
  <c r="K32" i="3" s="1"/>
  <c r="J113" i="3"/>
  <c r="L113" i="2"/>
  <c r="L113" i="3" s="1"/>
  <c r="K113" i="2"/>
  <c r="K113" i="3" s="1"/>
  <c r="AD215" i="9"/>
  <c r="AE215" i="8"/>
  <c r="AE215" i="9" s="1"/>
  <c r="AE262" i="8"/>
  <c r="AE262" i="9" s="1"/>
  <c r="AD262" i="9"/>
  <c r="AC88" i="12"/>
  <c r="AC88" i="13" s="1"/>
  <c r="AD227" i="9"/>
  <c r="AE227" i="8"/>
  <c r="AE227" i="9" s="1"/>
  <c r="AD119" i="9"/>
  <c r="AE119" i="8"/>
  <c r="AE119" i="9" s="1"/>
  <c r="AC129" i="10"/>
  <c r="AC129" i="11" s="1"/>
  <c r="AE330" i="8"/>
  <c r="AE330" i="9" s="1"/>
  <c r="AD329" i="8"/>
  <c r="AD330" i="9"/>
  <c r="J26" i="3"/>
  <c r="L26" i="2"/>
  <c r="L26" i="3" s="1"/>
  <c r="K26" i="2"/>
  <c r="K26" i="3" s="1"/>
  <c r="L28" i="2"/>
  <c r="L28" i="3" s="1"/>
  <c r="I27" i="2"/>
  <c r="I85" i="3"/>
  <c r="K85" i="2"/>
  <c r="K85" i="3" s="1"/>
  <c r="J117" i="3"/>
  <c r="L117" i="2"/>
  <c r="L117" i="3" s="1"/>
  <c r="AD109" i="9"/>
  <c r="AE109" i="8"/>
  <c r="AE109" i="9" s="1"/>
  <c r="AD107" i="8"/>
  <c r="AD107" i="9" s="1"/>
  <c r="AE472" i="8"/>
  <c r="AE472" i="9" s="1"/>
  <c r="AD472" i="9"/>
  <c r="AE478" i="8"/>
  <c r="AE478" i="9" s="1"/>
  <c r="AD255" i="9"/>
  <c r="AC52" i="12"/>
  <c r="AC52" i="13" s="1"/>
  <c r="AD259" i="9"/>
  <c r="AE259" i="8"/>
  <c r="AE259" i="9" s="1"/>
  <c r="AD482" i="9"/>
  <c r="AE482" i="8"/>
  <c r="AE482" i="9" s="1"/>
  <c r="J27" i="2"/>
  <c r="J27" i="3" s="1"/>
  <c r="I29" i="3"/>
  <c r="K29" i="2"/>
  <c r="K29" i="3" s="1"/>
  <c r="I33" i="3"/>
  <c r="K33" i="2"/>
  <c r="K33" i="3" s="1"/>
  <c r="I35" i="3"/>
  <c r="K35" i="2"/>
  <c r="K35" i="3" s="1"/>
  <c r="I114" i="3"/>
  <c r="K114" i="2"/>
  <c r="K114" i="3" s="1"/>
  <c r="K117" i="2"/>
  <c r="K117" i="3" s="1"/>
  <c r="AE35" i="8"/>
  <c r="AE35" i="9" s="1"/>
  <c r="AD205" i="9"/>
  <c r="AE205" i="8"/>
  <c r="AE205" i="9" s="1"/>
  <c r="AD415" i="9"/>
  <c r="AE415" i="8"/>
  <c r="AE415" i="9" s="1"/>
  <c r="AD408" i="9"/>
  <c r="AJ102" i="12"/>
  <c r="K72" i="2"/>
  <c r="K72" i="3" s="1"/>
  <c r="I72" i="3"/>
  <c r="AC38" i="10"/>
  <c r="AC38" i="11" s="1"/>
  <c r="J12" i="2"/>
  <c r="AE117" i="9"/>
  <c r="AD148" i="9"/>
  <c r="AE148" i="8"/>
  <c r="AE148" i="9" s="1"/>
  <c r="K45" i="2"/>
  <c r="K45" i="3" s="1"/>
  <c r="I84" i="3"/>
  <c r="AE85" i="9"/>
  <c r="AD144" i="9"/>
  <c r="AE144" i="8"/>
  <c r="AE144" i="9" s="1"/>
  <c r="AD195" i="9"/>
  <c r="AE195" i="8"/>
  <c r="AE195" i="9" s="1"/>
  <c r="AE341" i="8"/>
  <c r="AE341" i="9" s="1"/>
  <c r="AD341" i="9"/>
  <c r="AC174" i="10"/>
  <c r="AC174" i="11" s="1"/>
  <c r="AC107" i="12"/>
  <c r="AC107" i="13" s="1"/>
  <c r="J104" i="2"/>
  <c r="J107" i="2" s="1"/>
  <c r="I102" i="3"/>
  <c r="AD52" i="9"/>
  <c r="AE52" i="8"/>
  <c r="AD212" i="8"/>
  <c r="AD212" i="9" s="1"/>
  <c r="AD223" i="9"/>
  <c r="AE223" i="8"/>
  <c r="AE223" i="9" s="1"/>
  <c r="AD299" i="8"/>
  <c r="AE364" i="8"/>
  <c r="AE364" i="9" s="1"/>
  <c r="AD364" i="9"/>
  <c r="AD440" i="9"/>
  <c r="AC56" i="10"/>
  <c r="AC56" i="11" s="1"/>
  <c r="AC94" i="10"/>
  <c r="AC94" i="11" s="1"/>
  <c r="AC100" i="10"/>
  <c r="AC100" i="11" s="1"/>
  <c r="AC108" i="10"/>
  <c r="AC108" i="11" s="1"/>
  <c r="AC150" i="10"/>
  <c r="AC150" i="11" s="1"/>
  <c r="AC201" i="10"/>
  <c r="AC201" i="11" s="1"/>
  <c r="AC108" i="12"/>
  <c r="AC108" i="13" s="1"/>
  <c r="AC121" i="12"/>
  <c r="AC121" i="13" s="1"/>
  <c r="AC125" i="12"/>
  <c r="AC125" i="13" s="1"/>
  <c r="AE86" i="8"/>
  <c r="AE86" i="9" s="1"/>
  <c r="AD86" i="9"/>
  <c r="AE175" i="8"/>
  <c r="AE175" i="9" s="1"/>
  <c r="AD175" i="9"/>
  <c r="I19" i="2"/>
  <c r="I10" i="2" s="1"/>
  <c r="I101" i="2"/>
  <c r="K101" i="2" s="1"/>
  <c r="K101" i="3" s="1"/>
  <c r="AE39" i="8"/>
  <c r="AD231" i="8"/>
  <c r="AD231" i="9" s="1"/>
  <c r="AE250" i="8"/>
  <c r="AE250" i="9" s="1"/>
  <c r="AD250" i="9"/>
  <c r="AE253" i="8"/>
  <c r="AE253" i="9" s="1"/>
  <c r="AD359" i="9"/>
  <c r="AE359" i="8"/>
  <c r="AE359" i="9" s="1"/>
  <c r="AE399" i="8"/>
  <c r="AD289" i="9"/>
  <c r="AC163" i="10"/>
  <c r="AC163" i="11" s="1"/>
  <c r="AC114" i="12"/>
  <c r="AC114" i="13" s="1"/>
  <c r="O1581" i="1"/>
  <c r="O1584" i="1" s="1"/>
  <c r="I42" i="2"/>
  <c r="K80" i="2"/>
  <c r="K80" i="3" s="1"/>
  <c r="AD176" i="9"/>
  <c r="AE176" i="8"/>
  <c r="AE176" i="9" s="1"/>
  <c r="AE200" i="8"/>
  <c r="AD221" i="9"/>
  <c r="AE221" i="8"/>
  <c r="AE221" i="9" s="1"/>
  <c r="AE239" i="8"/>
  <c r="AE239" i="9" s="1"/>
  <c r="AE243" i="8"/>
  <c r="AE243" i="9" s="1"/>
  <c r="AD343" i="8"/>
  <c r="AD343" i="9" s="1"/>
  <c r="AE355" i="8"/>
  <c r="AE355" i="9" s="1"/>
  <c r="AD403" i="9"/>
  <c r="AE403" i="8"/>
  <c r="AE403" i="9" s="1"/>
  <c r="AE446" i="8"/>
  <c r="AE493" i="8"/>
  <c r="AE493" i="9" s="1"/>
  <c r="AD493" i="9"/>
  <c r="AC92" i="10"/>
  <c r="AC92" i="11" s="1"/>
  <c r="AC142" i="10"/>
  <c r="AC142" i="11" s="1"/>
  <c r="AC99" i="12"/>
  <c r="AC99" i="13" s="1"/>
  <c r="AC119" i="12"/>
  <c r="AC119" i="13" s="1"/>
  <c r="AD37" i="9"/>
  <c r="AE37" i="8"/>
  <c r="AE37" i="9" s="1"/>
  <c r="AE163" i="8"/>
  <c r="AE163" i="9" s="1"/>
  <c r="AD163" i="9"/>
  <c r="AD187" i="9"/>
  <c r="AD186" i="8"/>
  <c r="AD186" i="9" s="1"/>
  <c r="AE417" i="8"/>
  <c r="AE417" i="9" s="1"/>
  <c r="AD417" i="9"/>
  <c r="AC124" i="10"/>
  <c r="AC124" i="11" s="1"/>
  <c r="AC110" i="12"/>
  <c r="AC110" i="13" s="1"/>
  <c r="J42" i="2"/>
  <c r="K28" i="2"/>
  <c r="K28" i="3" s="1"/>
  <c r="K31" i="2"/>
  <c r="K31" i="3" s="1"/>
  <c r="K34" i="2"/>
  <c r="K34" i="3" s="1"/>
  <c r="J66" i="2"/>
  <c r="J66" i="3" s="1"/>
  <c r="AE40" i="8"/>
  <c r="AE40" i="9" s="1"/>
  <c r="AD51" i="8"/>
  <c r="AD51" i="9" s="1"/>
  <c r="AE56" i="8"/>
  <c r="AE58" i="8"/>
  <c r="AE58" i="9" s="1"/>
  <c r="AE77" i="8"/>
  <c r="AE77" i="9" s="1"/>
  <c r="AE118" i="8"/>
  <c r="AE118" i="9" s="1"/>
  <c r="AD118" i="9"/>
  <c r="AD211" i="9"/>
  <c r="AE211" i="8"/>
  <c r="AE211" i="9" s="1"/>
  <c r="AE269" i="8"/>
  <c r="AE269" i="9" s="1"/>
  <c r="AE432" i="8"/>
  <c r="AE432" i="9" s="1"/>
  <c r="AE436" i="8"/>
  <c r="AE436" i="9" s="1"/>
  <c r="AD456" i="9"/>
  <c r="AC92" i="12"/>
  <c r="AC92" i="13" s="1"/>
  <c r="AD198" i="8"/>
  <c r="AD198" i="9" s="1"/>
  <c r="AD474" i="8"/>
  <c r="AD233" i="9"/>
  <c r="AD328" i="9"/>
  <c r="AD353" i="9"/>
  <c r="AD471" i="9"/>
  <c r="AD489" i="9"/>
  <c r="AC126" i="10"/>
  <c r="AC126" i="11" s="1"/>
  <c r="AC168" i="10"/>
  <c r="AC168" i="11" s="1"/>
  <c r="AC103" i="12"/>
  <c r="AJ112" i="12"/>
  <c r="AC126" i="12"/>
  <c r="AC126" i="13" s="1"/>
  <c r="AD479" i="8"/>
  <c r="AD479" i="9" s="1"/>
  <c r="AD75" i="9"/>
  <c r="AD234" i="9"/>
  <c r="AD301" i="9"/>
  <c r="AD401" i="9"/>
  <c r="AC50" i="10"/>
  <c r="AC50" i="11" s="1"/>
  <c r="AC102" i="10"/>
  <c r="AC102" i="11" s="1"/>
  <c r="AC116" i="10"/>
  <c r="AC116" i="11" s="1"/>
  <c r="AC54" i="12"/>
  <c r="AC54" i="13" s="1"/>
  <c r="AC70" i="12"/>
  <c r="AC70" i="13" s="1"/>
  <c r="AC90" i="12"/>
  <c r="AC90" i="13" s="1"/>
  <c r="AC117" i="12"/>
  <c r="AC117" i="13" s="1"/>
  <c r="AE283" i="8"/>
  <c r="AE283" i="9" s="1"/>
  <c r="AE311" i="8"/>
  <c r="AE311" i="9" s="1"/>
  <c r="AE335" i="8"/>
  <c r="AE335" i="9" s="1"/>
  <c r="AE345" i="8"/>
  <c r="AE462" i="8"/>
  <c r="AE462" i="9" s="1"/>
  <c r="AD305" i="9"/>
  <c r="AD362" i="9"/>
  <c r="AC86" i="10"/>
  <c r="AC86" i="11" s="1"/>
  <c r="AD332" i="8"/>
  <c r="AD332" i="9" s="1"/>
  <c r="AD441" i="8"/>
  <c r="AD441" i="9" s="1"/>
  <c r="AD404" i="9"/>
  <c r="J42" i="3"/>
  <c r="L19" i="2"/>
  <c r="L19" i="3" s="1"/>
  <c r="K19" i="2"/>
  <c r="K19" i="3" s="1"/>
  <c r="K65" i="4"/>
  <c r="K65" i="6" s="1"/>
  <c r="I14" i="3"/>
  <c r="K14" i="2"/>
  <c r="K14" i="3" s="1"/>
  <c r="J22" i="3"/>
  <c r="L22" i="2"/>
  <c r="L22" i="3" s="1"/>
  <c r="L31" i="2"/>
  <c r="L31" i="3" s="1"/>
  <c r="I74" i="3"/>
  <c r="K74" i="2"/>
  <c r="K74" i="3" s="1"/>
  <c r="I73" i="2"/>
  <c r="J92" i="3"/>
  <c r="J14" i="3"/>
  <c r="L14" i="2"/>
  <c r="L14" i="3" s="1"/>
  <c r="K16" i="2"/>
  <c r="K16" i="3" s="1"/>
  <c r="I16" i="3"/>
  <c r="I24" i="3"/>
  <c r="L35" i="2"/>
  <c r="L35" i="3" s="1"/>
  <c r="K54" i="2"/>
  <c r="K54" i="3" s="1"/>
  <c r="I54" i="3"/>
  <c r="L74" i="2"/>
  <c r="L74" i="3" s="1"/>
  <c r="J73" i="2"/>
  <c r="J74" i="3"/>
  <c r="K92" i="2"/>
  <c r="K92" i="3" s="1"/>
  <c r="M28" i="4"/>
  <c r="L16" i="2"/>
  <c r="L16" i="3" s="1"/>
  <c r="J16" i="3"/>
  <c r="I21" i="3"/>
  <c r="K21" i="2"/>
  <c r="K21" i="3" s="1"/>
  <c r="K24" i="2"/>
  <c r="K24" i="3" s="1"/>
  <c r="L25" i="2"/>
  <c r="L25" i="3" s="1"/>
  <c r="L30" i="2"/>
  <c r="L30" i="3" s="1"/>
  <c r="L34" i="2"/>
  <c r="L34" i="3" s="1"/>
  <c r="L54" i="2"/>
  <c r="L54" i="3" s="1"/>
  <c r="M53" i="4"/>
  <c r="J12" i="3"/>
  <c r="I11" i="3"/>
  <c r="K11" i="2"/>
  <c r="K11" i="3" s="1"/>
  <c r="I13" i="3"/>
  <c r="K13" i="2"/>
  <c r="K13" i="3" s="1"/>
  <c r="I18" i="3"/>
  <c r="K18" i="2"/>
  <c r="K18" i="3" s="1"/>
  <c r="J21" i="3"/>
  <c r="L21" i="2"/>
  <c r="L21" i="3" s="1"/>
  <c r="J60" i="2"/>
  <c r="M49" i="5"/>
  <c r="Q1581" i="1"/>
  <c r="R1580" i="1"/>
  <c r="S1580" i="1" s="1"/>
  <c r="T1580" i="1"/>
  <c r="U1580" i="1" s="1"/>
  <c r="J11" i="3"/>
  <c r="J10" i="2"/>
  <c r="J13" i="3"/>
  <c r="L13" i="2"/>
  <c r="L13" i="3" s="1"/>
  <c r="L18" i="2"/>
  <c r="L18" i="3" s="1"/>
  <c r="J18" i="3"/>
  <c r="I23" i="3"/>
  <c r="K23" i="2"/>
  <c r="K23" i="3" s="1"/>
  <c r="L29" i="2"/>
  <c r="L29" i="3" s="1"/>
  <c r="L33" i="2"/>
  <c r="L33" i="3" s="1"/>
  <c r="I46" i="3"/>
  <c r="K46" i="2"/>
  <c r="K46" i="3" s="1"/>
  <c r="I58" i="3"/>
  <c r="K58" i="2"/>
  <c r="K58" i="3" s="1"/>
  <c r="L98" i="2"/>
  <c r="L98" i="3" s="1"/>
  <c r="L44" i="4"/>
  <c r="I15" i="3"/>
  <c r="K15" i="2"/>
  <c r="K15" i="3" s="1"/>
  <c r="I20" i="3"/>
  <c r="K20" i="2"/>
  <c r="K20" i="3" s="1"/>
  <c r="J23" i="3"/>
  <c r="L23" i="2"/>
  <c r="L23" i="3" s="1"/>
  <c r="L46" i="2"/>
  <c r="L46" i="3" s="1"/>
  <c r="J46" i="3"/>
  <c r="J58" i="3"/>
  <c r="L58" i="2"/>
  <c r="L58" i="3" s="1"/>
  <c r="J54" i="3"/>
  <c r="J15" i="3"/>
  <c r="L15" i="2"/>
  <c r="L15" i="3" s="1"/>
  <c r="I17" i="3"/>
  <c r="K17" i="2"/>
  <c r="K17" i="3" s="1"/>
  <c r="J20" i="3"/>
  <c r="L20" i="2"/>
  <c r="L20" i="3" s="1"/>
  <c r="I50" i="3"/>
  <c r="K50" i="2"/>
  <c r="K50" i="3" s="1"/>
  <c r="I62" i="3"/>
  <c r="K62" i="2"/>
  <c r="K62" i="3" s="1"/>
  <c r="K70" i="2"/>
  <c r="K70" i="3" s="1"/>
  <c r="I70" i="3"/>
  <c r="J116" i="3"/>
  <c r="J112" i="2"/>
  <c r="L116" i="2"/>
  <c r="L116" i="3" s="1"/>
  <c r="J50" i="6"/>
  <c r="AE80" i="8"/>
  <c r="AE80" i="9" s="1"/>
  <c r="AD80" i="9"/>
  <c r="L72" i="5"/>
  <c r="M64" i="5"/>
  <c r="L37" i="5"/>
  <c r="L30" i="5"/>
  <c r="M23" i="5"/>
  <c r="M19" i="5"/>
  <c r="M15" i="5"/>
  <c r="M99" i="4"/>
  <c r="L87" i="4"/>
  <c r="L83" i="4"/>
  <c r="M46" i="4"/>
  <c r="M39" i="4"/>
  <c r="L27" i="4"/>
  <c r="M23" i="4"/>
  <c r="M19" i="4"/>
  <c r="M15" i="4"/>
  <c r="M11" i="4"/>
  <c r="M54" i="5"/>
  <c r="L53" i="5"/>
  <c r="L45" i="5"/>
  <c r="M36" i="5"/>
  <c r="M30" i="5"/>
  <c r="L24" i="5"/>
  <c r="L21" i="5"/>
  <c r="L18" i="5"/>
  <c r="M102" i="4"/>
  <c r="L99" i="4"/>
  <c r="L92" i="4"/>
  <c r="L74" i="4"/>
  <c r="M67" i="4"/>
  <c r="L66" i="4"/>
  <c r="M59" i="4"/>
  <c r="L58" i="4"/>
  <c r="L39" i="4"/>
  <c r="L36" i="4"/>
  <c r="L28" i="4"/>
  <c r="M25" i="4"/>
  <c r="M22" i="4"/>
  <c r="L19" i="4"/>
  <c r="L13" i="4"/>
  <c r="L71" i="5"/>
  <c r="M59" i="5"/>
  <c r="M55" i="5"/>
  <c r="M50" i="5"/>
  <c r="M37" i="5"/>
  <c r="M32" i="5"/>
  <c r="L22" i="5"/>
  <c r="M20" i="5"/>
  <c r="L15" i="5"/>
  <c r="M101" i="4"/>
  <c r="L85" i="4"/>
  <c r="L76" i="4"/>
  <c r="M72" i="4"/>
  <c r="L71" i="4"/>
  <c r="L67" i="4"/>
  <c r="M58" i="4"/>
  <c r="L53" i="4"/>
  <c r="L47" i="4"/>
  <c r="M45" i="4"/>
  <c r="M35" i="4"/>
  <c r="M29" i="4"/>
  <c r="M24" i="4"/>
  <c r="L12" i="4"/>
  <c r="L59" i="5"/>
  <c r="L55" i="5"/>
  <c r="L50" i="5"/>
  <c r="L32" i="5"/>
  <c r="L20" i="5"/>
  <c r="L101" i="4"/>
  <c r="M88" i="4"/>
  <c r="M83" i="4"/>
  <c r="M77" i="4"/>
  <c r="L72" i="4"/>
  <c r="M68" i="4"/>
  <c r="M54" i="4"/>
  <c r="L45" i="4"/>
  <c r="M38" i="4"/>
  <c r="L35" i="4"/>
  <c r="L29" i="4"/>
  <c r="L24" i="4"/>
  <c r="M63" i="5"/>
  <c r="M56" i="5"/>
  <c r="M51" i="5"/>
  <c r="M47" i="5"/>
  <c r="M42" i="5"/>
  <c r="M28" i="5"/>
  <c r="M18" i="5"/>
  <c r="M16" i="5"/>
  <c r="M93" i="4"/>
  <c r="L88" i="4"/>
  <c r="L77" i="4"/>
  <c r="M73" i="4"/>
  <c r="L68" i="4"/>
  <c r="M64" i="4"/>
  <c r="L59" i="4"/>
  <c r="L54" i="4"/>
  <c r="L38" i="4"/>
  <c r="M36" i="4"/>
  <c r="M27" i="4"/>
  <c r="L22" i="4"/>
  <c r="L15" i="4"/>
  <c r="M72" i="5"/>
  <c r="L63" i="5"/>
  <c r="L56" i="5"/>
  <c r="M52" i="5"/>
  <c r="L51" i="5"/>
  <c r="L47" i="5"/>
  <c r="L42" i="5"/>
  <c r="L28" i="5"/>
  <c r="L23" i="5"/>
  <c r="L16" i="5"/>
  <c r="L93" i="4"/>
  <c r="M86" i="4"/>
  <c r="M78" i="4"/>
  <c r="L73" i="4"/>
  <c r="L64" i="4"/>
  <c r="M60" i="4"/>
  <c r="M70" i="5"/>
  <c r="L58" i="5"/>
  <c r="L49" i="5"/>
  <c r="M44" i="5"/>
  <c r="L36" i="5"/>
  <c r="L31" i="5"/>
  <c r="L19" i="5"/>
  <c r="M12" i="5"/>
  <c r="M82" i="4"/>
  <c r="M66" i="4"/>
  <c r="L52" i="4"/>
  <c r="L46" i="4"/>
  <c r="M33" i="4"/>
  <c r="L21" i="4"/>
  <c r="L18" i="4"/>
  <c r="L70" i="5"/>
  <c r="L64" i="5"/>
  <c r="M53" i="5"/>
  <c r="L44" i="5"/>
  <c r="L12" i="5"/>
  <c r="L82" i="4"/>
  <c r="M79" i="4"/>
  <c r="M70" i="4"/>
  <c r="M56" i="4"/>
  <c r="L33" i="4"/>
  <c r="M12" i="4"/>
  <c r="M73" i="5"/>
  <c r="M57" i="5"/>
  <c r="M48" i="5"/>
  <c r="M22" i="5"/>
  <c r="M100" i="4"/>
  <c r="M85" i="4"/>
  <c r="L79" i="4"/>
  <c r="M74" i="4"/>
  <c r="L70" i="4"/>
  <c r="L56" i="4"/>
  <c r="M26" i="4"/>
  <c r="L23" i="4"/>
  <c r="L73" i="5"/>
  <c r="L57" i="5"/>
  <c r="L48" i="5"/>
  <c r="M43" i="5"/>
  <c r="M21" i="5"/>
  <c r="M14" i="5"/>
  <c r="L100" i="4"/>
  <c r="M65" i="4"/>
  <c r="L60" i="4"/>
  <c r="L26" i="4"/>
  <c r="M14" i="4"/>
  <c r="L11" i="4"/>
  <c r="M87" i="4"/>
  <c r="M80" i="4"/>
  <c r="M76" i="4"/>
  <c r="L57" i="4"/>
  <c r="L102" i="4"/>
  <c r="L80" i="4"/>
  <c r="M21" i="4"/>
  <c r="L43" i="5"/>
  <c r="M31" i="5"/>
  <c r="M24" i="5"/>
  <c r="M17" i="5"/>
  <c r="M10" i="5"/>
  <c r="L86" i="4"/>
  <c r="M52" i="4"/>
  <c r="L14" i="4"/>
  <c r="M58" i="5"/>
  <c r="L17" i="5"/>
  <c r="L10" i="5"/>
  <c r="M92" i="4"/>
  <c r="M71" i="4"/>
  <c r="L25" i="4"/>
  <c r="M13" i="4"/>
  <c r="L54" i="5"/>
  <c r="M29" i="5"/>
  <c r="L78" i="4"/>
  <c r="M47" i="4"/>
  <c r="M34" i="4"/>
  <c r="M71" i="5"/>
  <c r="L29" i="5"/>
  <c r="L14" i="5"/>
  <c r="L34" i="4"/>
  <c r="M18" i="4"/>
  <c r="M45" i="5"/>
  <c r="M44" i="4"/>
  <c r="T1579" i="1"/>
  <c r="U1579" i="1" s="1"/>
  <c r="R1579" i="1"/>
  <c r="S1579" i="1" s="1"/>
  <c r="J17" i="3"/>
  <c r="L17" i="2"/>
  <c r="L17" i="3" s="1"/>
  <c r="I22" i="3"/>
  <c r="K22" i="2"/>
  <c r="K22" i="3" s="1"/>
  <c r="J50" i="3"/>
  <c r="L50" i="2"/>
  <c r="L50" i="3" s="1"/>
  <c r="J62" i="3"/>
  <c r="L62" i="2"/>
  <c r="L62" i="3" s="1"/>
  <c r="L70" i="2"/>
  <c r="L70" i="3" s="1"/>
  <c r="J70" i="3"/>
  <c r="I82" i="3"/>
  <c r="K82" i="2"/>
  <c r="I81" i="2"/>
  <c r="M57" i="4"/>
  <c r="L52" i="5"/>
  <c r="K7" i="3"/>
  <c r="AE354" i="8"/>
  <c r="AE354" i="9" s="1"/>
  <c r="AD354" i="9"/>
  <c r="AD352" i="8"/>
  <c r="I41" i="3"/>
  <c r="K41" i="2"/>
  <c r="K41" i="3" s="1"/>
  <c r="I53" i="3"/>
  <c r="K53" i="2"/>
  <c r="K53" i="3" s="1"/>
  <c r="I57" i="3"/>
  <c r="K57" i="2"/>
  <c r="K57" i="3" s="1"/>
  <c r="K61" i="2"/>
  <c r="K61" i="3" s="1"/>
  <c r="I65" i="3"/>
  <c r="K65" i="2"/>
  <c r="K65" i="3" s="1"/>
  <c r="K69" i="2"/>
  <c r="K69" i="3" s="1"/>
  <c r="I77" i="3"/>
  <c r="K77" i="2"/>
  <c r="K77" i="3" s="1"/>
  <c r="I91" i="3"/>
  <c r="I93" i="2"/>
  <c r="I49" i="3"/>
  <c r="I61" i="3"/>
  <c r="J42" i="7"/>
  <c r="AE150" i="9"/>
  <c r="AE251" i="8"/>
  <c r="AE251" i="9" s="1"/>
  <c r="AD251" i="9"/>
  <c r="AD274" i="9"/>
  <c r="AE274" i="8"/>
  <c r="AD273" i="8"/>
  <c r="AE324" i="8"/>
  <c r="AE324" i="9" s="1"/>
  <c r="AD324" i="9"/>
  <c r="AE340" i="8"/>
  <c r="AD339" i="8"/>
  <c r="AD340" i="9"/>
  <c r="I45" i="3"/>
  <c r="AE147" i="8"/>
  <c r="AE147" i="9" s="1"/>
  <c r="AD147" i="9"/>
  <c r="AD145" i="8"/>
  <c r="AD145" i="9" s="1"/>
  <c r="AE153" i="8"/>
  <c r="AE153" i="9" s="1"/>
  <c r="AD153" i="9"/>
  <c r="J41" i="3"/>
  <c r="L41" i="2"/>
  <c r="L41" i="3" s="1"/>
  <c r="J49" i="3"/>
  <c r="L49" i="2"/>
  <c r="L49" i="3" s="1"/>
  <c r="J53" i="3"/>
  <c r="J69" i="3"/>
  <c r="L69" i="2"/>
  <c r="L69" i="3" s="1"/>
  <c r="I115" i="3"/>
  <c r="K115" i="2"/>
  <c r="K115" i="3" s="1"/>
  <c r="I40" i="3"/>
  <c r="K40" i="2"/>
  <c r="K40" i="3" s="1"/>
  <c r="I44" i="3"/>
  <c r="K44" i="2"/>
  <c r="K44" i="3" s="1"/>
  <c r="I48" i="3"/>
  <c r="K48" i="2"/>
  <c r="K48" i="3" s="1"/>
  <c r="I52" i="3"/>
  <c r="K52" i="2"/>
  <c r="K52" i="3" s="1"/>
  <c r="I56" i="3"/>
  <c r="K56" i="2"/>
  <c r="K56" i="3" s="1"/>
  <c r="I60" i="2"/>
  <c r="I64" i="3"/>
  <c r="K64" i="2"/>
  <c r="K64" i="3" s="1"/>
  <c r="I68" i="3"/>
  <c r="K68" i="2"/>
  <c r="K68" i="3" s="1"/>
  <c r="I76" i="3"/>
  <c r="K76" i="2"/>
  <c r="K76" i="3" s="1"/>
  <c r="L80" i="2"/>
  <c r="L80" i="3" s="1"/>
  <c r="K91" i="2"/>
  <c r="K91" i="3" s="1"/>
  <c r="L115" i="2"/>
  <c r="L115" i="3" s="1"/>
  <c r="J32" i="6"/>
  <c r="J31" i="4"/>
  <c r="J31" i="6" s="1"/>
  <c r="J47" i="7"/>
  <c r="J46" i="7"/>
  <c r="AE156" i="8"/>
  <c r="AE156" i="9" s="1"/>
  <c r="AD217" i="9"/>
  <c r="AE217" i="8"/>
  <c r="AD447" i="8"/>
  <c r="AD447" i="9" s="1"/>
  <c r="AD449" i="9"/>
  <c r="AE463" i="8"/>
  <c r="AE463" i="9" s="1"/>
  <c r="AD463" i="9"/>
  <c r="AC72" i="11"/>
  <c r="L57" i="2"/>
  <c r="L57" i="3" s="1"/>
  <c r="J65" i="3"/>
  <c r="L65" i="2"/>
  <c r="L65" i="3" s="1"/>
  <c r="L91" i="2"/>
  <c r="L91" i="3" s="1"/>
  <c r="J40" i="3"/>
  <c r="J44" i="3"/>
  <c r="L52" i="2"/>
  <c r="L52" i="3" s="1"/>
  <c r="J56" i="3"/>
  <c r="L56" i="2"/>
  <c r="L56" i="3" s="1"/>
  <c r="J64" i="3"/>
  <c r="J68" i="3"/>
  <c r="L68" i="2"/>
  <c r="L68" i="3" s="1"/>
  <c r="L72" i="2"/>
  <c r="L72" i="3" s="1"/>
  <c r="J76" i="3"/>
  <c r="L76" i="2"/>
  <c r="L76" i="3" s="1"/>
  <c r="J93" i="2"/>
  <c r="L101" i="2"/>
  <c r="L101" i="3" s="1"/>
  <c r="I69" i="3"/>
  <c r="I92" i="3"/>
  <c r="AD509" i="9"/>
  <c r="AD507" i="8"/>
  <c r="AD507" i="9" s="1"/>
  <c r="AE509" i="8"/>
  <c r="L45" i="2"/>
  <c r="L45" i="3" s="1"/>
  <c r="L61" i="2"/>
  <c r="L61" i="3" s="1"/>
  <c r="J61" i="3"/>
  <c r="J77" i="3"/>
  <c r="L77" i="2"/>
  <c r="L77" i="3" s="1"/>
  <c r="I112" i="2"/>
  <c r="I25" i="3"/>
  <c r="I39" i="2"/>
  <c r="K43" i="2"/>
  <c r="K43" i="3" s="1"/>
  <c r="I47" i="3"/>
  <c r="K47" i="2"/>
  <c r="K47" i="3" s="1"/>
  <c r="I51" i="3"/>
  <c r="K51" i="2"/>
  <c r="K51" i="3" s="1"/>
  <c r="I55" i="3"/>
  <c r="K55" i="2"/>
  <c r="K55" i="3" s="1"/>
  <c r="I59" i="3"/>
  <c r="K59" i="2"/>
  <c r="K59" i="3" s="1"/>
  <c r="K63" i="2"/>
  <c r="K63" i="3" s="1"/>
  <c r="I67" i="3"/>
  <c r="K67" i="2"/>
  <c r="K67" i="3" s="1"/>
  <c r="I71" i="3"/>
  <c r="K71" i="2"/>
  <c r="K71" i="3" s="1"/>
  <c r="I75" i="3"/>
  <c r="K75" i="2"/>
  <c r="K75" i="3" s="1"/>
  <c r="I79" i="3"/>
  <c r="K79" i="2"/>
  <c r="K79" i="3" s="1"/>
  <c r="I83" i="3"/>
  <c r="K83" i="2"/>
  <c r="J52" i="3"/>
  <c r="AD106" i="9"/>
  <c r="AE106" i="8"/>
  <c r="AE106" i="9" s="1"/>
  <c r="AD104" i="8"/>
  <c r="J39" i="2"/>
  <c r="J47" i="3"/>
  <c r="L47" i="2"/>
  <c r="L47" i="3" s="1"/>
  <c r="J51" i="3"/>
  <c r="J55" i="3"/>
  <c r="J59" i="3"/>
  <c r="L59" i="2"/>
  <c r="L59" i="3" s="1"/>
  <c r="J63" i="3"/>
  <c r="L63" i="2"/>
  <c r="L63" i="3" s="1"/>
  <c r="J67" i="3"/>
  <c r="J71" i="3"/>
  <c r="J75" i="3"/>
  <c r="L75" i="2"/>
  <c r="L75" i="3" s="1"/>
  <c r="J79" i="3"/>
  <c r="L79" i="2"/>
  <c r="L79" i="3" s="1"/>
  <c r="I98" i="3"/>
  <c r="K98" i="2"/>
  <c r="K98" i="3" s="1"/>
  <c r="I116" i="3"/>
  <c r="J48" i="3"/>
  <c r="J65" i="6"/>
  <c r="J69" i="6"/>
  <c r="AD91" i="9"/>
  <c r="AE91" i="8"/>
  <c r="AE91" i="9" s="1"/>
  <c r="AE357" i="8"/>
  <c r="AD356" i="8"/>
  <c r="AD356" i="9" s="1"/>
  <c r="AD357" i="9"/>
  <c r="I97" i="3"/>
  <c r="K97" i="2"/>
  <c r="K97" i="3" s="1"/>
  <c r="AD74" i="9"/>
  <c r="AE74" i="8"/>
  <c r="AE74" i="9" s="1"/>
  <c r="AD72" i="8"/>
  <c r="AD72" i="9" s="1"/>
  <c r="AD99" i="9"/>
  <c r="AE99" i="8"/>
  <c r="AE99" i="9" s="1"/>
  <c r="L84" i="2"/>
  <c r="L84" i="3" s="1"/>
  <c r="L85" i="2"/>
  <c r="L85" i="3" s="1"/>
  <c r="L97" i="2"/>
  <c r="L97" i="3" s="1"/>
  <c r="J97" i="3"/>
  <c r="AE136" i="8"/>
  <c r="AE136" i="9" s="1"/>
  <c r="AD136" i="9"/>
  <c r="AD245" i="9"/>
  <c r="AE245" i="8"/>
  <c r="AE245" i="9" s="1"/>
  <c r="AE485" i="8"/>
  <c r="AE485" i="9" s="1"/>
  <c r="AD485" i="9"/>
  <c r="AC51" i="10"/>
  <c r="AC51" i="11" s="1"/>
  <c r="K96" i="2"/>
  <c r="K96" i="3" s="1"/>
  <c r="I113" i="3"/>
  <c r="J77" i="6"/>
  <c r="J75" i="6"/>
  <c r="AD30" i="9"/>
  <c r="AD29" i="8"/>
  <c r="AE70" i="8"/>
  <c r="AE70" i="9" s="1"/>
  <c r="AD70" i="9"/>
  <c r="AD242" i="8"/>
  <c r="AD242" i="9" s="1"/>
  <c r="J96" i="3"/>
  <c r="L96" i="2"/>
  <c r="L96" i="3" s="1"/>
  <c r="L114" i="2"/>
  <c r="L114" i="3" s="1"/>
  <c r="I117" i="3"/>
  <c r="AE30" i="8"/>
  <c r="AD36" i="9"/>
  <c r="AE36" i="8"/>
  <c r="AE36" i="9" s="1"/>
  <c r="AD63" i="9"/>
  <c r="AE63" i="8"/>
  <c r="AE63" i="9" s="1"/>
  <c r="AD61" i="8"/>
  <c r="AD67" i="9"/>
  <c r="AE67" i="8"/>
  <c r="AE67" i="9" s="1"/>
  <c r="AD133" i="8"/>
  <c r="AD133" i="9" s="1"/>
  <c r="AD180" i="9"/>
  <c r="AE180" i="8"/>
  <c r="AE180" i="9" s="1"/>
  <c r="AD391" i="8"/>
  <c r="AD391" i="9" s="1"/>
  <c r="AD393" i="9"/>
  <c r="AE393" i="8"/>
  <c r="AD34" i="9"/>
  <c r="AD33" i="8"/>
  <c r="AD46" i="9"/>
  <c r="AD45" i="8"/>
  <c r="AD45" i="9" s="1"/>
  <c r="AE46" i="8"/>
  <c r="AE96" i="8"/>
  <c r="AE96" i="9" s="1"/>
  <c r="AD94" i="8"/>
  <c r="AD94" i="9" s="1"/>
  <c r="AD96" i="9"/>
  <c r="AD178" i="9"/>
  <c r="AD177" i="8"/>
  <c r="AD177" i="9" s="1"/>
  <c r="AE178" i="8"/>
  <c r="AD204" i="9"/>
  <c r="AD203" i="8"/>
  <c r="AD203" i="9" s="1"/>
  <c r="AE204" i="8"/>
  <c r="AD210" i="9"/>
  <c r="AE210" i="8"/>
  <c r="AE210" i="9" s="1"/>
  <c r="AD318" i="9"/>
  <c r="AE318" i="8"/>
  <c r="AE318" i="9" s="1"/>
  <c r="AE322" i="8"/>
  <c r="AE322" i="9" s="1"/>
  <c r="AD322" i="9"/>
  <c r="AD363" i="9"/>
  <c r="AD361" i="8"/>
  <c r="AD377" i="9"/>
  <c r="AE377" i="8"/>
  <c r="AE377" i="9" s="1"/>
  <c r="AC117" i="10"/>
  <c r="AC117" i="11" s="1"/>
  <c r="AC135" i="13"/>
  <c r="AD31" i="9"/>
  <c r="AE31" i="8"/>
  <c r="AE31" i="9" s="1"/>
  <c r="AE34" i="8"/>
  <c r="AE64" i="8"/>
  <c r="AE64" i="9" s="1"/>
  <c r="AD64" i="9"/>
  <c r="AE93" i="8"/>
  <c r="AE93" i="9" s="1"/>
  <c r="AE112" i="8"/>
  <c r="AD111" i="8"/>
  <c r="AD111" i="9" s="1"/>
  <c r="AD112" i="9"/>
  <c r="AE196" i="8"/>
  <c r="AE196" i="9" s="1"/>
  <c r="AD229" i="9"/>
  <c r="AE229" i="8"/>
  <c r="AE229" i="9" s="1"/>
  <c r="AE233" i="9"/>
  <c r="AD261" i="9"/>
  <c r="AE261" i="8"/>
  <c r="AE261" i="9" s="1"/>
  <c r="AE363" i="8"/>
  <c r="AE431" i="8"/>
  <c r="AD431" i="9"/>
  <c r="AD430" i="8"/>
  <c r="AD430" i="9" s="1"/>
  <c r="I103" i="3"/>
  <c r="N7" i="5"/>
  <c r="N7" i="7" s="1"/>
  <c r="AD90" i="9"/>
  <c r="AE90" i="8"/>
  <c r="AE90" i="9" s="1"/>
  <c r="AD88" i="8"/>
  <c r="AD88" i="9" s="1"/>
  <c r="AD116" i="8"/>
  <c r="AD117" i="9"/>
  <c r="AD279" i="9"/>
  <c r="AD277" i="8"/>
  <c r="AD277" i="9" s="1"/>
  <c r="AE279" i="8"/>
  <c r="AE279" i="9" s="1"/>
  <c r="AE375" i="9"/>
  <c r="AD458" i="9"/>
  <c r="K105" i="2"/>
  <c r="AD65" i="9"/>
  <c r="AE65" i="8"/>
  <c r="AE65" i="9" s="1"/>
  <c r="AD142" i="9"/>
  <c r="AD141" i="8"/>
  <c r="AE142" i="8"/>
  <c r="AD184" i="9"/>
  <c r="AE184" i="8"/>
  <c r="AE184" i="9" s="1"/>
  <c r="AD194" i="9"/>
  <c r="AE194" i="8"/>
  <c r="AD192" i="8"/>
  <c r="AD192" i="9" s="1"/>
  <c r="AE292" i="8"/>
  <c r="AE292" i="9" s="1"/>
  <c r="AD292" i="9"/>
  <c r="AD295" i="9"/>
  <c r="AE295" i="8"/>
  <c r="AE295" i="9" s="1"/>
  <c r="AE309" i="8"/>
  <c r="AE309" i="9" s="1"/>
  <c r="AD306" i="8"/>
  <c r="AD306" i="9" s="1"/>
  <c r="AD309" i="9"/>
  <c r="AD400" i="9"/>
  <c r="AE400" i="8"/>
  <c r="AE400" i="9" s="1"/>
  <c r="AD398" i="8"/>
  <c r="AD428" i="9"/>
  <c r="AE428" i="8"/>
  <c r="AE428" i="9" s="1"/>
  <c r="AD424" i="8"/>
  <c r="AD424" i="9" s="1"/>
  <c r="AD454" i="9"/>
  <c r="AE454" i="8"/>
  <c r="AE454" i="9" s="1"/>
  <c r="AE458" i="8"/>
  <c r="AC41" i="10"/>
  <c r="AE120" i="8"/>
  <c r="AE120" i="9" s="1"/>
  <c r="AD120" i="9"/>
  <c r="AD130" i="9"/>
  <c r="AE130" i="8"/>
  <c r="AE130" i="9" s="1"/>
  <c r="AD256" i="8"/>
  <c r="AD256" i="9" s="1"/>
  <c r="AD290" i="9"/>
  <c r="AE290" i="8"/>
  <c r="AE290" i="9" s="1"/>
  <c r="AD285" i="8"/>
  <c r="AD299" i="9"/>
  <c r="AD375" i="9"/>
  <c r="AD374" i="8"/>
  <c r="AD374" i="9" s="1"/>
  <c r="AD421" i="9"/>
  <c r="AE421" i="8"/>
  <c r="AD420" i="8"/>
  <c r="AD433" i="9"/>
  <c r="AE433" i="8"/>
  <c r="AE433" i="9" s="1"/>
  <c r="AE446" i="9"/>
  <c r="AD503" i="9"/>
  <c r="AE503" i="8"/>
  <c r="AD502" i="8"/>
  <c r="AD69" i="9"/>
  <c r="AD101" i="9"/>
  <c r="AC58" i="10"/>
  <c r="AC58" i="11" s="1"/>
  <c r="AC63" i="10"/>
  <c r="AC63" i="11" s="1"/>
  <c r="AC81" i="10"/>
  <c r="AC35" i="12"/>
  <c r="AC105" i="12"/>
  <c r="AC105" i="13" s="1"/>
  <c r="AD42" i="9"/>
  <c r="AD41" i="8"/>
  <c r="AD41" i="9" s="1"/>
  <c r="AE62" i="8"/>
  <c r="AD62" i="9"/>
  <c r="AD114" i="9"/>
  <c r="AE114" i="8"/>
  <c r="AE114" i="9" s="1"/>
  <c r="AD122" i="9"/>
  <c r="AE122" i="8"/>
  <c r="AD121" i="8"/>
  <c r="AD121" i="9" s="1"/>
  <c r="AE171" i="8"/>
  <c r="AD170" i="8"/>
  <c r="AD218" i="8"/>
  <c r="AD218" i="9" s="1"/>
  <c r="AE219" i="8"/>
  <c r="AD228" i="9"/>
  <c r="AE228" i="8"/>
  <c r="AE228" i="9" s="1"/>
  <c r="AD240" i="9"/>
  <c r="AE240" i="8"/>
  <c r="AE240" i="9" s="1"/>
  <c r="AE267" i="9"/>
  <c r="AD272" i="9"/>
  <c r="AE272" i="8"/>
  <c r="AE272" i="9" s="1"/>
  <c r="AD293" i="9"/>
  <c r="AE293" i="8"/>
  <c r="AE293" i="9" s="1"/>
  <c r="AE372" i="8"/>
  <c r="AE372" i="9" s="1"/>
  <c r="AD370" i="8"/>
  <c r="AD492" i="9"/>
  <c r="AD490" i="8"/>
  <c r="AE492" i="8"/>
  <c r="AE42" i="8"/>
  <c r="AE44" i="8"/>
  <c r="AE44" i="9" s="1"/>
  <c r="AD55" i="9"/>
  <c r="AD54" i="8"/>
  <c r="AD54" i="9" s="1"/>
  <c r="AD66" i="9"/>
  <c r="AE66" i="8"/>
  <c r="AE66" i="9" s="1"/>
  <c r="AD82" i="9"/>
  <c r="AE82" i="8"/>
  <c r="AE82" i="9" s="1"/>
  <c r="AD98" i="9"/>
  <c r="AE98" i="8"/>
  <c r="AE98" i="9" s="1"/>
  <c r="AE131" i="8"/>
  <c r="AE131" i="9" s="1"/>
  <c r="AE146" i="9"/>
  <c r="AE166" i="8"/>
  <c r="AE166" i="9" s="1"/>
  <c r="AE174" i="8"/>
  <c r="AE174" i="9" s="1"/>
  <c r="AE226" i="8"/>
  <c r="AE226" i="9" s="1"/>
  <c r="AD224" i="8"/>
  <c r="AD224" i="9" s="1"/>
  <c r="AD270" i="9"/>
  <c r="AE270" i="8"/>
  <c r="AE270" i="9" s="1"/>
  <c r="AE304" i="8"/>
  <c r="AE304" i="9" s="1"/>
  <c r="AD304" i="9"/>
  <c r="AD313" i="9"/>
  <c r="AD312" i="8"/>
  <c r="AE313" i="8"/>
  <c r="AD368" i="9"/>
  <c r="AE368" i="8"/>
  <c r="AE368" i="9" s="1"/>
  <c r="AE416" i="8"/>
  <c r="AE416" i="9" s="1"/>
  <c r="AD416" i="9"/>
  <c r="AD422" i="9"/>
  <c r="AE422" i="8"/>
  <c r="AE422" i="9" s="1"/>
  <c r="AE442" i="8"/>
  <c r="AE442" i="9" s="1"/>
  <c r="AD128" i="9"/>
  <c r="AD258" i="9"/>
  <c r="AD150" i="9"/>
  <c r="AD149" i="8"/>
  <c r="AD149" i="9" s="1"/>
  <c r="AD155" i="9"/>
  <c r="AE155" i="8"/>
  <c r="AE155" i="9" s="1"/>
  <c r="AD161" i="9"/>
  <c r="AE161" i="8"/>
  <c r="AE161" i="9" s="1"/>
  <c r="AD159" i="8"/>
  <c r="AD159" i="9" s="1"/>
  <c r="AD235" i="9"/>
  <c r="AE235" i="8"/>
  <c r="AE235" i="9" s="1"/>
  <c r="AE276" i="8"/>
  <c r="AE276" i="9" s="1"/>
  <c r="AD276" i="9"/>
  <c r="AE301" i="9"/>
  <c r="AD366" i="9"/>
  <c r="AE366" i="8"/>
  <c r="AD365" i="8"/>
  <c r="AD365" i="9" s="1"/>
  <c r="AD414" i="9"/>
  <c r="AE414" i="8"/>
  <c r="AE414" i="9" s="1"/>
  <c r="AE476" i="9"/>
  <c r="AE474" i="8"/>
  <c r="AD486" i="9"/>
  <c r="AE486" i="8"/>
  <c r="AE486" i="9" s="1"/>
  <c r="AD85" i="9"/>
  <c r="AD171" i="9"/>
  <c r="AD126" i="9"/>
  <c r="AE126" i="8"/>
  <c r="AD134" i="9"/>
  <c r="AE134" i="8"/>
  <c r="AD143" i="9"/>
  <c r="AE143" i="8"/>
  <c r="AE143" i="9" s="1"/>
  <c r="AD151" i="9"/>
  <c r="AE151" i="8"/>
  <c r="AE151" i="9" s="1"/>
  <c r="AD213" i="9"/>
  <c r="AE213" i="8"/>
  <c r="AE238" i="8"/>
  <c r="AD237" i="8"/>
  <c r="AD237" i="9" s="1"/>
  <c r="AD238" i="9"/>
  <c r="AD249" i="9"/>
  <c r="AD248" i="8"/>
  <c r="AD248" i="9" s="1"/>
  <c r="AE288" i="8"/>
  <c r="AE288" i="9" s="1"/>
  <c r="AD288" i="9"/>
  <c r="AD379" i="9"/>
  <c r="AD388" i="9"/>
  <c r="AE388" i="8"/>
  <c r="AD387" i="8"/>
  <c r="AD395" i="9"/>
  <c r="AD394" i="8"/>
  <c r="AD394" i="9" s="1"/>
  <c r="AD467" i="9"/>
  <c r="AE467" i="8"/>
  <c r="AE467" i="9" s="1"/>
  <c r="AD497" i="9"/>
  <c r="AE497" i="8"/>
  <c r="AE497" i="9" s="1"/>
  <c r="AD444" i="9"/>
  <c r="AC44" i="10"/>
  <c r="AC44" i="11" s="1"/>
  <c r="AC52" i="10"/>
  <c r="AC52" i="11" s="1"/>
  <c r="AC69" i="10"/>
  <c r="AE73" i="8"/>
  <c r="AE73" i="9" s="1"/>
  <c r="AE81" i="8"/>
  <c r="AE81" i="9" s="1"/>
  <c r="AE89" i="8"/>
  <c r="AE97" i="8"/>
  <c r="AE97" i="9" s="1"/>
  <c r="AE105" i="8"/>
  <c r="AE113" i="8"/>
  <c r="AE113" i="9" s="1"/>
  <c r="AD182" i="9"/>
  <c r="AE249" i="8"/>
  <c r="AD286" i="9"/>
  <c r="AE286" i="8"/>
  <c r="AE286" i="9" s="1"/>
  <c r="AD302" i="9"/>
  <c r="AE302" i="8"/>
  <c r="AE302" i="9" s="1"/>
  <c r="AD316" i="8"/>
  <c r="AD316" i="9" s="1"/>
  <c r="AD334" i="9"/>
  <c r="AE334" i="8"/>
  <c r="AE334" i="9" s="1"/>
  <c r="AE379" i="8"/>
  <c r="AD382" i="9"/>
  <c r="AE382" i="8"/>
  <c r="AD381" i="8"/>
  <c r="AD381" i="9" s="1"/>
  <c r="AE395" i="8"/>
  <c r="AE409" i="8"/>
  <c r="AE409" i="9" s="1"/>
  <c r="AE435" i="8"/>
  <c r="AD434" i="8"/>
  <c r="AD434" i="9" s="1"/>
  <c r="AE444" i="8"/>
  <c r="AE453" i="8"/>
  <c r="AE453" i="9" s="1"/>
  <c r="AD453" i="9"/>
  <c r="AD460" i="9"/>
  <c r="AD459" i="8"/>
  <c r="AD459" i="9" s="1"/>
  <c r="AD222" i="9"/>
  <c r="AC35" i="10"/>
  <c r="AC59" i="10"/>
  <c r="AC59" i="11" s="1"/>
  <c r="AC136" i="10"/>
  <c r="AC136" i="11" s="1"/>
  <c r="AD68" i="9"/>
  <c r="AE68" i="8"/>
  <c r="AE68" i="9" s="1"/>
  <c r="AD76" i="9"/>
  <c r="AE76" i="8"/>
  <c r="AE76" i="9" s="1"/>
  <c r="AD92" i="9"/>
  <c r="AE92" i="8"/>
  <c r="AE92" i="9" s="1"/>
  <c r="AD100" i="9"/>
  <c r="AE100" i="8"/>
  <c r="AE100" i="9" s="1"/>
  <c r="AD108" i="9"/>
  <c r="AE108" i="8"/>
  <c r="AD124" i="9"/>
  <c r="AE124" i="8"/>
  <c r="AE124" i="9" s="1"/>
  <c r="AE157" i="8"/>
  <c r="AE157" i="9" s="1"/>
  <c r="AD157" i="9"/>
  <c r="AD165" i="9"/>
  <c r="AE165" i="8"/>
  <c r="AE165" i="9" s="1"/>
  <c r="AD173" i="9"/>
  <c r="AE173" i="8"/>
  <c r="AE173" i="9" s="1"/>
  <c r="AE182" i="8"/>
  <c r="AE190" i="8"/>
  <c r="AE190" i="9" s="1"/>
  <c r="AE297" i="8"/>
  <c r="AD308" i="9"/>
  <c r="AE308" i="8"/>
  <c r="AE308" i="9" s="1"/>
  <c r="AE320" i="8"/>
  <c r="AD320" i="9"/>
  <c r="AD319" i="8"/>
  <c r="AD319" i="9" s="1"/>
  <c r="AE331" i="8"/>
  <c r="AE352" i="8"/>
  <c r="AD373" i="9"/>
  <c r="AE373" i="8"/>
  <c r="AE373" i="9" s="1"/>
  <c r="AE426" i="8"/>
  <c r="AE426" i="9" s="1"/>
  <c r="AE451" i="8"/>
  <c r="AE451" i="9" s="1"/>
  <c r="AD451" i="9"/>
  <c r="AE460" i="8"/>
  <c r="AE465" i="8"/>
  <c r="AE465" i="9" s="1"/>
  <c r="AD465" i="9"/>
  <c r="AD495" i="9"/>
  <c r="AE495" i="8"/>
  <c r="AE495" i="9" s="1"/>
  <c r="AD132" i="9"/>
  <c r="AC133" i="10"/>
  <c r="AC133" i="11" s="1"/>
  <c r="AE71" i="8"/>
  <c r="AE71" i="9" s="1"/>
  <c r="AE79" i="8"/>
  <c r="AE79" i="9" s="1"/>
  <c r="AD244" i="9"/>
  <c r="AE244" i="8"/>
  <c r="AE244" i="9" s="1"/>
  <c r="AD260" i="9"/>
  <c r="AE260" i="8"/>
  <c r="AE260" i="9" s="1"/>
  <c r="AD267" i="9"/>
  <c r="AD266" i="8"/>
  <c r="AD266" i="9" s="1"/>
  <c r="AD350" i="9"/>
  <c r="AE350" i="8"/>
  <c r="AE350" i="9" s="1"/>
  <c r="AD389" i="9"/>
  <c r="AE389" i="8"/>
  <c r="AE389" i="9" s="1"/>
  <c r="AD402" i="9"/>
  <c r="AE402" i="8"/>
  <c r="AE402" i="9" s="1"/>
  <c r="AD411" i="9"/>
  <c r="AD410" i="8"/>
  <c r="AD410" i="9" s="1"/>
  <c r="AD438" i="9"/>
  <c r="AE438" i="8"/>
  <c r="AE438" i="9" s="1"/>
  <c r="AE469" i="8"/>
  <c r="AE505" i="8"/>
  <c r="AE505" i="9" s="1"/>
  <c r="AD78" i="9"/>
  <c r="AD110" i="9"/>
  <c r="AD297" i="9"/>
  <c r="AE353" i="9"/>
  <c r="AC120" i="10"/>
  <c r="AC120" i="11" s="1"/>
  <c r="AD236" i="9"/>
  <c r="AE236" i="8"/>
  <c r="AE236" i="9" s="1"/>
  <c r="AD252" i="9"/>
  <c r="AE252" i="8"/>
  <c r="AE252" i="9" s="1"/>
  <c r="AD412" i="9"/>
  <c r="AE412" i="8"/>
  <c r="AE412" i="9" s="1"/>
  <c r="AD477" i="8"/>
  <c r="AD477" i="9" s="1"/>
  <c r="AD510" i="9"/>
  <c r="AE510" i="8"/>
  <c r="AE510" i="9" s="1"/>
  <c r="AD220" i="9"/>
  <c r="AD241" i="9"/>
  <c r="AD310" i="9"/>
  <c r="AD346" i="9"/>
  <c r="AD358" i="9"/>
  <c r="AD390" i="9"/>
  <c r="AD429" i="9"/>
  <c r="AD461" i="9"/>
  <c r="AD508" i="9"/>
  <c r="AC47" i="10"/>
  <c r="AC178" i="11"/>
  <c r="AE179" i="8"/>
  <c r="AE179" i="9" s="1"/>
  <c r="AE183" i="8"/>
  <c r="AE183" i="9" s="1"/>
  <c r="AE187" i="8"/>
  <c r="AE189" i="8"/>
  <c r="AE189" i="9" s="1"/>
  <c r="AD282" i="9"/>
  <c r="AE282" i="8"/>
  <c r="AE282" i="9" s="1"/>
  <c r="AE307" i="9"/>
  <c r="AD314" i="9"/>
  <c r="AE314" i="8"/>
  <c r="AE314" i="9" s="1"/>
  <c r="AE225" i="8"/>
  <c r="AE257" i="8"/>
  <c r="AE321" i="8"/>
  <c r="AE321" i="9" s="1"/>
  <c r="AD376" i="9"/>
  <c r="AE376" i="8"/>
  <c r="AE376" i="9" s="1"/>
  <c r="AE385" i="8"/>
  <c r="AD425" i="9"/>
  <c r="AE425" i="8"/>
  <c r="AE450" i="8"/>
  <c r="AD506" i="9"/>
  <c r="AE506" i="8"/>
  <c r="AE506" i="9" s="1"/>
  <c r="AD214" i="9"/>
  <c r="AD264" i="9"/>
  <c r="AE371" i="9"/>
  <c r="AD491" i="9"/>
  <c r="AC78" i="11"/>
  <c r="AD278" i="9"/>
  <c r="AE278" i="8"/>
  <c r="AD342" i="9"/>
  <c r="AE342" i="8"/>
  <c r="AE342" i="9" s="1"/>
  <c r="AE399" i="9"/>
  <c r="AD406" i="9"/>
  <c r="AE406" i="8"/>
  <c r="AD439" i="9"/>
  <c r="AE439" i="8"/>
  <c r="AE464" i="8"/>
  <c r="AE464" i="9" s="1"/>
  <c r="AE480" i="8"/>
  <c r="AD487" i="9"/>
  <c r="AE487" i="8"/>
  <c r="AE487" i="9" s="1"/>
  <c r="AD504" i="9"/>
  <c r="AE504" i="8"/>
  <c r="AE504" i="9" s="1"/>
  <c r="AD232" i="9"/>
  <c r="AD268" i="9"/>
  <c r="AD280" i="9"/>
  <c r="AD300" i="9"/>
  <c r="AD344" i="9"/>
  <c r="AD348" i="9"/>
  <c r="AD380" i="9"/>
  <c r="AD392" i="9"/>
  <c r="AD423" i="9"/>
  <c r="AD427" i="9"/>
  <c r="AD455" i="9"/>
  <c r="AD475" i="9"/>
  <c r="AC75" i="10"/>
  <c r="AC83" i="10"/>
  <c r="AC83" i="11" s="1"/>
  <c r="AC149" i="10"/>
  <c r="AC149" i="11" s="1"/>
  <c r="AC128" i="10"/>
  <c r="AC128" i="11" s="1"/>
  <c r="AC144" i="10"/>
  <c r="AC144" i="11" s="1"/>
  <c r="AC36" i="10"/>
  <c r="AC36" i="11" s="1"/>
  <c r="AC62" i="11"/>
  <c r="AC99" i="10"/>
  <c r="AC39" i="10"/>
  <c r="AC39" i="11" s="1"/>
  <c r="AC53" i="10"/>
  <c r="AC53" i="11" s="1"/>
  <c r="AC95" i="10"/>
  <c r="AC95" i="11" s="1"/>
  <c r="AC199" i="10"/>
  <c r="AC104" i="10"/>
  <c r="AC184" i="10"/>
  <c r="AC93" i="10"/>
  <c r="AC93" i="11" s="1"/>
  <c r="AC125" i="10"/>
  <c r="AC125" i="11" s="1"/>
  <c r="AC175" i="10"/>
  <c r="AC175" i="11" s="1"/>
  <c r="AC78" i="13"/>
  <c r="AC82" i="12"/>
  <c r="AC82" i="13" s="1"/>
  <c r="AC57" i="10"/>
  <c r="AC57" i="11" s="1"/>
  <c r="AC66" i="10"/>
  <c r="AC87" i="10"/>
  <c r="AC87" i="11" s="1"/>
  <c r="AC101" i="10"/>
  <c r="AC101" i="11" s="1"/>
  <c r="AC157" i="10"/>
  <c r="AC157" i="11" s="1"/>
  <c r="AC162" i="10"/>
  <c r="AC162" i="11" s="1"/>
  <c r="AC138" i="10"/>
  <c r="AC138" i="11" s="1"/>
  <c r="AC154" i="10"/>
  <c r="AC154" i="11" s="1"/>
  <c r="AC123" i="11"/>
  <c r="AC148" i="11"/>
  <c r="AC151" i="10"/>
  <c r="AC151" i="11" s="1"/>
  <c r="AC159" i="10"/>
  <c r="AC197" i="10"/>
  <c r="AC197" i="11" s="1"/>
  <c r="AC49" i="10"/>
  <c r="AC49" i="11" s="1"/>
  <c r="AC73" i="10"/>
  <c r="AC73" i="11" s="1"/>
  <c r="AC82" i="10"/>
  <c r="AC82" i="11" s="1"/>
  <c r="AC115" i="10"/>
  <c r="AC115" i="11" s="1"/>
  <c r="AC160" i="10"/>
  <c r="AC160" i="11" s="1"/>
  <c r="AC200" i="10"/>
  <c r="AC200" i="11" s="1"/>
  <c r="AC75" i="12"/>
  <c r="AC75" i="13" s="1"/>
  <c r="AJ72" i="12"/>
  <c r="AC67" i="10"/>
  <c r="AC67" i="11" s="1"/>
  <c r="AC79" i="10"/>
  <c r="AC79" i="11" s="1"/>
  <c r="AC85" i="10"/>
  <c r="AC109" i="10"/>
  <c r="AC109" i="11" s="1"/>
  <c r="AC127" i="10"/>
  <c r="AC127" i="11" s="1"/>
  <c r="AC170" i="10"/>
  <c r="AC170" i="11" s="1"/>
  <c r="AC173" i="10"/>
  <c r="AC176" i="10"/>
  <c r="AC176" i="11" s="1"/>
  <c r="AC53" i="12"/>
  <c r="AC53" i="13" s="1"/>
  <c r="AC113" i="10"/>
  <c r="AC167" i="10"/>
  <c r="AC189" i="10"/>
  <c r="AC189" i="11" s="1"/>
  <c r="AJ50" i="12"/>
  <c r="AC89" i="10"/>
  <c r="AC107" i="10"/>
  <c r="AC107" i="11" s="1"/>
  <c r="AC119" i="10"/>
  <c r="AC119" i="11" s="1"/>
  <c r="AC141" i="10"/>
  <c r="AC33" i="12"/>
  <c r="AC42" i="12"/>
  <c r="AC42" i="13" s="1"/>
  <c r="AC182" i="10"/>
  <c r="AC182" i="11" s="1"/>
  <c r="AC187" i="10"/>
  <c r="AC190" i="10"/>
  <c r="AC190" i="11" s="1"/>
  <c r="AC93" i="12"/>
  <c r="AC93" i="13" s="1"/>
  <c r="AC45" i="10"/>
  <c r="AC45" i="11" s="1"/>
  <c r="AC66" i="12"/>
  <c r="AC66" i="13" s="1"/>
  <c r="AJ64" i="12"/>
  <c r="AC69" i="12"/>
  <c r="AC69" i="13" s="1"/>
  <c r="AC85" i="12"/>
  <c r="AJ84" i="12"/>
  <c r="AC121" i="10"/>
  <c r="AC121" i="11" s="1"/>
  <c r="AC137" i="10"/>
  <c r="AC137" i="11" s="1"/>
  <c r="AC145" i="11"/>
  <c r="AC156" i="10"/>
  <c r="AC156" i="11" s="1"/>
  <c r="AC161" i="10"/>
  <c r="AC161" i="11" s="1"/>
  <c r="AC164" i="10"/>
  <c r="AC164" i="11" s="1"/>
  <c r="AC169" i="10"/>
  <c r="AC169" i="11" s="1"/>
  <c r="AC180" i="10"/>
  <c r="AC180" i="11" s="1"/>
  <c r="AC185" i="10"/>
  <c r="AC185" i="11" s="1"/>
  <c r="AC188" i="10"/>
  <c r="AC188" i="11" s="1"/>
  <c r="AC193" i="10"/>
  <c r="AC196" i="10"/>
  <c r="AC59" i="12"/>
  <c r="AJ58" i="12"/>
  <c r="AC86" i="12"/>
  <c r="AC86" i="13" s="1"/>
  <c r="AC91" i="13"/>
  <c r="AC118" i="12"/>
  <c r="AJ116" i="12"/>
  <c r="AC37" i="12"/>
  <c r="AJ36" i="12"/>
  <c r="AC43" i="12"/>
  <c r="AC43" i="13" s="1"/>
  <c r="AC109" i="12"/>
  <c r="AC109" i="13" s="1"/>
  <c r="AC138" i="12"/>
  <c r="AC138" i="13" s="1"/>
  <c r="AC83" i="12"/>
  <c r="AC83" i="13" s="1"/>
  <c r="AJ89" i="12"/>
  <c r="AC38" i="12"/>
  <c r="AC38" i="13" s="1"/>
  <c r="AC48" i="12"/>
  <c r="AC48" i="13" s="1"/>
  <c r="AC51" i="12"/>
  <c r="AC67" i="12"/>
  <c r="AC67" i="13" s="1"/>
  <c r="AJ79" i="12"/>
  <c r="AC123" i="13"/>
  <c r="AC130" i="12"/>
  <c r="AC130" i="13" s="1"/>
  <c r="AJ128" i="12"/>
  <c r="AJ134" i="12"/>
  <c r="AC45" i="12"/>
  <c r="AJ44" i="12"/>
  <c r="AC61" i="12"/>
  <c r="AC61" i="13" s="1"/>
  <c r="AC74" i="12"/>
  <c r="AC74" i="13" s="1"/>
  <c r="AC96" i="12"/>
  <c r="AJ95" i="12"/>
  <c r="AC103" i="13"/>
  <c r="AC41" i="12"/>
  <c r="AC41" i="13" s="1"/>
  <c r="AC49" i="12"/>
  <c r="AC49" i="13" s="1"/>
  <c r="AC57" i="12"/>
  <c r="AC65" i="12"/>
  <c r="AC73" i="12"/>
  <c r="AC81" i="12"/>
  <c r="AC81" i="13" s="1"/>
  <c r="AC98" i="12"/>
  <c r="AC98" i="13" s="1"/>
  <c r="AC111" i="12"/>
  <c r="AC111" i="13" s="1"/>
  <c r="AJ122" i="12"/>
  <c r="AC133" i="12"/>
  <c r="AC39" i="12"/>
  <c r="AC39" i="13" s="1"/>
  <c r="AC47" i="12"/>
  <c r="AC47" i="13" s="1"/>
  <c r="AC55" i="12"/>
  <c r="AC55" i="13" s="1"/>
  <c r="AC63" i="12"/>
  <c r="AC63" i="13" s="1"/>
  <c r="AC71" i="12"/>
  <c r="AC71" i="13" s="1"/>
  <c r="AC101" i="12"/>
  <c r="AC101" i="13" s="1"/>
  <c r="AJ131" i="12"/>
  <c r="AC97" i="12"/>
  <c r="AC97" i="13" s="1"/>
  <c r="AC113" i="12"/>
  <c r="AC129" i="12"/>
  <c r="AC137" i="12"/>
  <c r="AC137" i="13" s="1"/>
  <c r="AJ130" i="10" l="1"/>
  <c r="AJ110" i="10"/>
  <c r="AJ32" i="10"/>
  <c r="AD473" i="8"/>
  <c r="AE332" i="8"/>
  <c r="AE332" i="9" s="1"/>
  <c r="K12" i="2"/>
  <c r="K12" i="3" s="1"/>
  <c r="I19" i="3"/>
  <c r="AE159" i="8"/>
  <c r="AE159" i="9" s="1"/>
  <c r="AE347" i="8"/>
  <c r="AE347" i="9" s="1"/>
  <c r="I66" i="3"/>
  <c r="K42" i="2"/>
  <c r="K42" i="3" s="1"/>
  <c r="K78" i="2"/>
  <c r="K78" i="3" s="1"/>
  <c r="N65" i="4"/>
  <c r="N65" i="6" s="1"/>
  <c r="AE231" i="8"/>
  <c r="AE231" i="9" s="1"/>
  <c r="AD474" i="9"/>
  <c r="I101" i="3"/>
  <c r="L66" i="2"/>
  <c r="L66" i="3" s="1"/>
  <c r="AD208" i="8"/>
  <c r="AD208" i="9" s="1"/>
  <c r="AE398" i="8"/>
  <c r="AE410" i="8"/>
  <c r="AE410" i="9" s="1"/>
  <c r="I42" i="3"/>
  <c r="I27" i="3"/>
  <c r="K27" i="2"/>
  <c r="K27" i="3" s="1"/>
  <c r="L27" i="2"/>
  <c r="L27" i="3" s="1"/>
  <c r="AE200" i="9"/>
  <c r="AE198" i="8"/>
  <c r="AE198" i="9" s="1"/>
  <c r="J104" i="3"/>
  <c r="L104" i="2"/>
  <c r="L104" i="3" s="1"/>
  <c r="K104" i="2"/>
  <c r="K104" i="3" s="1"/>
  <c r="I104" i="3"/>
  <c r="AC77" i="10"/>
  <c r="AC77" i="11" s="1"/>
  <c r="AD181" i="8"/>
  <c r="AD181" i="9" s="1"/>
  <c r="AE39" i="9"/>
  <c r="AE38" i="8"/>
  <c r="AE38" i="9" s="1"/>
  <c r="AE84" i="8"/>
  <c r="AE84" i="9" s="1"/>
  <c r="AE56" i="9"/>
  <c r="AE54" i="8"/>
  <c r="AE54" i="9" s="1"/>
  <c r="AD329" i="9"/>
  <c r="AD327" i="8"/>
  <c r="AD327" i="9" s="1"/>
  <c r="AE145" i="8"/>
  <c r="AE145" i="9" s="1"/>
  <c r="AC61" i="10"/>
  <c r="AC61" i="11" s="1"/>
  <c r="AC122" i="12"/>
  <c r="AC122" i="13" s="1"/>
  <c r="AC177" i="10"/>
  <c r="AC177" i="11" s="1"/>
  <c r="AD378" i="8"/>
  <c r="AD378" i="9" s="1"/>
  <c r="AE345" i="9"/>
  <c r="AE343" i="8"/>
  <c r="AE343" i="9" s="1"/>
  <c r="AE52" i="9"/>
  <c r="AE51" i="8"/>
  <c r="AE51" i="9" s="1"/>
  <c r="AE116" i="8"/>
  <c r="AE116" i="9" s="1"/>
  <c r="AE444" i="9"/>
  <c r="AC81" i="11"/>
  <c r="AC80" i="10"/>
  <c r="AC80" i="11" s="1"/>
  <c r="J93" i="3"/>
  <c r="K81" i="2"/>
  <c r="I81" i="3"/>
  <c r="N17" i="5"/>
  <c r="N17" i="7" s="1"/>
  <c r="L17" i="7"/>
  <c r="M73" i="7"/>
  <c r="O73" i="5"/>
  <c r="O73" i="7" s="1"/>
  <c r="M73" i="6"/>
  <c r="O73" i="4"/>
  <c r="O73" i="6" s="1"/>
  <c r="N58" i="4"/>
  <c r="N58" i="6" s="1"/>
  <c r="K58" i="4"/>
  <c r="K58" i="6" s="1"/>
  <c r="L58" i="6"/>
  <c r="M36" i="7"/>
  <c r="M38" i="5"/>
  <c r="O36" i="5"/>
  <c r="O36" i="7" s="1"/>
  <c r="AE320" i="9"/>
  <c r="AE319" i="8"/>
  <c r="AE319" i="9" s="1"/>
  <c r="M45" i="7"/>
  <c r="M58" i="7"/>
  <c r="M87" i="6"/>
  <c r="O87" i="4"/>
  <c r="O87" i="6" s="1"/>
  <c r="O12" i="4"/>
  <c r="O12" i="6" s="1"/>
  <c r="M12" i="6"/>
  <c r="M81" i="4"/>
  <c r="O82" i="4"/>
  <c r="O82" i="6" s="1"/>
  <c r="M82" i="6"/>
  <c r="M54" i="6"/>
  <c r="O54" i="4"/>
  <c r="O54" i="6" s="1"/>
  <c r="K55" i="5"/>
  <c r="K55" i="7" s="1"/>
  <c r="N55" i="5"/>
  <c r="N55" i="7" s="1"/>
  <c r="L55" i="7"/>
  <c r="L15" i="7"/>
  <c r="N15" i="5"/>
  <c r="N15" i="7" s="1"/>
  <c r="M19" i="6"/>
  <c r="O19" i="4"/>
  <c r="O19" i="6" s="1"/>
  <c r="O34" i="4"/>
  <c r="O34" i="6" s="1"/>
  <c r="M34" i="6"/>
  <c r="L10" i="4"/>
  <c r="L11" i="6"/>
  <c r="N11" i="4"/>
  <c r="N11" i="6" s="1"/>
  <c r="M12" i="7"/>
  <c r="N16" i="5"/>
  <c r="N16" i="7" s="1"/>
  <c r="L16" i="7"/>
  <c r="N77" i="4"/>
  <c r="N77" i="6" s="1"/>
  <c r="L77" i="6"/>
  <c r="K77" i="4"/>
  <c r="K77" i="6" s="1"/>
  <c r="L47" i="6"/>
  <c r="N47" i="4"/>
  <c r="N47" i="6" s="1"/>
  <c r="M20" i="7"/>
  <c r="M102" i="6"/>
  <c r="O102" i="4"/>
  <c r="O102" i="6" s="1"/>
  <c r="AC89" i="11"/>
  <c r="AC88" i="10"/>
  <c r="AC88" i="11" s="1"/>
  <c r="M17" i="4"/>
  <c r="M18" i="6"/>
  <c r="O18" i="4"/>
  <c r="O18" i="6" s="1"/>
  <c r="O33" i="4"/>
  <c r="O33" i="6" s="1"/>
  <c r="M33" i="6"/>
  <c r="M32" i="4"/>
  <c r="L22" i="6"/>
  <c r="N22" i="4"/>
  <c r="N22" i="6" s="1"/>
  <c r="N88" i="4"/>
  <c r="N88" i="6" s="1"/>
  <c r="L88" i="6"/>
  <c r="N12" i="4"/>
  <c r="N12" i="6" s="1"/>
  <c r="L12" i="6"/>
  <c r="M67" i="6"/>
  <c r="M103" i="4"/>
  <c r="O99" i="4"/>
  <c r="O99" i="6" s="1"/>
  <c r="M99" i="6"/>
  <c r="AC73" i="13"/>
  <c r="AC72" i="12"/>
  <c r="AC72" i="13" s="1"/>
  <c r="AE30" i="9"/>
  <c r="AE29" i="8"/>
  <c r="N25" i="4"/>
  <c r="N25" i="6" s="1"/>
  <c r="L25" i="6"/>
  <c r="M31" i="7"/>
  <c r="O31" i="5"/>
  <c r="O31" i="7" s="1"/>
  <c r="N80" i="4"/>
  <c r="N80" i="6" s="1"/>
  <c r="K80" i="4"/>
  <c r="K80" i="6" s="1"/>
  <c r="L80" i="6"/>
  <c r="N100" i="4"/>
  <c r="N100" i="6" s="1"/>
  <c r="L100" i="6"/>
  <c r="K57" i="5"/>
  <c r="K57" i="7" s="1"/>
  <c r="N57" i="5"/>
  <c r="N57" i="7" s="1"/>
  <c r="L57" i="7"/>
  <c r="N70" i="4"/>
  <c r="N70" i="6" s="1"/>
  <c r="K70" i="4"/>
  <c r="L70" i="6"/>
  <c r="L69" i="4"/>
  <c r="M56" i="6"/>
  <c r="O56" i="4"/>
  <c r="O56" i="6" s="1"/>
  <c r="M55" i="4"/>
  <c r="M53" i="7"/>
  <c r="O53" i="5"/>
  <c r="O53" i="7" s="1"/>
  <c r="L46" i="6"/>
  <c r="N46" i="4"/>
  <c r="N46" i="6" s="1"/>
  <c r="N19" i="5"/>
  <c r="N19" i="7" s="1"/>
  <c r="L19" i="7"/>
  <c r="M70" i="7"/>
  <c r="M74" i="5"/>
  <c r="O70" i="5"/>
  <c r="O70" i="7" s="1"/>
  <c r="L73" i="6"/>
  <c r="N73" i="4"/>
  <c r="N73" i="6" s="1"/>
  <c r="K73" i="4"/>
  <c r="K73" i="6" s="1"/>
  <c r="K56" i="5"/>
  <c r="K56" i="7" s="1"/>
  <c r="L56" i="7"/>
  <c r="N56" i="5"/>
  <c r="N56" i="7" s="1"/>
  <c r="M27" i="6"/>
  <c r="M93" i="6"/>
  <c r="L29" i="6"/>
  <c r="N29" i="4"/>
  <c r="N29" i="6" s="1"/>
  <c r="M77" i="6"/>
  <c r="O77" i="4"/>
  <c r="O77" i="6" s="1"/>
  <c r="L20" i="7"/>
  <c r="N20" i="5"/>
  <c r="N20" i="7" s="1"/>
  <c r="M58" i="6"/>
  <c r="O58" i="4"/>
  <c r="O58" i="6" s="1"/>
  <c r="L76" i="6"/>
  <c r="N76" i="4"/>
  <c r="N76" i="6" s="1"/>
  <c r="K76" i="4"/>
  <c r="L75" i="4"/>
  <c r="M59" i="7"/>
  <c r="O59" i="5"/>
  <c r="O59" i="7" s="1"/>
  <c r="N28" i="4"/>
  <c r="N28" i="6" s="1"/>
  <c r="L28" i="6"/>
  <c r="N74" i="4"/>
  <c r="N74" i="6" s="1"/>
  <c r="K74" i="4"/>
  <c r="K74" i="6" s="1"/>
  <c r="L74" i="6"/>
  <c r="L21" i="7"/>
  <c r="N21" i="5"/>
  <c r="N21" i="7" s="1"/>
  <c r="K53" i="5"/>
  <c r="K53" i="7" s="1"/>
  <c r="L53" i="7"/>
  <c r="N53" i="5"/>
  <c r="N53" i="7" s="1"/>
  <c r="M15" i="7"/>
  <c r="O15" i="5"/>
  <c r="O15" i="7" s="1"/>
  <c r="L78" i="2"/>
  <c r="L78" i="3" s="1"/>
  <c r="L43" i="4"/>
  <c r="L44" i="6"/>
  <c r="N44" i="4"/>
  <c r="N44" i="6" s="1"/>
  <c r="L11" i="2"/>
  <c r="L11" i="3" s="1"/>
  <c r="L12" i="2"/>
  <c r="L12" i="3" s="1"/>
  <c r="L92" i="2"/>
  <c r="L92" i="3" s="1"/>
  <c r="AC129" i="13"/>
  <c r="AC128" i="12"/>
  <c r="AE503" i="9"/>
  <c r="AE502" i="8"/>
  <c r="L29" i="7"/>
  <c r="N29" i="5"/>
  <c r="N29" i="7" s="1"/>
  <c r="M21" i="6"/>
  <c r="M20" i="4"/>
  <c r="O21" i="4"/>
  <c r="O21" i="6" s="1"/>
  <c r="L17" i="4"/>
  <c r="L18" i="6"/>
  <c r="N18" i="4"/>
  <c r="N18" i="6" s="1"/>
  <c r="N93" i="4"/>
  <c r="N93" i="6" s="1"/>
  <c r="L93" i="6"/>
  <c r="M72" i="7"/>
  <c r="M50" i="7"/>
  <c r="O50" i="5"/>
  <c r="O50" i="7" s="1"/>
  <c r="M15" i="6"/>
  <c r="O15" i="4"/>
  <c r="O15" i="6" s="1"/>
  <c r="J119" i="2"/>
  <c r="J112" i="3"/>
  <c r="AC187" i="11"/>
  <c r="AC186" i="10"/>
  <c r="AC186" i="11" s="1"/>
  <c r="AC173" i="11"/>
  <c r="AC172" i="10"/>
  <c r="AC172" i="11" s="1"/>
  <c r="AE352" i="9"/>
  <c r="AE126" i="9"/>
  <c r="AE125" i="8"/>
  <c r="AE125" i="9" s="1"/>
  <c r="AE203" i="8"/>
  <c r="AE203" i="9" s="1"/>
  <c r="AE204" i="9"/>
  <c r="AE356" i="8"/>
  <c r="AE356" i="9" s="1"/>
  <c r="AE357" i="9"/>
  <c r="J63" i="6"/>
  <c r="M43" i="7"/>
  <c r="L21" i="6"/>
  <c r="L20" i="4"/>
  <c r="N21" i="4"/>
  <c r="N21" i="6" s="1"/>
  <c r="M45" i="6"/>
  <c r="M59" i="6"/>
  <c r="O59" i="4"/>
  <c r="O59" i="6" s="1"/>
  <c r="N87" i="4"/>
  <c r="N87" i="6" s="1"/>
  <c r="L87" i="6"/>
  <c r="T1581" i="1"/>
  <c r="U1581" i="1" s="1"/>
  <c r="R1581" i="1"/>
  <c r="S1581" i="1" s="1"/>
  <c r="AE257" i="9"/>
  <c r="AE256" i="8"/>
  <c r="AE256" i="9" s="1"/>
  <c r="AE242" i="8"/>
  <c r="AE242" i="9" s="1"/>
  <c r="AE316" i="8"/>
  <c r="AE316" i="9" s="1"/>
  <c r="AE170" i="8"/>
  <c r="AE171" i="9"/>
  <c r="AD420" i="9"/>
  <c r="AD437" i="8"/>
  <c r="AD437" i="9" s="1"/>
  <c r="AE34" i="9"/>
  <c r="AE33" i="8"/>
  <c r="AE46" i="9"/>
  <c r="AE45" i="8"/>
  <c r="AE45" i="9" s="1"/>
  <c r="AD339" i="9"/>
  <c r="AD338" i="8"/>
  <c r="K82" i="3"/>
  <c r="L82" i="2"/>
  <c r="L82" i="3" s="1"/>
  <c r="O72" i="4"/>
  <c r="O72" i="6" s="1"/>
  <c r="M72" i="6"/>
  <c r="M55" i="7"/>
  <c r="O55" i="5"/>
  <c r="O55" i="7" s="1"/>
  <c r="M23" i="6"/>
  <c r="O23" i="4"/>
  <c r="O23" i="6" s="1"/>
  <c r="O47" i="4"/>
  <c r="O47" i="6" s="1"/>
  <c r="M47" i="6"/>
  <c r="O14" i="4"/>
  <c r="O14" i="6" s="1"/>
  <c r="M14" i="6"/>
  <c r="L33" i="6"/>
  <c r="K33" i="4"/>
  <c r="L32" i="4"/>
  <c r="N33" i="4"/>
  <c r="N33" i="6" s="1"/>
  <c r="N59" i="4"/>
  <c r="N59" i="6" s="1"/>
  <c r="L59" i="6"/>
  <c r="K59" i="4"/>
  <c r="K59" i="6" s="1"/>
  <c r="M47" i="7"/>
  <c r="M46" i="5"/>
  <c r="M60" i="5" s="1"/>
  <c r="O47" i="5"/>
  <c r="O47" i="7" s="1"/>
  <c r="N53" i="4"/>
  <c r="N53" i="6" s="1"/>
  <c r="L53" i="6"/>
  <c r="K53" i="4"/>
  <c r="K53" i="6" s="1"/>
  <c r="L22" i="7"/>
  <c r="N22" i="5"/>
  <c r="N22" i="7" s="1"/>
  <c r="N27" i="4"/>
  <c r="N27" i="6" s="1"/>
  <c r="L27" i="6"/>
  <c r="AE331" i="9"/>
  <c r="AE329" i="8"/>
  <c r="AE182" i="9"/>
  <c r="AD490" i="9"/>
  <c r="AD488" i="8"/>
  <c r="AD488" i="9" s="1"/>
  <c r="AD398" i="9"/>
  <c r="AD397" i="8"/>
  <c r="AD397" i="9" s="1"/>
  <c r="J39" i="3"/>
  <c r="J86" i="2"/>
  <c r="L53" i="2"/>
  <c r="L53" i="3" s="1"/>
  <c r="AD263" i="8"/>
  <c r="AD263" i="9" s="1"/>
  <c r="AD273" i="9"/>
  <c r="AC196" i="11"/>
  <c r="AC195" i="10"/>
  <c r="AC195" i="11" s="1"/>
  <c r="AC184" i="11"/>
  <c r="AC183" i="10"/>
  <c r="AC183" i="11" s="1"/>
  <c r="AE450" i="9"/>
  <c r="AE449" i="8"/>
  <c r="AE385" i="9"/>
  <c r="AE469" i="9"/>
  <c r="AE297" i="9"/>
  <c r="AE296" i="8"/>
  <c r="AE296" i="9" s="1"/>
  <c r="AE394" i="8"/>
  <c r="AE394" i="9" s="1"/>
  <c r="AE395" i="9"/>
  <c r="AE89" i="9"/>
  <c r="AE88" i="8"/>
  <c r="AE88" i="9" s="1"/>
  <c r="AC41" i="11"/>
  <c r="AC40" i="10"/>
  <c r="AC40" i="11" s="1"/>
  <c r="I107" i="3"/>
  <c r="K107" i="2"/>
  <c r="K107" i="3" s="1"/>
  <c r="AD33" i="9"/>
  <c r="AD32" i="8"/>
  <c r="AD32" i="9" s="1"/>
  <c r="AD29" i="9"/>
  <c r="L71" i="2"/>
  <c r="L71" i="3" s="1"/>
  <c r="L55" i="2"/>
  <c r="L55" i="3" s="1"/>
  <c r="AE509" i="9"/>
  <c r="AE507" i="8"/>
  <c r="AE507" i="9" s="1"/>
  <c r="AE217" i="9"/>
  <c r="AE208" i="8"/>
  <c r="AE208" i="9" s="1"/>
  <c r="AE273" i="8"/>
  <c r="AE274" i="9"/>
  <c r="AD352" i="9"/>
  <c r="AD351" i="8"/>
  <c r="AD351" i="9" s="1"/>
  <c r="K34" i="4"/>
  <c r="K34" i="6" s="1"/>
  <c r="N34" i="4"/>
  <c r="N34" i="6" s="1"/>
  <c r="L34" i="6"/>
  <c r="N78" i="4"/>
  <c r="N78" i="6" s="1"/>
  <c r="L78" i="6"/>
  <c r="K78" i="4"/>
  <c r="K78" i="6" s="1"/>
  <c r="M71" i="6"/>
  <c r="O71" i="4"/>
  <c r="O71" i="6" s="1"/>
  <c r="K43" i="5"/>
  <c r="K43" i="7" s="1"/>
  <c r="N43" i="5"/>
  <c r="N43" i="7" s="1"/>
  <c r="L43" i="7"/>
  <c r="N102" i="4"/>
  <c r="N102" i="6" s="1"/>
  <c r="L102" i="6"/>
  <c r="L26" i="6"/>
  <c r="N26" i="4"/>
  <c r="N26" i="6" s="1"/>
  <c r="M74" i="6"/>
  <c r="O74" i="4"/>
  <c r="O74" i="6" s="1"/>
  <c r="N52" i="4"/>
  <c r="N52" i="6" s="1"/>
  <c r="K52" i="4"/>
  <c r="L52" i="6"/>
  <c r="L51" i="4"/>
  <c r="M78" i="6"/>
  <c r="L23" i="7"/>
  <c r="N23" i="5"/>
  <c r="N23" i="7" s="1"/>
  <c r="M36" i="6"/>
  <c r="M63" i="4"/>
  <c r="M64" i="6"/>
  <c r="M16" i="7"/>
  <c r="M51" i="7"/>
  <c r="O51" i="5"/>
  <c r="O51" i="7" s="1"/>
  <c r="L35" i="6"/>
  <c r="K35" i="4"/>
  <c r="K35" i="6" s="1"/>
  <c r="N35" i="4"/>
  <c r="N35" i="6" s="1"/>
  <c r="M24" i="6"/>
  <c r="N85" i="4"/>
  <c r="N85" i="6" s="1"/>
  <c r="L84" i="4"/>
  <c r="L85" i="6"/>
  <c r="O32" i="5"/>
  <c r="O32" i="7" s="1"/>
  <c r="M32" i="7"/>
  <c r="L71" i="7"/>
  <c r="N71" i="5"/>
  <c r="N71" i="7" s="1"/>
  <c r="N36" i="4"/>
  <c r="N36" i="6" s="1"/>
  <c r="K36" i="4"/>
  <c r="K36" i="6" s="1"/>
  <c r="L36" i="6"/>
  <c r="L24" i="7"/>
  <c r="N24" i="5"/>
  <c r="N24" i="7" s="1"/>
  <c r="O54" i="5"/>
  <c r="O54" i="7" s="1"/>
  <c r="M54" i="7"/>
  <c r="O39" i="4"/>
  <c r="O39" i="6" s="1"/>
  <c r="M39" i="6"/>
  <c r="M19" i="7"/>
  <c r="O19" i="5"/>
  <c r="O19" i="7" s="1"/>
  <c r="N72" i="5"/>
  <c r="N72" i="7" s="1"/>
  <c r="L72" i="7"/>
  <c r="AC57" i="13"/>
  <c r="AE388" i="9"/>
  <c r="AE387" i="8"/>
  <c r="M26" i="6"/>
  <c r="O26" i="4"/>
  <c r="O26" i="6" s="1"/>
  <c r="M63" i="7"/>
  <c r="M65" i="5"/>
  <c r="L101" i="6"/>
  <c r="N101" i="4"/>
  <c r="N101" i="6" s="1"/>
  <c r="M101" i="6"/>
  <c r="O101" i="4"/>
  <c r="O101" i="6" s="1"/>
  <c r="N99" i="4"/>
  <c r="N99" i="6" s="1"/>
  <c r="L99" i="6"/>
  <c r="L103" i="4"/>
  <c r="N30" i="5"/>
  <c r="N30" i="7" s="1"/>
  <c r="L30" i="7"/>
  <c r="AJ127" i="12"/>
  <c r="AC66" i="11"/>
  <c r="AC65" i="10"/>
  <c r="AE379" i="9"/>
  <c r="AE313" i="9"/>
  <c r="AE312" i="8"/>
  <c r="AD370" i="9"/>
  <c r="AD369" i="8"/>
  <c r="AD369" i="9" s="1"/>
  <c r="AD170" i="9"/>
  <c r="AD169" i="8"/>
  <c r="M10" i="7"/>
  <c r="O10" i="5"/>
  <c r="O10" i="7" s="1"/>
  <c r="L12" i="7"/>
  <c r="N12" i="5"/>
  <c r="N12" i="7" s="1"/>
  <c r="K49" i="5"/>
  <c r="K49" i="7" s="1"/>
  <c r="L49" i="7"/>
  <c r="N49" i="5"/>
  <c r="N49" i="7" s="1"/>
  <c r="N54" i="4"/>
  <c r="N54" i="6" s="1"/>
  <c r="L54" i="6"/>
  <c r="K54" i="4"/>
  <c r="K54" i="6" s="1"/>
  <c r="M42" i="7"/>
  <c r="O42" i="5"/>
  <c r="O42" i="7" s="1"/>
  <c r="N71" i="4"/>
  <c r="N71" i="6" s="1"/>
  <c r="L71" i="6"/>
  <c r="K71" i="4"/>
  <c r="K71" i="6" s="1"/>
  <c r="AC59" i="13"/>
  <c r="AC58" i="12"/>
  <c r="AC58" i="13" s="1"/>
  <c r="AC141" i="11"/>
  <c r="AC140" i="10"/>
  <c r="AC140" i="11" s="1"/>
  <c r="AE435" i="9"/>
  <c r="AE434" i="8"/>
  <c r="AE434" i="9" s="1"/>
  <c r="AD312" i="9"/>
  <c r="AD303" i="8"/>
  <c r="AD303" i="9" s="1"/>
  <c r="AC35" i="13"/>
  <c r="AD473" i="9"/>
  <c r="AE363" i="9"/>
  <c r="AE361" i="8"/>
  <c r="AE111" i="8"/>
  <c r="AE111" i="9" s="1"/>
  <c r="AE112" i="9"/>
  <c r="AD361" i="9"/>
  <c r="AD360" i="8"/>
  <c r="AD360" i="9" s="1"/>
  <c r="K54" i="5"/>
  <c r="K54" i="7" s="1"/>
  <c r="L54" i="7"/>
  <c r="N54" i="5"/>
  <c r="N54" i="7" s="1"/>
  <c r="O17" i="5"/>
  <c r="O17" i="7" s="1"/>
  <c r="M17" i="7"/>
  <c r="K44" i="5"/>
  <c r="K44" i="7" s="1"/>
  <c r="L44" i="7"/>
  <c r="N44" i="5"/>
  <c r="N44" i="7" s="1"/>
  <c r="N15" i="4"/>
  <c r="N15" i="6" s="1"/>
  <c r="L15" i="6"/>
  <c r="M68" i="6"/>
  <c r="K59" i="5"/>
  <c r="K59" i="7" s="1"/>
  <c r="L59" i="7"/>
  <c r="N59" i="5"/>
  <c r="N59" i="7" s="1"/>
  <c r="N66" i="4"/>
  <c r="N66" i="6" s="1"/>
  <c r="K66" i="4"/>
  <c r="K66" i="6" s="1"/>
  <c r="L66" i="6"/>
  <c r="K45" i="5"/>
  <c r="K45" i="7" s="1"/>
  <c r="L45" i="7"/>
  <c r="N45" i="5"/>
  <c r="N45" i="7" s="1"/>
  <c r="L37" i="7"/>
  <c r="N37" i="5"/>
  <c r="N37" i="7" s="1"/>
  <c r="AC95" i="12"/>
  <c r="AC95" i="13" s="1"/>
  <c r="AC96" i="13"/>
  <c r="AC45" i="13"/>
  <c r="AC44" i="12"/>
  <c r="AC44" i="13" s="1"/>
  <c r="AC85" i="13"/>
  <c r="AC84" i="12"/>
  <c r="AC84" i="13" s="1"/>
  <c r="O13" i="4"/>
  <c r="O13" i="6" s="1"/>
  <c r="M13" i="6"/>
  <c r="O24" i="5"/>
  <c r="O24" i="7" s="1"/>
  <c r="M24" i="7"/>
  <c r="O22" i="5"/>
  <c r="O22" i="7" s="1"/>
  <c r="M22" i="7"/>
  <c r="L58" i="7"/>
  <c r="K58" i="5"/>
  <c r="K58" i="7" s="1"/>
  <c r="N58" i="5"/>
  <c r="N58" i="7" s="1"/>
  <c r="N18" i="5"/>
  <c r="N18" i="7" s="1"/>
  <c r="L18" i="7"/>
  <c r="O64" i="5"/>
  <c r="O64" i="7" s="1"/>
  <c r="M64" i="7"/>
  <c r="J36" i="2"/>
  <c r="J10" i="3"/>
  <c r="AE187" i="9"/>
  <c r="AE186" i="8"/>
  <c r="AE186" i="9" s="1"/>
  <c r="AE366" i="9"/>
  <c r="AE365" i="8"/>
  <c r="AE365" i="9" s="1"/>
  <c r="AE299" i="8"/>
  <c r="AD141" i="9"/>
  <c r="AD140" i="8"/>
  <c r="AE178" i="9"/>
  <c r="AE177" i="8"/>
  <c r="AE177" i="9" s="1"/>
  <c r="L44" i="2"/>
  <c r="L44" i="3" s="1"/>
  <c r="AC118" i="13"/>
  <c r="AC116" i="12"/>
  <c r="AC116" i="13" s="1"/>
  <c r="AC51" i="13"/>
  <c r="AC50" i="12"/>
  <c r="AC50" i="13" s="1"/>
  <c r="AE108" i="9"/>
  <c r="AE107" i="8"/>
  <c r="AE107" i="9" s="1"/>
  <c r="AE249" i="9"/>
  <c r="AE248" i="8"/>
  <c r="AE248" i="9" s="1"/>
  <c r="AE42" i="9"/>
  <c r="AE41" i="8"/>
  <c r="AE41" i="9" s="1"/>
  <c r="AE458" i="9"/>
  <c r="K105" i="3"/>
  <c r="L105" i="2"/>
  <c r="L105" i="3" s="1"/>
  <c r="L64" i="2"/>
  <c r="L64" i="3" s="1"/>
  <c r="I93" i="3"/>
  <c r="K93" i="2"/>
  <c r="K93" i="3" s="1"/>
  <c r="K52" i="5"/>
  <c r="K52" i="7" s="1"/>
  <c r="L52" i="7"/>
  <c r="N52" i="5"/>
  <c r="N52" i="7" s="1"/>
  <c r="M92" i="6"/>
  <c r="O92" i="4"/>
  <c r="O92" i="6" s="1"/>
  <c r="M94" i="4"/>
  <c r="O52" i="4"/>
  <c r="O52" i="6" s="1"/>
  <c r="M51" i="4"/>
  <c r="M52" i="6"/>
  <c r="N57" i="4"/>
  <c r="N57" i="6" s="1"/>
  <c r="K57" i="4"/>
  <c r="K57" i="6" s="1"/>
  <c r="L57" i="6"/>
  <c r="N60" i="4"/>
  <c r="N60" i="6" s="1"/>
  <c r="L60" i="6"/>
  <c r="K60" i="4"/>
  <c r="K60" i="6" s="1"/>
  <c r="M14" i="7"/>
  <c r="M13" i="5"/>
  <c r="O14" i="5"/>
  <c r="O14" i="7" s="1"/>
  <c r="N73" i="5"/>
  <c r="N73" i="7" s="1"/>
  <c r="L73" i="7"/>
  <c r="L79" i="6"/>
  <c r="N79" i="4"/>
  <c r="N79" i="6" s="1"/>
  <c r="K79" i="4"/>
  <c r="K79" i="6" s="1"/>
  <c r="O48" i="5"/>
  <c r="O48" i="7" s="1"/>
  <c r="M48" i="7"/>
  <c r="M70" i="6"/>
  <c r="M69" i="4"/>
  <c r="O70" i="4"/>
  <c r="O70" i="6" s="1"/>
  <c r="N64" i="5"/>
  <c r="N64" i="7" s="1"/>
  <c r="L64" i="7"/>
  <c r="N31" i="5"/>
  <c r="N31" i="7" s="1"/>
  <c r="L31" i="7"/>
  <c r="L28" i="7"/>
  <c r="N28" i="5"/>
  <c r="N28" i="7" s="1"/>
  <c r="L33" i="5"/>
  <c r="L63" i="7"/>
  <c r="L65" i="5"/>
  <c r="N63" i="5"/>
  <c r="N63" i="7" s="1"/>
  <c r="N38" i="4"/>
  <c r="N38" i="6" s="1"/>
  <c r="L37" i="4"/>
  <c r="L38" i="6"/>
  <c r="O18" i="5"/>
  <c r="O18" i="7" s="1"/>
  <c r="M18" i="7"/>
  <c r="M38" i="6"/>
  <c r="O38" i="4"/>
  <c r="O38" i="6" s="1"/>
  <c r="M37" i="4"/>
  <c r="M83" i="6"/>
  <c r="O83" i="4"/>
  <c r="O83" i="6" s="1"/>
  <c r="L32" i="7"/>
  <c r="N32" i="5"/>
  <c r="N32" i="7" s="1"/>
  <c r="M29" i="6"/>
  <c r="M37" i="7"/>
  <c r="O37" i="5"/>
  <c r="O37" i="7" s="1"/>
  <c r="L39" i="6"/>
  <c r="N39" i="4"/>
  <c r="N39" i="6" s="1"/>
  <c r="O30" i="5"/>
  <c r="O30" i="7" s="1"/>
  <c r="M30" i="7"/>
  <c r="M46" i="6"/>
  <c r="O46" i="4"/>
  <c r="O46" i="6" s="1"/>
  <c r="O23" i="5"/>
  <c r="O23" i="7" s="1"/>
  <c r="M23" i="7"/>
  <c r="J60" i="3"/>
  <c r="L60" i="2"/>
  <c r="L60" i="3" s="1"/>
  <c r="M53" i="6"/>
  <c r="O53" i="4"/>
  <c r="O53" i="6" s="1"/>
  <c r="I73" i="3"/>
  <c r="K73" i="2"/>
  <c r="K73" i="3" s="1"/>
  <c r="L42" i="2"/>
  <c r="L42" i="3" s="1"/>
  <c r="AE480" i="9"/>
  <c r="AE479" i="8"/>
  <c r="AE425" i="9"/>
  <c r="AE424" i="8"/>
  <c r="AE424" i="9" s="1"/>
  <c r="AE266" i="8"/>
  <c r="AE266" i="9" s="1"/>
  <c r="AE122" i="9"/>
  <c r="AE121" i="8"/>
  <c r="AE121" i="9" s="1"/>
  <c r="M29" i="7"/>
  <c r="M80" i="6"/>
  <c r="O80" i="4"/>
  <c r="O80" i="6" s="1"/>
  <c r="L81" i="4"/>
  <c r="L82" i="6"/>
  <c r="N82" i="4"/>
  <c r="N82" i="6" s="1"/>
  <c r="M44" i="7"/>
  <c r="O44" i="5"/>
  <c r="O44" i="7" s="1"/>
  <c r="K42" i="5"/>
  <c r="L42" i="7"/>
  <c r="N42" i="5"/>
  <c r="N42" i="7" s="1"/>
  <c r="K50" i="5"/>
  <c r="K50" i="7" s="1"/>
  <c r="L50" i="7"/>
  <c r="N50" i="5"/>
  <c r="N50" i="7" s="1"/>
  <c r="L19" i="6"/>
  <c r="N19" i="4"/>
  <c r="N19" i="6" s="1"/>
  <c r="I36" i="2"/>
  <c r="K10" i="2"/>
  <c r="K10" i="3" s="1"/>
  <c r="I10" i="3"/>
  <c r="AC37" i="13"/>
  <c r="AC36" i="12"/>
  <c r="AC36" i="13" s="1"/>
  <c r="AC159" i="11"/>
  <c r="AC158" i="10"/>
  <c r="AC158" i="11" s="1"/>
  <c r="AC104" i="11"/>
  <c r="AE398" i="9"/>
  <c r="AE105" i="9"/>
  <c r="AE104" i="8"/>
  <c r="AE212" i="8"/>
  <c r="AE212" i="9" s="1"/>
  <c r="AE213" i="9"/>
  <c r="AJ34" i="12"/>
  <c r="AD116" i="9"/>
  <c r="AD115" i="8"/>
  <c r="AD115" i="9" s="1"/>
  <c r="AE393" i="9"/>
  <c r="AE391" i="8"/>
  <c r="AE391" i="9" s="1"/>
  <c r="M71" i="7"/>
  <c r="O71" i="5"/>
  <c r="O71" i="7" s="1"/>
  <c r="M100" i="6"/>
  <c r="O100" i="4"/>
  <c r="O100" i="6" s="1"/>
  <c r="O60" i="4"/>
  <c r="O60" i="6" s="1"/>
  <c r="M60" i="6"/>
  <c r="K47" i="5"/>
  <c r="N47" i="5"/>
  <c r="N47" i="7" s="1"/>
  <c r="L46" i="5"/>
  <c r="L47" i="7"/>
  <c r="O22" i="4"/>
  <c r="O22" i="6" s="1"/>
  <c r="M22" i="6"/>
  <c r="K48" i="5"/>
  <c r="K48" i="7" s="1"/>
  <c r="N48" i="5"/>
  <c r="N48" i="7" s="1"/>
  <c r="L48" i="7"/>
  <c r="N64" i="4"/>
  <c r="N64" i="6" s="1"/>
  <c r="L63" i="4"/>
  <c r="L64" i="6"/>
  <c r="K64" i="4"/>
  <c r="K51" i="5"/>
  <c r="K51" i="7" s="1"/>
  <c r="L51" i="7"/>
  <c r="N51" i="5"/>
  <c r="N51" i="7" s="1"/>
  <c r="L24" i="6"/>
  <c r="N24" i="4"/>
  <c r="N24" i="6" s="1"/>
  <c r="M28" i="6"/>
  <c r="AJ77" i="12"/>
  <c r="AC85" i="11"/>
  <c r="AC84" i="10"/>
  <c r="AC84" i="11" s="1"/>
  <c r="AE370" i="8"/>
  <c r="AE474" i="9"/>
  <c r="AE492" i="9"/>
  <c r="AE490" i="8"/>
  <c r="AE420" i="8"/>
  <c r="AE421" i="9"/>
  <c r="AD285" i="9"/>
  <c r="AE142" i="9"/>
  <c r="AE141" i="8"/>
  <c r="AD457" i="8"/>
  <c r="AD457" i="9" s="1"/>
  <c r="AE431" i="9"/>
  <c r="AE430" i="8"/>
  <c r="AE430" i="9" s="1"/>
  <c r="L43" i="2"/>
  <c r="L43" i="3" s="1"/>
  <c r="L48" i="2"/>
  <c r="L48" i="3" s="1"/>
  <c r="I60" i="3"/>
  <c r="K60" i="2"/>
  <c r="K60" i="3" s="1"/>
  <c r="AE340" i="9"/>
  <c r="AE339" i="8"/>
  <c r="AE149" i="8"/>
  <c r="AE149" i="9" s="1"/>
  <c r="J60" i="5"/>
  <c r="J60" i="7" s="1"/>
  <c r="N14" i="4"/>
  <c r="N14" i="6" s="1"/>
  <c r="L14" i="6"/>
  <c r="N56" i="4"/>
  <c r="N56" i="6" s="1"/>
  <c r="L56" i="6"/>
  <c r="K56" i="4"/>
  <c r="L55" i="4"/>
  <c r="O52" i="5"/>
  <c r="O52" i="7" s="1"/>
  <c r="M52" i="7"/>
  <c r="N72" i="4"/>
  <c r="N72" i="6" s="1"/>
  <c r="K72" i="4"/>
  <c r="K72" i="6" s="1"/>
  <c r="L72" i="6"/>
  <c r="O25" i="4"/>
  <c r="O25" i="6" s="1"/>
  <c r="M25" i="6"/>
  <c r="M49" i="7"/>
  <c r="O49" i="5"/>
  <c r="O49" i="7" s="1"/>
  <c r="AC113" i="13"/>
  <c r="AC112" i="12"/>
  <c r="AC112" i="13" s="1"/>
  <c r="AC37" i="10"/>
  <c r="AC37" i="11" s="1"/>
  <c r="AE441" i="8"/>
  <c r="AE441" i="9" s="1"/>
  <c r="AE439" i="9"/>
  <c r="AC47" i="11"/>
  <c r="AC46" i="10"/>
  <c r="AC46" i="11" s="1"/>
  <c r="AC55" i="10"/>
  <c r="AC55" i="11" s="1"/>
  <c r="I86" i="2"/>
  <c r="I39" i="3"/>
  <c r="K39" i="2"/>
  <c r="K39" i="3" s="1"/>
  <c r="AC65" i="13"/>
  <c r="AC64" i="12"/>
  <c r="AC64" i="13" s="1"/>
  <c r="AC79" i="12"/>
  <c r="AC89" i="12"/>
  <c r="AC193" i="11"/>
  <c r="AC192" i="10"/>
  <c r="AC113" i="11"/>
  <c r="AC112" i="10"/>
  <c r="AC147" i="10"/>
  <c r="AC105" i="10"/>
  <c r="AC105" i="11" s="1"/>
  <c r="AE277" i="8"/>
  <c r="AE277" i="9" s="1"/>
  <c r="AE278" i="9"/>
  <c r="AE224" i="8"/>
  <c r="AE224" i="9" s="1"/>
  <c r="AE225" i="9"/>
  <c r="AE306" i="8"/>
  <c r="AE306" i="9" s="1"/>
  <c r="AC69" i="11"/>
  <c r="AC68" i="10"/>
  <c r="AC68" i="11" s="1"/>
  <c r="L40" i="2"/>
  <c r="L40" i="3" s="1"/>
  <c r="AJ87" i="12"/>
  <c r="AC133" i="13"/>
  <c r="AC131" i="12"/>
  <c r="AC131" i="13" s="1"/>
  <c r="AC102" i="12"/>
  <c r="AC102" i="13" s="1"/>
  <c r="AC33" i="13"/>
  <c r="AC167" i="11"/>
  <c r="AC166" i="10"/>
  <c r="AC122" i="10"/>
  <c r="AC122" i="11" s="1"/>
  <c r="AC198" i="10"/>
  <c r="AC198" i="11" s="1"/>
  <c r="AC199" i="11"/>
  <c r="AC99" i="11"/>
  <c r="AC98" i="10"/>
  <c r="AC75" i="11"/>
  <c r="AC74" i="10"/>
  <c r="AC74" i="11" s="1"/>
  <c r="AE406" i="9"/>
  <c r="AE405" i="8"/>
  <c r="AE405" i="9" s="1"/>
  <c r="AE94" i="8"/>
  <c r="AE94" i="9" s="1"/>
  <c r="AE459" i="8"/>
  <c r="AE459" i="9" s="1"/>
  <c r="AE460" i="9"/>
  <c r="AC35" i="11"/>
  <c r="AC34" i="10"/>
  <c r="AE382" i="9"/>
  <c r="AE381" i="8"/>
  <c r="AE381" i="9" s="1"/>
  <c r="AD387" i="9"/>
  <c r="AD386" i="8"/>
  <c r="AE238" i="9"/>
  <c r="AE237" i="8"/>
  <c r="AE237" i="9" s="1"/>
  <c r="AE134" i="9"/>
  <c r="AE133" i="8"/>
  <c r="AE133" i="9" s="1"/>
  <c r="AE218" i="8"/>
  <c r="AE218" i="9" s="1"/>
  <c r="AE219" i="9"/>
  <c r="AE62" i="9"/>
  <c r="AE61" i="8"/>
  <c r="AD511" i="8"/>
  <c r="AD511" i="9" s="1"/>
  <c r="AD502" i="9"/>
  <c r="AE194" i="9"/>
  <c r="AE192" i="8"/>
  <c r="AE192" i="9" s="1"/>
  <c r="AE374" i="8"/>
  <c r="AE374" i="9" s="1"/>
  <c r="J107" i="3"/>
  <c r="L107" i="2"/>
  <c r="L107" i="3" s="1"/>
  <c r="AC134" i="12"/>
  <c r="AC134" i="13" s="1"/>
  <c r="AD60" i="8"/>
  <c r="AD61" i="9"/>
  <c r="L67" i="2"/>
  <c r="L67" i="3" s="1"/>
  <c r="L51" i="2"/>
  <c r="L51" i="3" s="1"/>
  <c r="AD104" i="9"/>
  <c r="L83" i="2"/>
  <c r="L83" i="3" s="1"/>
  <c r="K83" i="3"/>
  <c r="I112" i="3"/>
  <c r="I119" i="2"/>
  <c r="K112" i="2"/>
  <c r="K112" i="3" s="1"/>
  <c r="AC71" i="10"/>
  <c r="AC71" i="11" s="1"/>
  <c r="M57" i="6"/>
  <c r="O57" i="4"/>
  <c r="O57" i="6" s="1"/>
  <c r="M44" i="6"/>
  <c r="M43" i="4"/>
  <c r="L14" i="7"/>
  <c r="L13" i="5"/>
  <c r="L11" i="5" s="1"/>
  <c r="N14" i="5"/>
  <c r="N14" i="7" s="1"/>
  <c r="N10" i="5"/>
  <c r="N10" i="7" s="1"/>
  <c r="L10" i="7"/>
  <c r="N86" i="4"/>
  <c r="N86" i="6" s="1"/>
  <c r="L86" i="6"/>
  <c r="O76" i="4"/>
  <c r="O76" i="6" s="1"/>
  <c r="M75" i="4"/>
  <c r="M76" i="6"/>
  <c r="M65" i="6"/>
  <c r="O65" i="4"/>
  <c r="O65" i="6" s="1"/>
  <c r="M21" i="7"/>
  <c r="O21" i="5"/>
  <c r="O21" i="7" s="1"/>
  <c r="L23" i="6"/>
  <c r="N23" i="4"/>
  <c r="N23" i="6" s="1"/>
  <c r="M85" i="6"/>
  <c r="M84" i="4"/>
  <c r="O85" i="4"/>
  <c r="O85" i="6" s="1"/>
  <c r="M57" i="7"/>
  <c r="O57" i="5"/>
  <c r="O57" i="7" s="1"/>
  <c r="M79" i="6"/>
  <c r="L74" i="5"/>
  <c r="N70" i="5"/>
  <c r="N70" i="7" s="1"/>
  <c r="L70" i="7"/>
  <c r="M66" i="6"/>
  <c r="O66" i="4"/>
  <c r="O66" i="6" s="1"/>
  <c r="L36" i="7"/>
  <c r="L38" i="5"/>
  <c r="N36" i="5"/>
  <c r="N36" i="7" s="1"/>
  <c r="O86" i="4"/>
  <c r="O86" i="6" s="1"/>
  <c r="M86" i="6"/>
  <c r="N68" i="4"/>
  <c r="N68" i="6" s="1"/>
  <c r="L68" i="6"/>
  <c r="K68" i="4"/>
  <c r="K68" i="6" s="1"/>
  <c r="M33" i="5"/>
  <c r="M28" i="7"/>
  <c r="O56" i="5"/>
  <c r="O56" i="7" s="1"/>
  <c r="M56" i="7"/>
  <c r="N45" i="4"/>
  <c r="N45" i="6" s="1"/>
  <c r="L45" i="6"/>
  <c r="M88" i="6"/>
  <c r="O88" i="4"/>
  <c r="O88" i="6" s="1"/>
  <c r="O35" i="4"/>
  <c r="O35" i="6" s="1"/>
  <c r="M35" i="6"/>
  <c r="N67" i="4"/>
  <c r="N67" i="6" s="1"/>
  <c r="L67" i="6"/>
  <c r="K67" i="4"/>
  <c r="K67" i="6" s="1"/>
  <c r="L13" i="6"/>
  <c r="N13" i="4"/>
  <c r="N13" i="6" s="1"/>
  <c r="L92" i="6"/>
  <c r="L94" i="4"/>
  <c r="N92" i="4"/>
  <c r="N92" i="6" s="1"/>
  <c r="O11" i="4"/>
  <c r="O11" i="6" s="1"/>
  <c r="M11" i="6"/>
  <c r="M10" i="4"/>
  <c r="L83" i="6"/>
  <c r="N83" i="4"/>
  <c r="N83" i="6" s="1"/>
  <c r="J73" i="3"/>
  <c r="L73" i="2"/>
  <c r="L73" i="3" s="1"/>
  <c r="AJ203" i="10" l="1"/>
  <c r="AE378" i="8"/>
  <c r="AE378" i="9" s="1"/>
  <c r="AE72" i="8"/>
  <c r="AE72" i="9" s="1"/>
  <c r="AE397" i="8"/>
  <c r="AE397" i="9" s="1"/>
  <c r="AD28" i="8"/>
  <c r="AC103" i="10"/>
  <c r="AC103" i="11" s="1"/>
  <c r="AD470" i="8"/>
  <c r="AD470" i="9" s="1"/>
  <c r="AE351" i="8"/>
  <c r="AE351" i="9" s="1"/>
  <c r="AD284" i="8"/>
  <c r="AD284" i="9" s="1"/>
  <c r="AD445" i="8"/>
  <c r="AD445" i="9" s="1"/>
  <c r="AE457" i="8"/>
  <c r="AE457" i="9" s="1"/>
  <c r="AC34" i="12"/>
  <c r="AC34" i="13" s="1"/>
  <c r="AE115" i="8"/>
  <c r="AE115" i="9" s="1"/>
  <c r="AC131" i="10"/>
  <c r="AC131" i="11" s="1"/>
  <c r="AE181" i="8"/>
  <c r="AE181" i="9" s="1"/>
  <c r="M60" i="7"/>
  <c r="AC166" i="11"/>
  <c r="AC165" i="10"/>
  <c r="AC165" i="11" s="1"/>
  <c r="AC111" i="10"/>
  <c r="AC112" i="11"/>
  <c r="AD60" i="9"/>
  <c r="AD59" i="8"/>
  <c r="AD59" i="9" s="1"/>
  <c r="N55" i="4"/>
  <c r="N55" i="6" s="1"/>
  <c r="L55" i="6"/>
  <c r="M69" i="6"/>
  <c r="AD169" i="9"/>
  <c r="AD168" i="8"/>
  <c r="AE273" i="9"/>
  <c r="AE263" i="8"/>
  <c r="AE263" i="9" s="1"/>
  <c r="K70" i="6"/>
  <c r="K69" i="4"/>
  <c r="K69" i="6" s="1"/>
  <c r="M94" i="6"/>
  <c r="AD337" i="8"/>
  <c r="AD338" i="9"/>
  <c r="M74" i="7"/>
  <c r="AE339" i="9"/>
  <c r="AE338" i="8"/>
  <c r="AE490" i="9"/>
  <c r="AE488" i="8"/>
  <c r="AE488" i="9" s="1"/>
  <c r="AE329" i="9"/>
  <c r="AE327" i="8"/>
  <c r="AE327" i="9" s="1"/>
  <c r="O43" i="5"/>
  <c r="O43" i="7" s="1"/>
  <c r="L43" i="6"/>
  <c r="N43" i="4"/>
  <c r="N43" i="6" s="1"/>
  <c r="M55" i="6"/>
  <c r="O55" i="4"/>
  <c r="O55" i="6" s="1"/>
  <c r="M103" i="6"/>
  <c r="O17" i="4"/>
  <c r="O17" i="6" s="1"/>
  <c r="M17" i="6"/>
  <c r="M16" i="4"/>
  <c r="O28" i="5"/>
  <c r="O28" i="7" s="1"/>
  <c r="L74" i="7"/>
  <c r="N74" i="5"/>
  <c r="N74" i="7" s="1"/>
  <c r="M84" i="6"/>
  <c r="O44" i="4"/>
  <c r="O44" i="6" s="1"/>
  <c r="AD102" i="8"/>
  <c r="AD102" i="9" s="1"/>
  <c r="AC79" i="13"/>
  <c r="AC77" i="12"/>
  <c r="AC77" i="13" s="1"/>
  <c r="AE370" i="9"/>
  <c r="AE369" i="8"/>
  <c r="AE369" i="9" s="1"/>
  <c r="O37" i="4"/>
  <c r="O37" i="6" s="1"/>
  <c r="M37" i="6"/>
  <c r="N51" i="4"/>
  <c r="N51" i="6" s="1"/>
  <c r="L50" i="4"/>
  <c r="L51" i="6"/>
  <c r="AE449" i="9"/>
  <c r="AE447" i="8"/>
  <c r="L39" i="2"/>
  <c r="L39" i="3" s="1"/>
  <c r="AE502" i="9"/>
  <c r="AE511" i="8"/>
  <c r="AE511" i="9" s="1"/>
  <c r="AC127" i="12"/>
  <c r="AC127" i="13" s="1"/>
  <c r="AC128" i="13"/>
  <c r="O67" i="4"/>
  <c r="O67" i="6" s="1"/>
  <c r="O20" i="5"/>
  <c r="O20" i="7" s="1"/>
  <c r="O58" i="5"/>
  <c r="O58" i="7" s="1"/>
  <c r="L93" i="2"/>
  <c r="L93" i="3" s="1"/>
  <c r="AE104" i="9"/>
  <c r="AE29" i="9"/>
  <c r="K42" i="7"/>
  <c r="L11" i="7"/>
  <c r="AC65" i="11"/>
  <c r="AC64" i="10"/>
  <c r="O78" i="4"/>
  <c r="O78" i="6" s="1"/>
  <c r="O27" i="4"/>
  <c r="O27" i="6" s="1"/>
  <c r="M38" i="7"/>
  <c r="N84" i="4"/>
  <c r="N84" i="6" s="1"/>
  <c r="L84" i="6"/>
  <c r="AD28" i="9"/>
  <c r="N10" i="4"/>
  <c r="N10" i="6" s="1"/>
  <c r="L10" i="6"/>
  <c r="AC89" i="13"/>
  <c r="AC87" i="12"/>
  <c r="N46" i="5"/>
  <c r="N46" i="7" s="1"/>
  <c r="L46" i="7"/>
  <c r="AJ32" i="12"/>
  <c r="O29" i="5"/>
  <c r="O29" i="7" s="1"/>
  <c r="M33" i="7"/>
  <c r="O33" i="5"/>
  <c r="O33" i="7" s="1"/>
  <c r="N38" i="5"/>
  <c r="N38" i="7" s="1"/>
  <c r="L38" i="7"/>
  <c r="O79" i="4"/>
  <c r="O79" i="6" s="1"/>
  <c r="L25" i="5"/>
  <c r="M43" i="6"/>
  <c r="O43" i="4"/>
  <c r="O43" i="6" s="1"/>
  <c r="AC98" i="11"/>
  <c r="K46" i="5"/>
  <c r="K46" i="7" s="1"/>
  <c r="K47" i="7"/>
  <c r="O29" i="4"/>
  <c r="O29" i="6" s="1"/>
  <c r="M13" i="7"/>
  <c r="AE299" i="9"/>
  <c r="AE285" i="8"/>
  <c r="AE361" i="9"/>
  <c r="AE360" i="8"/>
  <c r="AE360" i="9" s="1"/>
  <c r="AE303" i="8"/>
  <c r="AE303" i="9" s="1"/>
  <c r="AE312" i="9"/>
  <c r="AJ56" i="12"/>
  <c r="L103" i="6"/>
  <c r="N103" i="4"/>
  <c r="N103" i="6" s="1"/>
  <c r="AE386" i="8"/>
  <c r="AE387" i="9"/>
  <c r="O36" i="4"/>
  <c r="O36" i="6" s="1"/>
  <c r="J86" i="3"/>
  <c r="AE170" i="9"/>
  <c r="AE169" i="8"/>
  <c r="O45" i="4"/>
  <c r="O45" i="6" s="1"/>
  <c r="L112" i="2"/>
  <c r="L112" i="3" s="1"/>
  <c r="L16" i="4"/>
  <c r="L17" i="6"/>
  <c r="N17" i="4"/>
  <c r="N17" i="6" s="1"/>
  <c r="O93" i="4"/>
  <c r="O93" i="6" s="1"/>
  <c r="M31" i="4"/>
  <c r="M32" i="6"/>
  <c r="M81" i="6"/>
  <c r="O81" i="4"/>
  <c r="O81" i="6" s="1"/>
  <c r="N63" i="4"/>
  <c r="N63" i="6" s="1"/>
  <c r="L62" i="4"/>
  <c r="L63" i="6"/>
  <c r="M51" i="6"/>
  <c r="M50" i="4"/>
  <c r="O51" i="4"/>
  <c r="O51" i="6" s="1"/>
  <c r="J88" i="2"/>
  <c r="J36" i="3"/>
  <c r="N20" i="4"/>
  <c r="N20" i="6" s="1"/>
  <c r="L20" i="6"/>
  <c r="L81" i="2"/>
  <c r="L81" i="3" s="1"/>
  <c r="K81" i="3"/>
  <c r="M10" i="6"/>
  <c r="O10" i="4"/>
  <c r="O10" i="6" s="1"/>
  <c r="L37" i="6"/>
  <c r="N37" i="4"/>
  <c r="N37" i="6" s="1"/>
  <c r="AC34" i="11"/>
  <c r="AC33" i="10"/>
  <c r="I86" i="3"/>
  <c r="K86" i="2"/>
  <c r="K86" i="3" s="1"/>
  <c r="AE437" i="8"/>
  <c r="AE437" i="9" s="1"/>
  <c r="AE420" i="9"/>
  <c r="O28" i="4"/>
  <c r="O28" i="6" s="1"/>
  <c r="K64" i="6"/>
  <c r="K63" i="4"/>
  <c r="L60" i="5"/>
  <c r="N65" i="5"/>
  <c r="N65" i="7" s="1"/>
  <c r="L65" i="7"/>
  <c r="O63" i="5"/>
  <c r="O63" i="7" s="1"/>
  <c r="O24" i="4"/>
  <c r="O24" i="6" s="1"/>
  <c r="O16" i="5"/>
  <c r="O16" i="7" s="1"/>
  <c r="K52" i="6"/>
  <c r="K51" i="4"/>
  <c r="N32" i="4"/>
  <c r="N32" i="6" s="1"/>
  <c r="L31" i="4"/>
  <c r="L32" i="6"/>
  <c r="AE33" i="9"/>
  <c r="AE32" i="8"/>
  <c r="AE32" i="9" s="1"/>
  <c r="J62" i="6"/>
  <c r="N75" i="4"/>
  <c r="N75" i="6" s="1"/>
  <c r="L75" i="6"/>
  <c r="M11" i="5"/>
  <c r="N11" i="5" s="1"/>
  <c r="N11" i="7" s="1"/>
  <c r="AE141" i="9"/>
  <c r="AE140" i="8"/>
  <c r="AE479" i="9"/>
  <c r="AE477" i="8"/>
  <c r="L33" i="7"/>
  <c r="N33" i="5"/>
  <c r="N33" i="7" s="1"/>
  <c r="M46" i="7"/>
  <c r="O46" i="5"/>
  <c r="O46" i="7" s="1"/>
  <c r="M75" i="6"/>
  <c r="O75" i="4"/>
  <c r="O75" i="6" s="1"/>
  <c r="AE60" i="8"/>
  <c r="AE61" i="9"/>
  <c r="N13" i="5"/>
  <c r="N13" i="7" s="1"/>
  <c r="L13" i="7"/>
  <c r="K56" i="6"/>
  <c r="K55" i="4"/>
  <c r="K55" i="6" s="1"/>
  <c r="M63" i="6"/>
  <c r="O63" i="4"/>
  <c r="O63" i="6" s="1"/>
  <c r="M62" i="4"/>
  <c r="O68" i="4"/>
  <c r="O68" i="6" s="1"/>
  <c r="O64" i="4"/>
  <c r="O64" i="6" s="1"/>
  <c r="L94" i="6"/>
  <c r="N94" i="4"/>
  <c r="N94" i="6" s="1"/>
  <c r="I119" i="3"/>
  <c r="K119" i="2"/>
  <c r="K119" i="3" s="1"/>
  <c r="AD386" i="9"/>
  <c r="AD384" i="8"/>
  <c r="AD384" i="9" s="1"/>
  <c r="AC147" i="11"/>
  <c r="AC146" i="10"/>
  <c r="AC146" i="11" s="1"/>
  <c r="AC191" i="10"/>
  <c r="AC191" i="11" s="1"/>
  <c r="AC192" i="11"/>
  <c r="I36" i="3"/>
  <c r="I88" i="2"/>
  <c r="K36" i="2"/>
  <c r="K36" i="3" s="1"/>
  <c r="N81" i="4"/>
  <c r="N81" i="6" s="1"/>
  <c r="L81" i="6"/>
  <c r="AD140" i="9"/>
  <c r="AD139" i="8"/>
  <c r="L10" i="2"/>
  <c r="L10" i="3" s="1"/>
  <c r="O65" i="5"/>
  <c r="O65" i="7" s="1"/>
  <c r="M65" i="7"/>
  <c r="K33" i="6"/>
  <c r="K32" i="4"/>
  <c r="J119" i="3"/>
  <c r="O72" i="5"/>
  <c r="O72" i="7" s="1"/>
  <c r="O20" i="4"/>
  <c r="O20" i="6" s="1"/>
  <c r="M20" i="6"/>
  <c r="K75" i="4"/>
  <c r="K75" i="6" s="1"/>
  <c r="K76" i="6"/>
  <c r="N69" i="4"/>
  <c r="N69" i="6" s="1"/>
  <c r="L69" i="6"/>
  <c r="O12" i="5"/>
  <c r="O12" i="7" s="1"/>
  <c r="O45" i="5"/>
  <c r="O45" i="7" s="1"/>
  <c r="AD468" i="8" l="1"/>
  <c r="AD468" i="9" s="1"/>
  <c r="AC97" i="10"/>
  <c r="AC97" i="11" s="1"/>
  <c r="AD443" i="8"/>
  <c r="L40" i="4"/>
  <c r="L40" i="6" s="1"/>
  <c r="AC56" i="12"/>
  <c r="AC56" i="13" s="1"/>
  <c r="AC32" i="12"/>
  <c r="AC32" i="13" s="1"/>
  <c r="K60" i="5"/>
  <c r="K60" i="7" s="1"/>
  <c r="AE102" i="8"/>
  <c r="AE102" i="9" s="1"/>
  <c r="M50" i="6"/>
  <c r="L86" i="2"/>
  <c r="L86" i="3" s="1"/>
  <c r="AC87" i="13"/>
  <c r="AJ146" i="12"/>
  <c r="L50" i="6"/>
  <c r="N50" i="4"/>
  <c r="N50" i="6" s="1"/>
  <c r="AC111" i="11"/>
  <c r="K51" i="6"/>
  <c r="K50" i="4"/>
  <c r="O84" i="4"/>
  <c r="O84" i="6" s="1"/>
  <c r="AE337" i="8"/>
  <c r="AE338" i="9"/>
  <c r="AD168" i="9"/>
  <c r="AD167" i="8"/>
  <c r="AD167" i="9" s="1"/>
  <c r="L60" i="7"/>
  <c r="N60" i="5"/>
  <c r="L36" i="2"/>
  <c r="L36" i="3" s="1"/>
  <c r="N62" i="4"/>
  <c r="N62" i="6" s="1"/>
  <c r="L61" i="4"/>
  <c r="L62" i="6"/>
  <c r="O32" i="4"/>
  <c r="O32" i="6" s="1"/>
  <c r="AE447" i="9"/>
  <c r="AE445" i="8"/>
  <c r="O94" i="4"/>
  <c r="O94" i="6" s="1"/>
  <c r="AE140" i="9"/>
  <c r="AE139" i="8"/>
  <c r="M16" i="6"/>
  <c r="AD337" i="9"/>
  <c r="AD336" i="8"/>
  <c r="AD336" i="9" s="1"/>
  <c r="M40" i="4"/>
  <c r="AE386" i="9"/>
  <c r="AE384" i="8"/>
  <c r="AE384" i="9" s="1"/>
  <c r="AE284" i="8"/>
  <c r="AE284" i="9" s="1"/>
  <c r="AE285" i="9"/>
  <c r="O103" i="4"/>
  <c r="O103" i="6" s="1"/>
  <c r="K32" i="6"/>
  <c r="K31" i="4"/>
  <c r="K31" i="6" s="1"/>
  <c r="AD443" i="9"/>
  <c r="K63" i="6"/>
  <c r="K62" i="4"/>
  <c r="O31" i="4"/>
  <c r="O31" i="6" s="1"/>
  <c r="M31" i="6"/>
  <c r="L119" i="2"/>
  <c r="L119" i="3" s="1"/>
  <c r="AD139" i="9"/>
  <c r="I109" i="2"/>
  <c r="I88" i="3"/>
  <c r="K88" i="2"/>
  <c r="K88" i="3" s="1"/>
  <c r="M62" i="6"/>
  <c r="M61" i="4"/>
  <c r="M49" i="4" s="1"/>
  <c r="O62" i="4"/>
  <c r="O62" i="6" s="1"/>
  <c r="AE477" i="9"/>
  <c r="AE473" i="8"/>
  <c r="J109" i="2"/>
  <c r="J88" i="3"/>
  <c r="L88" i="2"/>
  <c r="L88" i="3" s="1"/>
  <c r="AE169" i="9"/>
  <c r="AE168" i="8"/>
  <c r="AC64" i="11"/>
  <c r="AC60" i="10"/>
  <c r="AC60" i="11" s="1"/>
  <c r="AE28" i="8"/>
  <c r="AJ140" i="12"/>
  <c r="M11" i="7"/>
  <c r="O11" i="5"/>
  <c r="O11" i="7" s="1"/>
  <c r="M25" i="5"/>
  <c r="L16" i="6"/>
  <c r="N16" i="4"/>
  <c r="N16" i="6" s="1"/>
  <c r="N25" i="5"/>
  <c r="N25" i="7" s="1"/>
  <c r="L25" i="7"/>
  <c r="L67" i="5"/>
  <c r="L31" i="6"/>
  <c r="N31" i="4"/>
  <c r="N31" i="6" s="1"/>
  <c r="AE60" i="9"/>
  <c r="AE59" i="8"/>
  <c r="AE59" i="9" s="1"/>
  <c r="AC130" i="10"/>
  <c r="AC130" i="11" s="1"/>
  <c r="J61" i="6"/>
  <c r="J49" i="4"/>
  <c r="J49" i="6" s="1"/>
  <c r="AC33" i="11"/>
  <c r="O13" i="5"/>
  <c r="O13" i="7" s="1"/>
  <c r="AD137" i="8"/>
  <c r="O38" i="5"/>
  <c r="O38" i="7" s="1"/>
  <c r="O74" i="5"/>
  <c r="O74" i="7" s="1"/>
  <c r="O69" i="4"/>
  <c r="O69" i="6" s="1"/>
  <c r="AD499" i="8" l="1"/>
  <c r="AD499" i="9" s="1"/>
  <c r="AC32" i="10"/>
  <c r="AC32" i="11" s="1"/>
  <c r="AD418" i="8"/>
  <c r="AD418" i="9" s="1"/>
  <c r="M49" i="6"/>
  <c r="M89" i="4"/>
  <c r="M96" i="4" s="1"/>
  <c r="M25" i="7"/>
  <c r="O25" i="5"/>
  <c r="O25" i="7" s="1"/>
  <c r="M67" i="5"/>
  <c r="N67" i="5" s="1"/>
  <c r="N67" i="7" s="1"/>
  <c r="J109" i="3"/>
  <c r="J121" i="2"/>
  <c r="M40" i="6"/>
  <c r="N60" i="7"/>
  <c r="O60" i="5"/>
  <c r="O60" i="7" s="1"/>
  <c r="K50" i="6"/>
  <c r="K61" i="4"/>
  <c r="K61" i="6" s="1"/>
  <c r="K62" i="6"/>
  <c r="O16" i="4"/>
  <c r="O16" i="6" s="1"/>
  <c r="AD137" i="9"/>
  <c r="M61" i="6"/>
  <c r="AE445" i="9"/>
  <c r="AE443" i="8"/>
  <c r="AE139" i="9"/>
  <c r="N40" i="4"/>
  <c r="N40" i="6" s="1"/>
  <c r="AE337" i="9"/>
  <c r="AE336" i="8"/>
  <c r="AE336" i="9" s="1"/>
  <c r="AE28" i="9"/>
  <c r="AE137" i="8"/>
  <c r="L67" i="7"/>
  <c r="AE473" i="9"/>
  <c r="AE470" i="8"/>
  <c r="AC110" i="10"/>
  <c r="AC110" i="11" s="1"/>
  <c r="N61" i="4"/>
  <c r="N61" i="6" s="1"/>
  <c r="L61" i="6"/>
  <c r="O50" i="4"/>
  <c r="O50" i="6" s="1"/>
  <c r="AE168" i="9"/>
  <c r="AE167" i="8"/>
  <c r="AE167" i="9" s="1"/>
  <c r="I109" i="3"/>
  <c r="I121" i="2"/>
  <c r="K109" i="2"/>
  <c r="K109" i="3" s="1"/>
  <c r="L49" i="4"/>
  <c r="AD500" i="8" l="1"/>
  <c r="AD500" i="9" s="1"/>
  <c r="AE418" i="8"/>
  <c r="AE418" i="9" s="1"/>
  <c r="AC203" i="10"/>
  <c r="AC203" i="11" s="1"/>
  <c r="K49" i="4"/>
  <c r="K49" i="6" s="1"/>
  <c r="AE137" i="9"/>
  <c r="O61" i="4"/>
  <c r="O61" i="6" s="1"/>
  <c r="L109" i="2"/>
  <c r="L109" i="3" s="1"/>
  <c r="I121" i="3"/>
  <c r="K121" i="2"/>
  <c r="K121" i="3" s="1"/>
  <c r="AE470" i="9"/>
  <c r="AE468" i="8"/>
  <c r="AE468" i="9" s="1"/>
  <c r="J121" i="3"/>
  <c r="L121" i="2"/>
  <c r="L121" i="3" s="1"/>
  <c r="M67" i="7"/>
  <c r="O67" i="5"/>
  <c r="O67" i="7" s="1"/>
  <c r="M89" i="6"/>
  <c r="M96" i="6" s="1"/>
  <c r="N49" i="4"/>
  <c r="L49" i="6"/>
  <c r="L89" i="4"/>
  <c r="AE443" i="9"/>
  <c r="O40" i="4"/>
  <c r="O40" i="6" s="1"/>
  <c r="AJ141" i="12" l="1"/>
  <c r="AJ143" i="12" s="1"/>
  <c r="AD512" i="8"/>
  <c r="AD512" i="9" s="1"/>
  <c r="AE499" i="8"/>
  <c r="AE499" i="9" s="1"/>
  <c r="O96" i="6"/>
  <c r="L89" i="6"/>
  <c r="L96" i="6" s="1"/>
  <c r="N96" i="6" s="1"/>
  <c r="N89" i="4"/>
  <c r="L96" i="4"/>
  <c r="N96" i="4" s="1"/>
  <c r="O96" i="4" s="1"/>
  <c r="N49" i="6"/>
  <c r="O49" i="4"/>
  <c r="O49" i="6" s="1"/>
  <c r="AE500" i="8" l="1"/>
  <c r="AE500" i="9" s="1"/>
  <c r="N89" i="6"/>
  <c r="O89" i="4"/>
  <c r="O89" i="6" s="1"/>
  <c r="AE512" i="8" l="1"/>
  <c r="AE512" i="9" s="1"/>
</calcChain>
</file>

<file path=xl/sharedStrings.xml><?xml version="1.0" encoding="utf-8"?>
<sst xmlns="http://schemas.openxmlformats.org/spreadsheetml/2006/main" count="22406" uniqueCount="8483">
  <si>
    <t>gruppo 
mastro 
conto</t>
  </si>
  <si>
    <t>gruppo</t>
  </si>
  <si>
    <t>mastro</t>
  </si>
  <si>
    <t>conto</t>
  </si>
  <si>
    <t xml:space="preserve">DESCRIZIONE ITALIANO </t>
  </si>
  <si>
    <t>BESCHREIBUNG DEUTSCH</t>
  </si>
  <si>
    <t>Codice informatico CE ministeriale</t>
  </si>
  <si>
    <t xml:space="preserve">codice nuovi CE/SP ministeriali condivisi </t>
  </si>
  <si>
    <t xml:space="preserve">descrizioni nuovi CE/SP ministeriali condivisi </t>
  </si>
  <si>
    <t>codice schema bilancio 2014</t>
  </si>
  <si>
    <t>descrizioni schema bilancio 2014</t>
  </si>
  <si>
    <t>Codice Allegato 1</t>
  </si>
  <si>
    <t>Sanitätsbetrieb der Autonomen Provinz Bozen  
Azienda sanitaria della Provincia autonoma di Bolzano</t>
  </si>
  <si>
    <t>Wert 
valore</t>
  </si>
  <si>
    <t>%</t>
  </si>
  <si>
    <t>codice schema bilancio 2014
attivo/passivo</t>
  </si>
  <si>
    <t xml:space="preserve">Abschluss / Consuntivo </t>
  </si>
  <si>
    <t xml:space="preserve">Voranschlag / Preventivo </t>
  </si>
  <si>
    <t>ATTIVITA'</t>
  </si>
  <si>
    <t>AKTIVA</t>
  </si>
  <si>
    <t>IMMOBILIZZAZIONI</t>
  </si>
  <si>
    <t>ANLAGEVERMÖGEN</t>
  </si>
  <si>
    <t>10.000.00</t>
  </si>
  <si>
    <t>10</t>
  </si>
  <si>
    <t>000</t>
  </si>
  <si>
    <t>00</t>
  </si>
  <si>
    <t>IMMOBILIZZAZIONI IMMATERIALI</t>
  </si>
  <si>
    <t>IMMATERIELLES ANLAGEVERMÖGEN</t>
  </si>
  <si>
    <t>10.100.00</t>
  </si>
  <si>
    <t>100</t>
  </si>
  <si>
    <t>COSTI DI IMPIANTO E AMPLIAMENTO</t>
  </si>
  <si>
    <t>KOSTEN FÜR ERWEITERUNG UND EINRICHTUNG</t>
  </si>
  <si>
    <t>10.100.10</t>
  </si>
  <si>
    <t>AAA020</t>
  </si>
  <si>
    <t>A.I.1.a</t>
  </si>
  <si>
    <t>Costi di impianto e di ampliamento</t>
  </si>
  <si>
    <t>A.I.1</t>
  </si>
  <si>
    <t>Costi d' impianto e di ampliamento</t>
  </si>
  <si>
    <t>A</t>
  </si>
  <si>
    <t>10.200.00</t>
  </si>
  <si>
    <t>200</t>
  </si>
  <si>
    <t xml:space="preserve">COSTI DI RICERCA E DI SVILUPPO </t>
  </si>
  <si>
    <t xml:space="preserve">KOSTEN FÜR FORSCHUNG UND ENTWICKLUNG </t>
  </si>
  <si>
    <t>10.200.10</t>
  </si>
  <si>
    <t>COSTI DI RICERCA E SVILUPPO</t>
  </si>
  <si>
    <t>AAA050</t>
  </si>
  <si>
    <t>A.I.2.a</t>
  </si>
  <si>
    <t>Costi di ricerca e sviluppo</t>
  </si>
  <si>
    <t>A.I.2</t>
  </si>
  <si>
    <t>10.300.00</t>
  </si>
  <si>
    <t>300</t>
  </si>
  <si>
    <t>DIRITTI DI BREVETTO E DIRITTI DI UTILIZZAZIONE DELLE OPERE D'INGEGNO</t>
  </si>
  <si>
    <t>PATENTRECHTE UND NUTZUNGSRECHTE VON GEISTESWERKEN</t>
  </si>
  <si>
    <t>10.300.10</t>
  </si>
  <si>
    <t>AAA100</t>
  </si>
  <si>
    <t>A.I.3.c</t>
  </si>
  <si>
    <t>Diritti di brevetto e diritti di utilizzazione delle opere d'ingegno - altri</t>
  </si>
  <si>
    <t>A.I.3</t>
  </si>
  <si>
    <t>Diritti di brevetto e di utilizzazione delle opere dell'ingegno</t>
  </si>
  <si>
    <t>10.300.20</t>
  </si>
  <si>
    <t>20</t>
  </si>
  <si>
    <t>DIRITTI DI BREVETTO E DIRITTI DI UTILIZZAZIONE DELLE OPERE D'INGEGNO- DERIVANTI DALL'ATTIVITÀ DI RICERCA</t>
  </si>
  <si>
    <t>PATENTRECHTE UND NUTZUNGSRECHTE VON GEISTESWERKEN AUS FORSCHUNGSTÄTIGKEIT</t>
  </si>
  <si>
    <t>AAA080</t>
  </si>
  <si>
    <t>A.I.3.a</t>
  </si>
  <si>
    <t>Diritti di brevetto e diritti di utilizzazione delle opere d'ingegno - derivanti dall'attività di ricerca</t>
  </si>
  <si>
    <t>10.400.00</t>
  </si>
  <si>
    <t>400</t>
  </si>
  <si>
    <t>CONCESSIONI, LICENZE, MARCHI E DIRITTI SIMILI</t>
  </si>
  <si>
    <t>KONZESSIONEN, LIZENZEN, MARKEN UND ÄHNLICHE RECHTE</t>
  </si>
  <si>
    <t>10.400.10</t>
  </si>
  <si>
    <t>AAA140</t>
  </si>
  <si>
    <t>A.I.5.a</t>
  </si>
  <si>
    <t>Concessioni, licenze, marchi e diritti simili</t>
  </si>
  <si>
    <t>A.I.5</t>
  </si>
  <si>
    <t>Altre immobilizzazioni immateriali</t>
  </si>
  <si>
    <t>10.500.00</t>
  </si>
  <si>
    <t>500</t>
  </si>
  <si>
    <t>IMMOBILIZZAZIONI IN CORSO ED ACCONTI</t>
  </si>
  <si>
    <t>IN HERSTELLUNG BEFINDLICHE IMMATERIELLE ANLAGEGÜTER UND ANZAHLUNGEN</t>
  </si>
  <si>
    <t>10.500.10</t>
  </si>
  <si>
    <t xml:space="preserve">IMMOBILIZZAZIONI IN CORSO </t>
  </si>
  <si>
    <t xml:space="preserve">IN HERSTELLUNG BEFINDLICHE IMMATERIELLE ANLAGEGÜTER </t>
  </si>
  <si>
    <t>AAA120</t>
  </si>
  <si>
    <t>A.I.4</t>
  </si>
  <si>
    <t>Immobilizzazioni immateriali in corso e acconti</t>
  </si>
  <si>
    <t>immobilizzazioni immateriali in corso e acconti</t>
  </si>
  <si>
    <t>10.500.20</t>
  </si>
  <si>
    <t xml:space="preserve">ACCONTI </t>
  </si>
  <si>
    <t>ANZAHLUNGEN</t>
  </si>
  <si>
    <t>10.600.00</t>
  </si>
  <si>
    <t>600</t>
  </si>
  <si>
    <t>ALTRE IMMOBILIZZAZIONI</t>
  </si>
  <si>
    <t>SONSTIGES  ANLAGEVERMÖGEN</t>
  </si>
  <si>
    <t>10.600.10</t>
  </si>
  <si>
    <t>PUBBLICITÀ</t>
  </si>
  <si>
    <t>WERBUNG</t>
  </si>
  <si>
    <t>AAA180</t>
  </si>
  <si>
    <t>A.I.5.e</t>
  </si>
  <si>
    <t>Pubblicità</t>
  </si>
  <si>
    <t>10.600.20</t>
  </si>
  <si>
    <t>RISTRUTTURAZIONI E MANUTENZIONI STRAORDINARIE SU BENI DI TERZI</t>
  </si>
  <si>
    <t>UMSTRUKTURIERUNG UND AUSSERORDENTLICHE INSTANDHALTUNG VON GÜTERN DRITTER</t>
  </si>
  <si>
    <t>AAA160</t>
  </si>
  <si>
    <t>A.I.5.c</t>
  </si>
  <si>
    <t>Migliorie su beni di terzi</t>
  </si>
  <si>
    <t>10.600.30</t>
  </si>
  <si>
    <t>30</t>
  </si>
  <si>
    <t>AAA200</t>
  </si>
  <si>
    <t>A.I.5.g</t>
  </si>
  <si>
    <t>20.000.00</t>
  </si>
  <si>
    <t>IMMOBILIZZAZIONI MATERIALI</t>
  </si>
  <si>
    <t>MATERIELLES ANLAGEVERMÖGEN</t>
  </si>
  <si>
    <t>20.100.00</t>
  </si>
  <si>
    <t>TERRENI</t>
  </si>
  <si>
    <t>GRUNDSTÜCKE</t>
  </si>
  <si>
    <t>20.100.10</t>
  </si>
  <si>
    <t>TERRENI INDISPONIBILI</t>
  </si>
  <si>
    <t>NICHT VERFÜGBARE GRUNDSTÜCKE</t>
  </si>
  <si>
    <t>AAA300</t>
  </si>
  <si>
    <t>A.II.1.b</t>
  </si>
  <si>
    <t>Terreni indisponibili</t>
  </si>
  <si>
    <t>20.200.00</t>
  </si>
  <si>
    <t>FABBRICATI</t>
  </si>
  <si>
    <t>GEBÄUDE</t>
  </si>
  <si>
    <t>20.200.10</t>
  </si>
  <si>
    <t>FABBRICATI STRUMENTALI (INDISPONIBILI)</t>
  </si>
  <si>
    <t>NICHT VERFÜGBARE INSTRUMENTALE GEBÄUDE</t>
  </si>
  <si>
    <t>AAA360</t>
  </si>
  <si>
    <t>A.II.2.b.1</t>
  </si>
  <si>
    <t>Fabbricati strumentali (indisponibili)</t>
  </si>
  <si>
    <t>A.II.2.b</t>
  </si>
  <si>
    <t>20.300.00</t>
  </si>
  <si>
    <t>IMPIANTI E MACCHINARI</t>
  </si>
  <si>
    <t>MASCHINEN UND MASCHINELLE ANLAGEN</t>
  </si>
  <si>
    <t>20.300.10</t>
  </si>
  <si>
    <t>AAA390</t>
  </si>
  <si>
    <t>A.II.3.a</t>
  </si>
  <si>
    <t>Impianti e macchinari</t>
  </si>
  <si>
    <t>A.II.3</t>
  </si>
  <si>
    <t>20.400.00</t>
  </si>
  <si>
    <t>ATTREZZATURE SANITARIE</t>
  </si>
  <si>
    <t>MEDIZINISCHE AUSRÜSTUNG</t>
  </si>
  <si>
    <t>20.400.10</t>
  </si>
  <si>
    <t>AAA420</t>
  </si>
  <si>
    <t>A.II.4.a</t>
  </si>
  <si>
    <t>Attrezzature sanitarie e scientifiche</t>
  </si>
  <si>
    <t>A.II.4</t>
  </si>
  <si>
    <t>20.500.00</t>
  </si>
  <si>
    <t>MOBILI ED ARREDI</t>
  </si>
  <si>
    <t>MÖBEL UND EINRICHTUNGEN</t>
  </si>
  <si>
    <t>20.500.10</t>
  </si>
  <si>
    <t>AAA450</t>
  </si>
  <si>
    <t>A.II.5.a</t>
  </si>
  <si>
    <t>Mobili e arredi</t>
  </si>
  <si>
    <t>A.II.5</t>
  </si>
  <si>
    <t>20.600.00</t>
  </si>
  <si>
    <t>AUTOMEZZI</t>
  </si>
  <si>
    <t>FUHRPARK</t>
  </si>
  <si>
    <t>20.600.10</t>
  </si>
  <si>
    <t>AAA480</t>
  </si>
  <si>
    <t>A.II.6.a</t>
  </si>
  <si>
    <t>Automezzi</t>
  </si>
  <si>
    <t>A.II.6</t>
  </si>
  <si>
    <t>20.650.00</t>
  </si>
  <si>
    <t>650</t>
  </si>
  <si>
    <t>OGGETTI D'ARTE</t>
  </si>
  <si>
    <t>KUNSTGEGENSTÄNDE</t>
  </si>
  <si>
    <t>20.650.10</t>
  </si>
  <si>
    <t>AAA500</t>
  </si>
  <si>
    <t>A.II.7</t>
  </si>
  <si>
    <t>Oggetti d'arte</t>
  </si>
  <si>
    <t>20.700.00</t>
  </si>
  <si>
    <t>700</t>
  </si>
  <si>
    <t>ALTRI BENI</t>
  </si>
  <si>
    <t>ANDERE GÜTER</t>
  </si>
  <si>
    <t>20.700.10</t>
  </si>
  <si>
    <t>AAA520</t>
  </si>
  <si>
    <t>A.II.8.a</t>
  </si>
  <si>
    <t>Altre immobilizzazioni materiali</t>
  </si>
  <si>
    <t>A.II.8</t>
  </si>
  <si>
    <t>20.800.00</t>
  </si>
  <si>
    <t>800</t>
  </si>
  <si>
    <t>IM BAU BEFINDLICHE ANLAGEN UND ANZAHLUNGEN</t>
  </si>
  <si>
    <t>20.800.10</t>
  </si>
  <si>
    <t xml:space="preserve">IM BAU BEFINDLICHE ANLAGEN </t>
  </si>
  <si>
    <t>AAA540</t>
  </si>
  <si>
    <t>A.II.9</t>
  </si>
  <si>
    <t>Immobilizzazioni materiali in corso e acconti</t>
  </si>
  <si>
    <t>20.800.20</t>
  </si>
  <si>
    <t>30.000.00</t>
  </si>
  <si>
    <t>IMMOBILIZZAZIONI FINANZIARIE</t>
  </si>
  <si>
    <t xml:space="preserve">FINANZANLAGEVERMÖGEN </t>
  </si>
  <si>
    <t>30.100.00</t>
  </si>
  <si>
    <t>CREDITI VERSO PAB</t>
  </si>
  <si>
    <t>FORDERUNGEN AN LAND</t>
  </si>
  <si>
    <t>30.100.30</t>
  </si>
  <si>
    <t xml:space="preserve"> CREDITI FINANZIARI  VERSO PAB</t>
  </si>
  <si>
    <t>FORDERUNGEN AUS FINANZANLAGEVERMÖGEN GEGENÜBER LAND</t>
  </si>
  <si>
    <t>AAA670</t>
  </si>
  <si>
    <t>A.III.1.b</t>
  </si>
  <si>
    <t>Crediti finanziari v/Regione</t>
  </si>
  <si>
    <t xml:space="preserve"> Crediti finanziari v/Regione</t>
  </si>
  <si>
    <t>30.300.00</t>
  </si>
  <si>
    <t>ANTICIPI FONDO INPDAP EX ART. 4 LP 10/95</t>
  </si>
  <si>
    <t>VORSCHÜSSE AUF INPDAP FONDS EX ART. 4 LG 10/95</t>
  </si>
  <si>
    <t>30.300.10</t>
  </si>
  <si>
    <t>AAA690</t>
  </si>
  <si>
    <t>A.III.1.d</t>
  </si>
  <si>
    <t>Crediti finanziari v/altri</t>
  </si>
  <si>
    <t>30.320.00</t>
  </si>
  <si>
    <t>320</t>
  </si>
  <si>
    <t>CREDITI FINANZIARI VERSO LO STATO</t>
  </si>
  <si>
    <t>FORDERUNGEN AUS FINANZANLAGEVERMÖGEN GEGENÜBER STAAT</t>
  </si>
  <si>
    <t>30.320.10</t>
  </si>
  <si>
    <t>AAA660</t>
  </si>
  <si>
    <t>A.III.1.a</t>
  </si>
  <si>
    <t>Crediti finanziari v/Stato</t>
  </si>
  <si>
    <t>30.350.00</t>
  </si>
  <si>
    <t>350</t>
  </si>
  <si>
    <t>CREDITI FINANZIARI VERSO PARTECIPATE</t>
  </si>
  <si>
    <t>FORDERUNGEN AUS FINANZANLAGEVERMÖGEN GEGENÜBER BETEILIGTEN</t>
  </si>
  <si>
    <t>30.350.10</t>
  </si>
  <si>
    <t>AAA680</t>
  </si>
  <si>
    <t>A.III.1.c</t>
  </si>
  <si>
    <t>Crediti finanziari v/partecipate</t>
  </si>
  <si>
    <t>30.400.00</t>
  </si>
  <si>
    <t xml:space="preserve"> ALTRI CREDITI</t>
  </si>
  <si>
    <t>FORDERUNGEN GEGENÜBER ANDEREN</t>
  </si>
  <si>
    <t>30.400.10</t>
  </si>
  <si>
    <t>CREDITI FINANZIARI VERSO ALTRI</t>
  </si>
  <si>
    <t>FORDERUNGEN AUS FINANZANLAGEVERMÖGEN GEGENÜBER ANDEREN</t>
  </si>
  <si>
    <t>30.400.20</t>
  </si>
  <si>
    <t>DEPOSITI CAUZIONALI</t>
  </si>
  <si>
    <t>KAUTIONSHINTERLEGUNGEN</t>
  </si>
  <si>
    <t>30.600.00</t>
  </si>
  <si>
    <t>TITOLI</t>
  </si>
  <si>
    <t>WERTPAPIERE</t>
  </si>
  <si>
    <t>30.600.10</t>
  </si>
  <si>
    <t>AAA760</t>
  </si>
  <si>
    <t>A.III.2.b.4</t>
  </si>
  <si>
    <t>Titoli diversi</t>
  </si>
  <si>
    <t>A.III.2.b</t>
  </si>
  <si>
    <t>30.700.00</t>
  </si>
  <si>
    <t>PARTECIPAZIONI</t>
  </si>
  <si>
    <t>BETEILIGUNGEN</t>
  </si>
  <si>
    <t>30.700.10</t>
  </si>
  <si>
    <t>PARTECIPAZIONI IN CONTROLLATE</t>
  </si>
  <si>
    <t>BETEILIGUNGEN AN KONTROLLIERTEN UNTERNEHMEN</t>
  </si>
  <si>
    <t>AAA710</t>
  </si>
  <si>
    <t>A.III.2.a</t>
  </si>
  <si>
    <t>Partecipazioni</t>
  </si>
  <si>
    <t xml:space="preserve"> Partecipazioni</t>
  </si>
  <si>
    <t>30.700.20</t>
  </si>
  <si>
    <t>PARTECIPAZIONI IN COLLEGATE</t>
  </si>
  <si>
    <t>BETEILIGUNGEN AN KONZERNUNTERNEHMEN</t>
  </si>
  <si>
    <t>30.700.30</t>
  </si>
  <si>
    <t>PARTECIPAZIONI IN ALTRE IMPRESE</t>
  </si>
  <si>
    <t>BETEILIGUNGEN AN ANDEREN UNTERNEHMEN</t>
  </si>
  <si>
    <t>..</t>
  </si>
  <si>
    <t>ATTIVO CIRCOLANTE</t>
  </si>
  <si>
    <t>UMLAUFVERMÖGEN</t>
  </si>
  <si>
    <t>100.000.00</t>
  </si>
  <si>
    <t>RIMANENZE</t>
  </si>
  <si>
    <t>LAGERBESTÄNDE</t>
  </si>
  <si>
    <t>100.100.00</t>
  </si>
  <si>
    <t>SCORTE SANITARIE</t>
  </si>
  <si>
    <t>MEDIZINISCHE LAGERBESTÄNDE</t>
  </si>
  <si>
    <t>100.100.11</t>
  </si>
  <si>
    <t>11</t>
  </si>
  <si>
    <t>SCORTE SANITARIE - PRODOTTI FARMACEUTICI ED EMODERIVATI</t>
  </si>
  <si>
    <t>MEDIZINISCHE LAGERBESTÄNDE - PHARMAZEUTISCHE PRODUKTE UND HÄMODERIVATE</t>
  </si>
  <si>
    <t>ABA020</t>
  </si>
  <si>
    <t>B.I.1.a</t>
  </si>
  <si>
    <t>Prodotti farmaceutici ed emoderivati</t>
  </si>
  <si>
    <t>B.I.1</t>
  </si>
  <si>
    <t>Rimanenze beni sanitari</t>
  </si>
  <si>
    <t>100.100.12</t>
  </si>
  <si>
    <t>12</t>
  </si>
  <si>
    <t>SCORTE SANITARIE - SANGUE ED EMOCOMPONENTI</t>
  </si>
  <si>
    <t>MEDIZINISCHE LAGERBESTÄNDE -BLUT UND HÄMOKOMPONENTEN</t>
  </si>
  <si>
    <t>ABA030</t>
  </si>
  <si>
    <t>B.I.1.b</t>
  </si>
  <si>
    <t>Sangue ed emocomponenti</t>
  </si>
  <si>
    <t>100.100.13</t>
  </si>
  <si>
    <t>13</t>
  </si>
  <si>
    <t>SCORTE SANITARIE - DISPOSITIVI MEDICI</t>
  </si>
  <si>
    <t>MEDIZINISCHE LAGERBESTÄNDE - HEILBEHELFE</t>
  </si>
  <si>
    <t>ABA040</t>
  </si>
  <si>
    <t>B.I.1.c</t>
  </si>
  <si>
    <t>Dispositivi medici</t>
  </si>
  <si>
    <t>100.100.14</t>
  </si>
  <si>
    <t>14</t>
  </si>
  <si>
    <t>SCORTE SANITARIE - PRODOTTI DIETETICI</t>
  </si>
  <si>
    <t>MEDIZINISCHE LAGERBESTÄNDE - DIÄTPRODUKTE</t>
  </si>
  <si>
    <t>ABA050</t>
  </si>
  <si>
    <t>B.I.1.d</t>
  </si>
  <si>
    <t>Prodotti dietetici</t>
  </si>
  <si>
    <t>100.100.15</t>
  </si>
  <si>
    <t>15</t>
  </si>
  <si>
    <t>SCORTE SANITARIE - MATERIALI PER LA PROFILASSI (VACCINI)</t>
  </si>
  <si>
    <t>MEDIZINISCHE LAGERBESTÄNDE - MATERIAL FÜR DIE VORBEUGUNG (IMPFUNGEN)</t>
  </si>
  <si>
    <t>ABA060</t>
  </si>
  <si>
    <t>B.I.1.e</t>
  </si>
  <si>
    <t>Materiali per la profilassi (vaccini)</t>
  </si>
  <si>
    <t>100.100.16</t>
  </si>
  <si>
    <t>16</t>
  </si>
  <si>
    <t>SCORTE SANITARIE - PRODOTTI CHIMICI</t>
  </si>
  <si>
    <t>MEDIZINISCHE LAGERBESTÄNDE - CHEMISCHE PRODUKTE</t>
  </si>
  <si>
    <t>ABA070</t>
  </si>
  <si>
    <t>B.I.1.f</t>
  </si>
  <si>
    <t>Prodotti chimici</t>
  </si>
  <si>
    <t>100.100.17</t>
  </si>
  <si>
    <t>17</t>
  </si>
  <si>
    <t>SCORTE SANITARIE - PRODOTTI SANITARI PER USO VETERINARIO</t>
  </si>
  <si>
    <t>MEDIZINISCHE LAGERBESTÄNDE -SANITÄRE PRODUKTE FÜR VETERINÄREN GEBRAUCH</t>
  </si>
  <si>
    <t>ABA080</t>
  </si>
  <si>
    <t>B.I.1.g</t>
  </si>
  <si>
    <t>Materiali e prodotti per uso veterinario</t>
  </si>
  <si>
    <t>100.100.18</t>
  </si>
  <si>
    <t>18</t>
  </si>
  <si>
    <t>SCORTE SANITARIE - ALTRI BENI E PRODOTTI SANITARI</t>
  </si>
  <si>
    <t>MEDIZINISCHE LAGERBESTÄNDE - SONSTIGE MEDIZINISCHE GÜTER UND PRODUKTE</t>
  </si>
  <si>
    <t>ABA090</t>
  </si>
  <si>
    <t>B.I.1.h</t>
  </si>
  <si>
    <t>Altri beni e prodotti sanitari</t>
  </si>
  <si>
    <t>100.200.00</t>
  </si>
  <si>
    <t>SCORTE NON SANITARIE</t>
  </si>
  <si>
    <t>NICHTMEDIZINISCHE LAGERBESTÄNDE</t>
  </si>
  <si>
    <t>100.200.11</t>
  </si>
  <si>
    <t>SCORTE NON SANITARIE - PRODOTTI ALIMENTARI</t>
  </si>
  <si>
    <t>NICHTMEDIZINISCHE LAGERBESTÄNDE - LEBENSMITTEL</t>
  </si>
  <si>
    <t>ABA120</t>
  </si>
  <si>
    <t>B.I.2.a</t>
  </si>
  <si>
    <t>Prodotti alimentari</t>
  </si>
  <si>
    <t>B.I.2</t>
  </si>
  <si>
    <t>Rimanenze beni non sanitari</t>
  </si>
  <si>
    <t>100.200.12</t>
  </si>
  <si>
    <t>SCORTE NON SANITARIE-TESSILI, VESTIARIO E MATERIALI PER LA PULIZIA E DI CONVIVENZA</t>
  </si>
  <si>
    <t>NICHTMEDIZINISCHE LAGERBESTÄNDE - TEXTILIEN, BEKLEIDUNG UND MATERIAL FÜR REINIGUNG UND HAUSHALT</t>
  </si>
  <si>
    <t>ABA130</t>
  </si>
  <si>
    <t>B.I.2.b</t>
  </si>
  <si>
    <t>Materiali di guardaroba, di pulizia, e di convivenza in genere</t>
  </si>
  <si>
    <t>100.200.13</t>
  </si>
  <si>
    <t>SCORTE NON SANITARIE - COMBUSTIBILI, CARBURANTI E LUBRIFICANTI</t>
  </si>
  <si>
    <t>NICHTMEDIZINISCHE LAGERBESTÄNDE - BRENN-, TREIB- UND SCHMIERSTOFFE</t>
  </si>
  <si>
    <t>ABA140</t>
  </si>
  <si>
    <t>B.I.2.c</t>
  </si>
  <si>
    <t>Combustibili, carburanti e lubrificanti</t>
  </si>
  <si>
    <t>100.200.14</t>
  </si>
  <si>
    <t>SCORTE NON SANITARIE- CANCELLERIA, STAMPATI E MATERIALI DI CONSUMO PER L'INFORMATICA</t>
  </si>
  <si>
    <t>NICHTMEDIZINISCHE LAGERBESTÄNDE - KANZLEIWAREN, VORDRUCKE UND VERBRAUCHSMATERIAL FÜR INFORMATIK</t>
  </si>
  <si>
    <t>ABA150</t>
  </si>
  <si>
    <t>B.I.2.d</t>
  </si>
  <si>
    <t>Supporti informatici e cancelleria</t>
  </si>
  <si>
    <t>100.200.15</t>
  </si>
  <si>
    <t>SCORTE NON SANITARIE - MATERIALI ED ACCESSORI PER LA MANUTENZIONE</t>
  </si>
  <si>
    <t>NICHTMEDIZINISCHE LAGERBESTÄNDE - MATERIAL UND ZUBEHÖR FÜR INSTANDHALTUNG</t>
  </si>
  <si>
    <t>ABA160</t>
  </si>
  <si>
    <t>B.I.2.e</t>
  </si>
  <si>
    <t>Materiale per la manutenzione</t>
  </si>
  <si>
    <t>100.200.16</t>
  </si>
  <si>
    <t>SCORTE NON SANITARIE - ALTRI BENI E PRODOTTI NON SANITARI</t>
  </si>
  <si>
    <t>NICHTMEDIZINISCHE LAGERBESTÄNDE -  SONSTIGE NICHTMEDIZINISCHE GÜTER UND PRODUKTE</t>
  </si>
  <si>
    <t>ABA170</t>
  </si>
  <si>
    <t>B.I.2.f</t>
  </si>
  <si>
    <t>Altri beni e prodotti non sanitari</t>
  </si>
  <si>
    <t>100.300.00</t>
  </si>
  <si>
    <t>ACCONTI PER BENI IN CORSO DI FORNITURA</t>
  </si>
  <si>
    <t xml:space="preserve">ANZAHLUNGEN AUF NOCH ZU LIEFERNDE GÜTER </t>
  </si>
  <si>
    <t>100.300.10</t>
  </si>
  <si>
    <t>ACCONTI PER BENI SANITARI IN CORSO DI FORNITURA</t>
  </si>
  <si>
    <t xml:space="preserve">ANZAHLUNGEN AUF NOCH ZU LIEFERNDE SANITÄRE GÜTER </t>
  </si>
  <si>
    <t>ABA100</t>
  </si>
  <si>
    <t>B.I.1.i</t>
  </si>
  <si>
    <t>Acconti per acquisto di beni e prodotti sanitari</t>
  </si>
  <si>
    <t>B.I.3</t>
  </si>
  <si>
    <t>Acconti per acquisti beni sanitari</t>
  </si>
  <si>
    <t>100.300.20</t>
  </si>
  <si>
    <t>ACCONTI PER BENI NON SANITARI IN CORSO DI FORNITURA</t>
  </si>
  <si>
    <t xml:space="preserve">ANZAHLUNGEN AUF NOCH ZU LIEFERNDE NICHT SANITÄRE GÜTER </t>
  </si>
  <si>
    <t>ABA180</t>
  </si>
  <si>
    <t>B.I.2.g</t>
  </si>
  <si>
    <t>Acconti per acquisto di beni e prodotti non sanitari</t>
  </si>
  <si>
    <t>B.I.4</t>
  </si>
  <si>
    <t>Acconti per acquisti beni non sanitari</t>
  </si>
  <si>
    <t>110.000.00</t>
  </si>
  <si>
    <t>110</t>
  </si>
  <si>
    <t>CREDITI</t>
  </si>
  <si>
    <t>FORDERUNGEN</t>
  </si>
  <si>
    <t>110.100.00</t>
  </si>
  <si>
    <t>FORDERUNGEN GEGENÜBER LAND</t>
  </si>
  <si>
    <t>110.100.10</t>
  </si>
  <si>
    <t>CREDITI VERSO PAB PER CONTRIBUTI IN CONTO ESERCIZIO-QUOTA FSR</t>
  </si>
  <si>
    <t>FORDERUNGEN GEGENÜBER LAND FÜR LAUFENDE AUSGABEN - ANTEIL LGF</t>
  </si>
  <si>
    <t>ABA390</t>
  </si>
  <si>
    <t>B.II.2.a.3</t>
  </si>
  <si>
    <t>Crediti v/Regione o Provincia Autonoma per quota FSR</t>
  </si>
  <si>
    <t>B.II.2.a.1.a</t>
  </si>
  <si>
    <t xml:space="preserve">Crediti v/Regione o Provincia Autonoma per finanziamento sanitario ordinario corrente </t>
  </si>
  <si>
    <t>110.100.11</t>
  </si>
  <si>
    <t>CREDITI VERSO PAB PER CONTRIBUTI IN CONTO ESERCIZIO - QUOTA AGGIUNTIVA EXTRA LEA</t>
  </si>
  <si>
    <t xml:space="preserve">FORDERUNGEN GEGENÜBER LAND FÜR LAUFENDE AUSGABEN - ANTEIL FÜR ZUSÄTZLICHE BETREUUNGSFORMEN </t>
  </si>
  <si>
    <t>ABA440</t>
  </si>
  <si>
    <t>B.II.2.a.8</t>
  </si>
  <si>
    <t>Crediti v/Regione o Provincia Autonoma per finanziamento sanitario aggiuntivo corrente extra LEA</t>
  </si>
  <si>
    <t>B.II.2.a.1.c</t>
  </si>
  <si>
    <t xml:space="preserve"> Crediti v/Regione o Provincia Autonoma per finanziamento sanitario aggiuntivo corrente extra LEA</t>
  </si>
  <si>
    <t>110.100.12</t>
  </si>
  <si>
    <t xml:space="preserve">CREDITI VERSO PAB PER MOBILITÁ ATTIVA (COMPENSATA) DA AS EXTRA PAB </t>
  </si>
  <si>
    <t>FORDERUNGEN GEGENÜBER LAND AUS AKTIVER VERRECHNETER MOBILITÄT - SANITÄTSBETRIEBE AUSSERHALB DES LANDES</t>
  </si>
  <si>
    <t>ABA410</t>
  </si>
  <si>
    <t>B.II.2.a.5</t>
  </si>
  <si>
    <t>Crediti v/Regione o Provincia Autonoma per mobilità attiva extraregionale</t>
  </si>
  <si>
    <t>B.II.2.a.1.d</t>
  </si>
  <si>
    <t>Crediti v/Regione o Provincia Autonoma per spesa corrente - altro</t>
  </si>
  <si>
    <t>110.100.13</t>
  </si>
  <si>
    <t>CREDITI VERSO PAB PER MOBILITÁ ATTIVA (COMPENSATA) DA AS ESTERE</t>
  </si>
  <si>
    <t>FORDERUNGEN GEGENÜBER LAND AUS AKTIVER VERRECHNETER MOBILITÄT - AUSLÄNDISCHE SANITÄTSBETRIEBE</t>
  </si>
  <si>
    <t>110.100.15</t>
  </si>
  <si>
    <t>CREDITI VERSO PAB PER CONTRIBUTI IN CONTO ESERCIZIO - QUOTA AGGIUNTIVA  LEA</t>
  </si>
  <si>
    <t xml:space="preserve">FORDERUNGEN GEGENÜBER LAND FÜR LAUFENDE AUSGABEN - ZUSÄTZLICHER ANTEIL FÜR GRUNDLEGENDE BETREUUNGSFORMEN </t>
  </si>
  <si>
    <t>ABA430</t>
  </si>
  <si>
    <t>B.II.2.a.7</t>
  </si>
  <si>
    <t>Crediti v/Regione o Provincia Autonoma per finanziamento sanitario aggiuntivo corrente LEA</t>
  </si>
  <si>
    <t>B.II.2.a.1.b</t>
  </si>
  <si>
    <t>110.100.16</t>
  </si>
  <si>
    <t>CREDITI VERSO PAB PER RICERCA</t>
  </si>
  <si>
    <t>FORDERUNGEN GEGENÜBER LAND FÜR FORSCHUNG</t>
  </si>
  <si>
    <t>ABA460</t>
  </si>
  <si>
    <t>B.II.2.a.10</t>
  </si>
  <si>
    <t>Crediti v/Regione o Provincia Autonoma per ricerca</t>
  </si>
  <si>
    <t>B.II.2.a.2</t>
  </si>
  <si>
    <t>110.100.20</t>
  </si>
  <si>
    <t>CREDITI VERSO PAB EX ART. 4 LP 10/95</t>
  </si>
  <si>
    <t>FORDERUNGEN GEGENÜBER LAND  EX ART. 4 LG 10/95</t>
  </si>
  <si>
    <t>ABA450</t>
  </si>
  <si>
    <t>B.II.2.a.9</t>
  </si>
  <si>
    <t>110.100.21</t>
  </si>
  <si>
    <t>21</t>
  </si>
  <si>
    <t>ALTRI CREDITI VERSO PAB</t>
  </si>
  <si>
    <t>ANDERE FORDERUNGEN GEGENÜBER LAND</t>
  </si>
  <si>
    <t>110.100.30</t>
  </si>
  <si>
    <t>CREDITI VERSO PAB PER CONTRIBUTI DA ASSEGNARE</t>
  </si>
  <si>
    <t>FORDERUNGEN GEGENÜBER LAND FÜR NOCH ZUZUWEISENDE BEITRÄGE</t>
  </si>
  <si>
    <t>110.100.32</t>
  </si>
  <si>
    <t>32</t>
  </si>
  <si>
    <t>CREDITI VERSO PAB PER CONTRIBUTI IN CONTO CAPITALE</t>
  </si>
  <si>
    <t>FORDERUNGEN AN LAND FÜR INVESTITIONEN</t>
  </si>
  <si>
    <t>ABA480</t>
  </si>
  <si>
    <t>B.II.2.b.1</t>
  </si>
  <si>
    <t>Crediti v/Regione o Provincia autonoma per investimenti</t>
  </si>
  <si>
    <t>Crediti v/Regione o Provincia Autonoma per finanziamento per investimenti</t>
  </si>
  <si>
    <t>110.100.35</t>
  </si>
  <si>
    <t>35</t>
  </si>
  <si>
    <t>CREDITI VERSO PAB PER INCREMENTO FONDO DI DOTAZIONE</t>
  </si>
  <si>
    <t>FORDERUNGEN GEGENÜBER LAND FÜR ZUNAHME DES AUSSTATTUNGSKAPITALS</t>
  </si>
  <si>
    <t>ABA490</t>
  </si>
  <si>
    <t>B.II.2.b.2</t>
  </si>
  <si>
    <t>Crediti v/Regione o Provincia Autonoma per incremento fondo di dotazione</t>
  </si>
  <si>
    <t>110.100.37</t>
  </si>
  <si>
    <t>37</t>
  </si>
  <si>
    <t>CREDITI VERSO PAB PER CONTRIBUTI PER RIPIANO PERDITE</t>
  </si>
  <si>
    <t>FORDERUNGEN AN LAND AUS BEITRÄGEN FÜR VERLUSTAUSGLEICH</t>
  </si>
  <si>
    <t>ABA500</t>
  </si>
  <si>
    <t>B.II.2.b.3</t>
  </si>
  <si>
    <t>Crediti v/Regione o Provincia autonoma per ripiano perdite</t>
  </si>
  <si>
    <t>Crediti v/Regione o Provincia Autonoma per ripiano perdite</t>
  </si>
  <si>
    <t>110.100.91</t>
  </si>
  <si>
    <t>91</t>
  </si>
  <si>
    <t>CREDITI PER FATTURE E RICEVUTE DA EMETTERE - PAB</t>
  </si>
  <si>
    <t>FORDERUNGEN GEGENÜBER LAND AUS NOCH AUSZUSTELLENDEN RECHNUNGEN UND ZAHLUNGSBELEGEN</t>
  </si>
  <si>
    <t>110.300.00</t>
  </si>
  <si>
    <t>CREDITI VERSO AZIENDE SANITARIE EXTRA-PAB</t>
  </si>
  <si>
    <t>FORDERUNGEN GEGENÜBER SANITÄTSBETRIEBEN AUSSERHALB DES LANDES</t>
  </si>
  <si>
    <t>110.300.10</t>
  </si>
  <si>
    <t>ABA600</t>
  </si>
  <si>
    <t>B.II.4.c</t>
  </si>
  <si>
    <t>Crediti v/Aziende sanitarie pubbliche Extraregione</t>
  </si>
  <si>
    <t>B.II.4.b</t>
  </si>
  <si>
    <t>Crediti v/aziende sanitarie pubbliche fuori Regione</t>
  </si>
  <si>
    <t>110.300.91</t>
  </si>
  <si>
    <t>CREDITI PER FATTURE E RICEVUTE DA EMETTERE - AZIENDE SANITARIE EXTRA-PAB</t>
  </si>
  <si>
    <t>FORDERUNGEN AUS AUSZUSTELLENDEN RECHNUNGEN UND ZAHLUNGSBELEGEN - SANITÄTSBETRIEBE AUSSERHALB DES LANDES</t>
  </si>
  <si>
    <t>110.300.92</t>
  </si>
  <si>
    <t>92</t>
  </si>
  <si>
    <t>NOTE CREDITO DA RICEVERE - AZIENDE SANITARIE EXTRA-PAB</t>
  </si>
  <si>
    <t>ZU ERHALTENDE GUTSCHRIFTEN - SANITÄTSBETRIEBE AUSSERHALB DES LANDES</t>
  </si>
  <si>
    <t>110.300.93</t>
  </si>
  <si>
    <t>93</t>
  </si>
  <si>
    <t>NOTE DEBITO DA EMETTERE - AZIENDE SANITARIE EXTRA-PAB</t>
  </si>
  <si>
    <t>AUSZUSTELLENDE LASTSCHRIFTEN - SANITÄTSBETRIEBE AUSSERHALB DES LANDES</t>
  </si>
  <si>
    <t>110.350.00</t>
  </si>
  <si>
    <t>CREDITI VERSO SOCIETÁ PARTECIPATE E/O ENTI DIPENDENTI DELLA PROVINCIA</t>
  </si>
  <si>
    <t>FORDERUNGEN GEGENÜBER BETEILIGTEN GESELLSCHAFTEN U/O. VOM LAND ABHÄNGIGEN KÖRPERSCHAFTEN</t>
  </si>
  <si>
    <t>110.350.02</t>
  </si>
  <si>
    <t>02</t>
  </si>
  <si>
    <t>CREDITI VERSO ENTI PROVINCIALI</t>
  </si>
  <si>
    <t>FORDERUNGEN GEGENÜBER LANDESKÖRPERSCHAFTEN</t>
  </si>
  <si>
    <t>ABA620</t>
  </si>
  <si>
    <t>B.II.5.a</t>
  </si>
  <si>
    <t>Crediti v/enti regionali</t>
  </si>
  <si>
    <t>B.II.5</t>
  </si>
  <si>
    <t>Crediti v/società partecipate e/o enti dipendenti della Regione</t>
  </si>
  <si>
    <t>110.350.03</t>
  </si>
  <si>
    <t>03</t>
  </si>
  <si>
    <t>CREDITI PER FATTURE E RICEVUTE DA EMETTERE - ENTI PROVINCIALI</t>
  </si>
  <si>
    <t>FORDERUNGEN AUS AUSZUSTELLENDEN RECHNUNGEN UND ZAHLUNGSBELEGEN - LANDESKÖRPERSCHAFTEN</t>
  </si>
  <si>
    <t>110.350.04</t>
  </si>
  <si>
    <t>04</t>
  </si>
  <si>
    <t>NOTE DI CREDITO DA RICEVERE - ENTI PROVINCIALI</t>
  </si>
  <si>
    <t>ZU ERHALTENDE GUTSCHRIFTEN - LANDESKÖRPERSCHAFTEN</t>
  </si>
  <si>
    <t>110.350.05</t>
  </si>
  <si>
    <t>05</t>
  </si>
  <si>
    <t xml:space="preserve"> NOTE DEBITO DA EMETTERE - ENTI PROVINCIALI</t>
  </si>
  <si>
    <t>AUSZUSTELLENDE LASTSCHRIFTEN - LANDESKÖRPERSCHAFTEN</t>
  </si>
  <si>
    <t>110.350.06</t>
  </si>
  <si>
    <t>06</t>
  </si>
  <si>
    <t>CREDITI VERSO SPERIMENTAZIONI GESTIONALI</t>
  </si>
  <si>
    <t>FORDERUNGEN AUS STUDIENMANAGEMENT</t>
  </si>
  <si>
    <t>ABA630</t>
  </si>
  <si>
    <t>B.II.5.b</t>
  </si>
  <si>
    <t>Crediti v/sperimentazioni gestionali</t>
  </si>
  <si>
    <t>110.350.10</t>
  </si>
  <si>
    <t xml:space="preserve">CREDITI VERSO SOCIETÁ PARTECIPATE </t>
  </si>
  <si>
    <t xml:space="preserve">FORDERUNGEN GEGENÜBER BETEILIGTEN GESELLSCHAFTEN </t>
  </si>
  <si>
    <t>ABA640</t>
  </si>
  <si>
    <t>B.II.5.c</t>
  </si>
  <si>
    <t>Crediti v/altre partecipate</t>
  </si>
  <si>
    <t>110.400.00</t>
  </si>
  <si>
    <t>CREDITI VERSO ALTRE AMMINISTRAZIONI ED ENTI PUBBLICI</t>
  </si>
  <si>
    <t>FORDERUNGEN GEGENÜBER ANDEREN VERWALTUNGEN UND ÖFFENTLICHEN KÖRPERSCHAFTEN</t>
  </si>
  <si>
    <t>110.400.10</t>
  </si>
  <si>
    <t>CREDITI VERSO ISTITUTI DI PREVIDENZA E DI SICUREZZA SOCIALE</t>
  </si>
  <si>
    <t>FORDERUNGEN GEGENÜBER VOR- UND FÜRSORGEKÖRPERSCHAFTEN</t>
  </si>
  <si>
    <t>ABA690</t>
  </si>
  <si>
    <t>B.II.7.c</t>
  </si>
  <si>
    <t>Crediti v/altri soggetti pubblici</t>
  </si>
  <si>
    <t>B.II.7</t>
  </si>
  <si>
    <t xml:space="preserve">Crediti v/altri </t>
  </si>
  <si>
    <t>110.400.20</t>
  </si>
  <si>
    <t>ANTICIPI VERSO ENTI PREVIDENZIALI</t>
  </si>
  <si>
    <t>ANZAHLUNGEN AN FÜRSORGEKÖRPERSCHAFTEN</t>
  </si>
  <si>
    <t>110.400.30</t>
  </si>
  <si>
    <t>CREDITI V/COMUNI</t>
  </si>
  <si>
    <t>FORDERUNGEN GEGENÜBER GEMEINDEN</t>
  </si>
  <si>
    <t>ABA530</t>
  </si>
  <si>
    <t>B.II.3</t>
  </si>
  <si>
    <t>Crediti v/Comuni</t>
  </si>
  <si>
    <t xml:space="preserve"> Crediti v/Comuni</t>
  </si>
  <si>
    <t>110.400.31</t>
  </si>
  <si>
    <t>31</t>
  </si>
  <si>
    <t>CREDITI PER FATTURE E RICEVUTE DA EMETTERE - COMUNI</t>
  </si>
  <si>
    <t>FORDERUNGEN AUS AUSZUSTELLENDEN RECHNUNGEN UND ZAHLUNGSBELEGEN - GEMEINDEN</t>
  </si>
  <si>
    <t>110.400.32</t>
  </si>
  <si>
    <t>NOTE DI CREDITO DA RICEVERE - COMUNI</t>
  </si>
  <si>
    <t>ZU ERHALTENDE GUTSCHRIFTEN - GEMEINDEN</t>
  </si>
  <si>
    <t>110.400.33</t>
  </si>
  <si>
    <t>33</t>
  </si>
  <si>
    <t>NOTE DEBITO DA EMETTERE - COMUNI</t>
  </si>
  <si>
    <t>AUSZUSTELLENDE LASTSCHRIFTEN - GEMEINDEN</t>
  </si>
  <si>
    <t>110.400.90</t>
  </si>
  <si>
    <t>90</t>
  </si>
  <si>
    <t>110.400.91</t>
  </si>
  <si>
    <t>CREDITI PER FATTURE E RICEVUTE DA EMETTERE - ALTRE AMMINISTRAZIONI ED ENTI PUBBLICI</t>
  </si>
  <si>
    <t>FORDERUNGEN AUS NOCH AUSZUSTELLENDEN RECHNUNGEN UND ZAHLUNGSBELEGEN - ANDERE VERWALTUNGEN UND ÖFFENTLICHEN KÖRPERSCHAFTEN</t>
  </si>
  <si>
    <t>110.400.92</t>
  </si>
  <si>
    <t>NOTE CREDITO DA RICEVERE - ALTRE AMMINISTRAZIONI ED ENTI PUBBLICI</t>
  </si>
  <si>
    <t>ZU ERHALTENDE GUTSCHRIFTEN - ANDERE VERWALTUNGEN UND ÖFFENTLICHE KÖRPERSCHAFTEN</t>
  </si>
  <si>
    <t>110.400.93</t>
  </si>
  <si>
    <t>NOTE DEBITO DA EMETTERE - ALTRE AMMINISTRAZIONI ED ENTI PUBBLICI</t>
  </si>
  <si>
    <t>AUSZUSTELLENDE LASTSCHRIFTEN - ANDERE VERWALTUNGEN UND ÖFFENTLICHE KÖRPERSCHAFTEN</t>
  </si>
  <si>
    <t>110.400.94</t>
  </si>
  <si>
    <t>94</t>
  </si>
  <si>
    <t>CREDITI VERSO ALTRI SOGGETTI PUBBLICI PER RICERCA</t>
  </si>
  <si>
    <t>FORDERUNGEN GEGENÜBER ANDEREN ÖFFENTLICHEN KÖRPERSCHAFTEN FÜR FORSCHUNG</t>
  </si>
  <si>
    <t>ABA700</t>
  </si>
  <si>
    <t>B.II.7.d</t>
  </si>
  <si>
    <t>Crediti v/altri soggetti pubblici per ricerca</t>
  </si>
  <si>
    <t>110.430.00</t>
  </si>
  <si>
    <t>430</t>
  </si>
  <si>
    <t>CREDITI V/STATO</t>
  </si>
  <si>
    <t>FORDERUNGEN GEGENÜBER STAAT</t>
  </si>
  <si>
    <t>110.430.10</t>
  </si>
  <si>
    <t>CREDITI V/ STATO PER SPESA CORRENTE</t>
  </si>
  <si>
    <t>FORDERUNGEN GEGENÜBER STAAT FÜR LAUFENDE AUSGABEN</t>
  </si>
  <si>
    <t>ABA270</t>
  </si>
  <si>
    <t>B.II.1.g</t>
  </si>
  <si>
    <t>Crediti v/Stato per spesa corrente - altro</t>
  </si>
  <si>
    <t>B.II.1.a.1</t>
  </si>
  <si>
    <t xml:space="preserve"> Crediti v/Stato per spesa corrente e acconti</t>
  </si>
  <si>
    <t>110.430.20</t>
  </si>
  <si>
    <t>CREDITI V/ STATO PER INVESTIMENTI</t>
  </si>
  <si>
    <t>FORDERUNGEN GEGENÜBER STAAT FÜR INVESTITIONEN</t>
  </si>
  <si>
    <t>ABA280</t>
  </si>
  <si>
    <t>B.II.1.h</t>
  </si>
  <si>
    <t>Crediti v/Stato per finanziamenti per investimenti</t>
  </si>
  <si>
    <t>B.II.1.b</t>
  </si>
  <si>
    <t>Crediti v/Stato - investimenti</t>
  </si>
  <si>
    <t>110.430.40</t>
  </si>
  <si>
    <t>40</t>
  </si>
  <si>
    <t>CREDITI V/PREFETTURE</t>
  </si>
  <si>
    <t>FORDERUNGEN GEGENÜBER PRÄFEKTUREN</t>
  </si>
  <si>
    <t>ABA340</t>
  </si>
  <si>
    <t>B.II.1.l</t>
  </si>
  <si>
    <t xml:space="preserve"> Crediti v/prefetture</t>
  </si>
  <si>
    <t>B.II.1.d</t>
  </si>
  <si>
    <t>Crediti v/prefetture</t>
  </si>
  <si>
    <t>110.430.41</t>
  </si>
  <si>
    <t>41</t>
  </si>
  <si>
    <t>CREDITI PER FATTURE E RICEVUTE DA EMETTERE - PREFETTURE</t>
  </si>
  <si>
    <t>FORDERUNGEN AUS AUSZUSTELLENDEN RECHNUNGEN UND ZAHLUNGSBELEGEN - PRÄFEKTUREN</t>
  </si>
  <si>
    <t>110.430.42</t>
  </si>
  <si>
    <t>42</t>
  </si>
  <si>
    <t>NOTE DI CREDITO DA RICEVERE - PREFETTURE</t>
  </si>
  <si>
    <t>ZU ERHALTENDE GUTSCHRIFTEN - PRÄFEKTUREN</t>
  </si>
  <si>
    <t>110.430.43</t>
  </si>
  <si>
    <t>43</t>
  </si>
  <si>
    <t>NOTE DEBITO DA EMETTERE - PREFETTURE</t>
  </si>
  <si>
    <t>AUSZUSTELLENDE LASTSCHRIFTEN - PRÄFEKTUREN</t>
  </si>
  <si>
    <t>110.450.00</t>
  </si>
  <si>
    <t>450</t>
  </si>
  <si>
    <t>CREDITI V/STATO PER RICERCA</t>
  </si>
  <si>
    <t>FORDERUNGEN GEGENÜBER DEM STAAT FÜR FORSCHUNG</t>
  </si>
  <si>
    <t>110.450.10</t>
  </si>
  <si>
    <t xml:space="preserve">CREDITI V/STATO PER RICERCA CORRENTE </t>
  </si>
  <si>
    <t>FORDERUNGEN GEGENÜBER DEM STAAT FÜR LAUFENDE FORSCHUNG</t>
  </si>
  <si>
    <t>ABA300</t>
  </si>
  <si>
    <t>B.II.1.i.1</t>
  </si>
  <si>
    <t>Crediti v/Stato per ricerca corrente - Ministero della Salute</t>
  </si>
  <si>
    <t>B.II.1.c.1</t>
  </si>
  <si>
    <t>Crediti v/Ministero della Salute per ricerca corrente</t>
  </si>
  <si>
    <t>110.450.20</t>
  </si>
  <si>
    <t>CREDITI V/STATO PER RICERCA FINALIZZATA</t>
  </si>
  <si>
    <t>FORDERUNGEN GEGENÜBER  DEM STAAT FÜR ZIELGERICHTETE FORSCHUNG</t>
  </si>
  <si>
    <t>ABA310</t>
  </si>
  <si>
    <t>B.II.1.i.2</t>
  </si>
  <si>
    <t>Crediti v/Stato per ricerca finalizzata - Ministero della Salute</t>
  </si>
  <si>
    <t>B.II.1.c.2</t>
  </si>
  <si>
    <t>Crediti v/Ministero della Salute per ricerca finalizzata</t>
  </si>
  <si>
    <t>110.450.30</t>
  </si>
  <si>
    <t xml:space="preserve">CREDITI V/STATO PER RICERCA - ALTRE AMMINISTRAZIONI CENTRALI </t>
  </si>
  <si>
    <t>FORDERUNGEN GEGENÜBER DEM STAAT FÜR FORSCHUNG - ANDERE ZENTRALE VERWALTUNGEN</t>
  </si>
  <si>
    <t>ABA320</t>
  </si>
  <si>
    <t>B.II.1.i.3</t>
  </si>
  <si>
    <t xml:space="preserve">Crediti v/Stato per ricerca - altre Amministrazioni centrali </t>
  </si>
  <si>
    <t>B.II.1.c.3</t>
  </si>
  <si>
    <t>Crediti v/Stato per ricerca - altre Amministrazioni centrali</t>
  </si>
  <si>
    <t>110.450.40</t>
  </si>
  <si>
    <t>CREDITI V/STATO PER RICERCA -FINANZIAMENTI PER INVESTIMENTI</t>
  </si>
  <si>
    <t>FORDERUNGEN GEGENÜBER DEM STAAT FÜR FORSCHUNG - FINANZIERUNGEN FÜR INVESTITIONEN</t>
  </si>
  <si>
    <t>ABA330</t>
  </si>
  <si>
    <t>B.II.1.i.4</t>
  </si>
  <si>
    <t>Crediti v/Stato per ricerca -finanziamenti per investimenti</t>
  </si>
  <si>
    <t>B.II.1.c.4</t>
  </si>
  <si>
    <t>Crediti v/Stato - investimenti per ricerca</t>
  </si>
  <si>
    <t>110.500.00</t>
  </si>
  <si>
    <t>CREDITI VERSO ERARIO</t>
  </si>
  <si>
    <t>FORDERUNGEN GEGENÜBER ÄRAR</t>
  </si>
  <si>
    <t>110.500.10</t>
  </si>
  <si>
    <t>CREDITI VERSO ERARIO PER RIMBORSI IRES</t>
  </si>
  <si>
    <t>FORDERUNGEN GEGENÜBER ÄRAR AUS IRES-RÜCKZAHLUNGEN</t>
  </si>
  <si>
    <t>ABA650</t>
  </si>
  <si>
    <t>B.II.6</t>
  </si>
  <si>
    <t>Crediti v/Erario</t>
  </si>
  <si>
    <t>110.500.15</t>
  </si>
  <si>
    <t>CREDITI VERSO ERARIO PER RIMBORSI IRAP</t>
  </si>
  <si>
    <t>FORDERUNGEN GEGENÜBER ÄRAR AUS IRAP-RÜCKZAHLUNGEN</t>
  </si>
  <si>
    <t>110.500.21</t>
  </si>
  <si>
    <t>IVA A CREDITO</t>
  </si>
  <si>
    <t>MWST-GUTHABEN</t>
  </si>
  <si>
    <t>110.500.22</t>
  </si>
  <si>
    <t>22</t>
  </si>
  <si>
    <t>IVA A CREDITO PER ACQUISTI INFRA-CEE</t>
  </si>
  <si>
    <t>MWST-GUTHABEN FÜR INNERGEMEINSCHAFTLICHE EINKÄUFE</t>
  </si>
  <si>
    <t>110.500.23</t>
  </si>
  <si>
    <t>23</t>
  </si>
  <si>
    <t>IVA A CREDITO PER AUTOFATTURE</t>
  </si>
  <si>
    <t>MWST-GUTHABEN AUS EIGENRECHNUNGEN</t>
  </si>
  <si>
    <t>110.500.24</t>
  </si>
  <si>
    <t>24</t>
  </si>
  <si>
    <t>ERARIO CONTO ACCONTI IVA</t>
  </si>
  <si>
    <t>MEHRWERTSTEUERVORAUSZAHLUNGEN</t>
  </si>
  <si>
    <t>110.500.25</t>
  </si>
  <si>
    <t>25</t>
  </si>
  <si>
    <t>ERARIO CONTO ACCONTI IRES</t>
  </si>
  <si>
    <t>IRES-VORAUSZAHLUNGEN</t>
  </si>
  <si>
    <t>110.500.26</t>
  </si>
  <si>
    <t>26</t>
  </si>
  <si>
    <t>ERARIO CONTO ACCONTI IRAP</t>
  </si>
  <si>
    <t>IRAP-VORAUSZAHLUNGEN</t>
  </si>
  <si>
    <t>110.500.27</t>
  </si>
  <si>
    <t>27</t>
  </si>
  <si>
    <t>ERARIO CONTO ACCONTI IMPOSTE SOSTITUTIVE</t>
  </si>
  <si>
    <t>ERSATZSTEUER-VORAUSZAHLUNGEN</t>
  </si>
  <si>
    <t>110.500.90</t>
  </si>
  <si>
    <t>CREDITI V/ERARIO PER RIMBORSI IMPOSTE VARIE</t>
  </si>
  <si>
    <t>FORDERUNGEN GEGENÜBER DEM ÄRAR AUS RÜCKVERGÜTUNGEN FÜR VERSCHIEDENE STEUERN</t>
  </si>
  <si>
    <t>110.500.91</t>
  </si>
  <si>
    <t>IVA IN SOSPENSIONE</t>
  </si>
  <si>
    <t>VORSTEUER-EINBEHALT</t>
  </si>
  <si>
    <t>110.500.92</t>
  </si>
  <si>
    <t>CREDITI PER IMPOSTE ANTICIPATE</t>
  </si>
  <si>
    <t>FORDERUNGEN AUS VORAUSGEZAHLTEN STEUERN</t>
  </si>
  <si>
    <t>110.600.00</t>
  </si>
  <si>
    <t xml:space="preserve">CREDITI VERSO ALTRI SOGGETTI </t>
  </si>
  <si>
    <t>110.600.10</t>
  </si>
  <si>
    <t xml:space="preserve">CREDITI VERSO PRIVATI </t>
  </si>
  <si>
    <t>FORDERUNGEN AN PRIVATE</t>
  </si>
  <si>
    <t>ABA670</t>
  </si>
  <si>
    <t>B.II.7.a</t>
  </si>
  <si>
    <t>Crediti v/clienti privati</t>
  </si>
  <si>
    <t>110.600.30</t>
  </si>
  <si>
    <t>ACCONTI A FARMACIE</t>
  </si>
  <si>
    <t>ANZAHLUNGEN AN APOTHEKEN</t>
  </si>
  <si>
    <t>ABA710</t>
  </si>
  <si>
    <t>B.II.7.e</t>
  </si>
  <si>
    <t>Altri crediti diversi</t>
  </si>
  <si>
    <t>110.600.40</t>
  </si>
  <si>
    <t>ANTICIPI VERSO FORNITORI</t>
  </si>
  <si>
    <t>ANZAHLUNGEN AN LIEFERANTEN</t>
  </si>
  <si>
    <t>110.600.50</t>
  </si>
  <si>
    <t>50</t>
  </si>
  <si>
    <t>110.600.91</t>
  </si>
  <si>
    <t>CREDITI PER FATTURE E RICEVUTE DA EMETTERE - PRIVATI</t>
  </si>
  <si>
    <t>FORDERUNGEN FÜR NOCH AUSZUSTELLENDE RECHNUNGEN UND ZAHLUNGSBELEGE - PRIVATE</t>
  </si>
  <si>
    <t>110.600.92</t>
  </si>
  <si>
    <t>NOTE CREDITO DA RICEVERE / DA EMETTERE - PRIVATI</t>
  </si>
  <si>
    <t>ZU ERHALTENDE UND AUSZUSTELLENDE GUTSCHRIFTEN - PRIVATE</t>
  </si>
  <si>
    <t>110.600.93</t>
  </si>
  <si>
    <t>NOTE DEBITO DA RICEVERE / DA EMETTERE - PRIVATI</t>
  </si>
  <si>
    <t>ZU ERHALTENDE UND AUSZUSTELLENDE LASTSCHRIFTEN - PRIVATE</t>
  </si>
  <si>
    <t>110.700.00</t>
  </si>
  <si>
    <t xml:space="preserve">CREDITI VERSO IL PERSONALE </t>
  </si>
  <si>
    <t>FORDERUNGEN GEGENÜBER DEM PERSONAL</t>
  </si>
  <si>
    <t>110.700.10</t>
  </si>
  <si>
    <t>PERSONALE DIPENDENTE C/PRESTITI</t>
  </si>
  <si>
    <t>BEDIENSTETES PERSONAL K/DARLEHEN</t>
  </si>
  <si>
    <t>110.700.20</t>
  </si>
  <si>
    <t xml:space="preserve">ACCONTI AL PERSONALE </t>
  </si>
  <si>
    <t>ANZAHLUNGEN AN DAS PERSONAL</t>
  </si>
  <si>
    <t>110.700.30</t>
  </si>
  <si>
    <t>ANTICIPI AL PERSONALE DIPENDENTE</t>
  </si>
  <si>
    <t>VORAUSZAHLUNGEN AN DAS BEDIENSTETE PERSONAL</t>
  </si>
  <si>
    <t>110.700.90</t>
  </si>
  <si>
    <t>ALTRI CREDITI VERSO IL PERSONALE DIPENDENTE</t>
  </si>
  <si>
    <t>ANDERE FORDERUNGEN GEGENÜBER DEM BEDIENSTETEN PERSONAL</t>
  </si>
  <si>
    <t>110.900.00</t>
  </si>
  <si>
    <t>900</t>
  </si>
  <si>
    <t>CREDITI DIVERSI</t>
  </si>
  <si>
    <t>SONSTIGE FORDERUNGEN</t>
  </si>
  <si>
    <t>110.900.10</t>
  </si>
  <si>
    <t>120.000.00</t>
  </si>
  <si>
    <t>120</t>
  </si>
  <si>
    <t>ATTIVITA' FINANZIARIE CHE NON COSTITUISCONO IMMOBILIZZAZIONI</t>
  </si>
  <si>
    <t>FINANZIELLES VERMÖGEN, DAS NICHT ANLAGEVERMÖGEN DARSTELLT</t>
  </si>
  <si>
    <t>120.100.00</t>
  </si>
  <si>
    <t xml:space="preserve">TITOLI A BREVE </t>
  </si>
  <si>
    <t>KURZFRISTIGE WERTPAPIERE</t>
  </si>
  <si>
    <t>120.100.10</t>
  </si>
  <si>
    <t>TITOLI A BREVE</t>
  </si>
  <si>
    <t>ABA740</t>
  </si>
  <si>
    <t>B.III.2</t>
  </si>
  <si>
    <t>Titoli che non costituiscono immobilizzazioni</t>
  </si>
  <si>
    <t>Altri titoli che non costituiscono immobilizzazioni</t>
  </si>
  <si>
    <t>120.200.00</t>
  </si>
  <si>
    <t>120.200.10</t>
  </si>
  <si>
    <t>ABA730</t>
  </si>
  <si>
    <t>B.III.1</t>
  </si>
  <si>
    <t>Partecipazioni che non costituiscono immobilizzazioni</t>
  </si>
  <si>
    <t>120.200.20</t>
  </si>
  <si>
    <t>120.200.30</t>
  </si>
  <si>
    <t>130.000.00</t>
  </si>
  <si>
    <t>130</t>
  </si>
  <si>
    <t>DISPONIBILITA` LIQUIDE</t>
  </si>
  <si>
    <t>LIQUIDE MITTEL</t>
  </si>
  <si>
    <t>SERVIZI DI CASSA</t>
  </si>
  <si>
    <t>KASSADIENSTE</t>
  </si>
  <si>
    <t>130.100.101</t>
  </si>
  <si>
    <t>101</t>
  </si>
  <si>
    <t>CASSA POLIAMBULATORI  OSP. DI  BOLZANO</t>
  </si>
  <si>
    <t>KASSA POLIAMBULATORIEN - KRANKENHAUS BOZEN</t>
  </si>
  <si>
    <t>ABA760</t>
  </si>
  <si>
    <t>B.IV.1</t>
  </si>
  <si>
    <t>Cassa</t>
  </si>
  <si>
    <t xml:space="preserve"> Cassa</t>
  </si>
  <si>
    <t>130.100.102</t>
  </si>
  <si>
    <t>102</t>
  </si>
  <si>
    <t xml:space="preserve">CASSA  DISTRETTO SAN QUIRINO - GRIES </t>
  </si>
  <si>
    <t>KASSA SANITÄTSSPRENGEL QUIREIN - GRIES</t>
  </si>
  <si>
    <t>130.100.103</t>
  </si>
  <si>
    <t>103</t>
  </si>
  <si>
    <t>CASSA DISTRETTO  DON BOSCO</t>
  </si>
  <si>
    <t>KASSA SANITÄTSSPRENGEL DON BOSCO</t>
  </si>
  <si>
    <t>130.100.104</t>
  </si>
  <si>
    <t>104</t>
  </si>
  <si>
    <t>CASSA DISTRETTO  DI EGNA</t>
  </si>
  <si>
    <t>KASSA SANITÄTSSPRENGEL NEUMARKT</t>
  </si>
  <si>
    <t>130.100.105</t>
  </si>
  <si>
    <t>105</t>
  </si>
  <si>
    <t xml:space="preserve">CASSA SERVIZIO  PNEUMOLOGICO </t>
  </si>
  <si>
    <t>KASSA PNEUMOLOGISCHER DIENST</t>
  </si>
  <si>
    <t>130.100.106</t>
  </si>
  <si>
    <t>106</t>
  </si>
  <si>
    <t>CASSA SERVIZIO VETERINARIO</t>
  </si>
  <si>
    <t>KASSA TIERÄRZTLICHER DIENST</t>
  </si>
  <si>
    <t>130.100.107</t>
  </si>
  <si>
    <t>107</t>
  </si>
  <si>
    <t>CASSA SERVIZIO IGIENE</t>
  </si>
  <si>
    <t>KASSA HYGIENEDIENST</t>
  </si>
  <si>
    <t>130.100.108</t>
  </si>
  <si>
    <t>108</t>
  </si>
  <si>
    <t>CASSA SERVIZIO  RIABILITATIVO</t>
  </si>
  <si>
    <t>KASSA REHABILITATIONSDIENST</t>
  </si>
  <si>
    <t>130.100.109</t>
  </si>
  <si>
    <t>109</t>
  </si>
  <si>
    <t>CASSA DISTRETTO  EUROPA-NOVACELLA</t>
  </si>
  <si>
    <t>KASSA SANITÄTSSPRENGEL EUROPA - NEUSTIFT</t>
  </si>
  <si>
    <t>130.100.110</t>
  </si>
  <si>
    <t>CASSA DISTRETTO VAL GARDENA</t>
  </si>
  <si>
    <t>KASSA SANITÄTSSPRENGEL GRÖDEN</t>
  </si>
  <si>
    <t>130.100.111</t>
  </si>
  <si>
    <t>111</t>
  </si>
  <si>
    <t>CASSA SERVIZIO PSICOLOGICO</t>
  </si>
  <si>
    <t>KASSA PSYCHOLOGISCHER DIENST</t>
  </si>
  <si>
    <t>130.100.112</t>
  </si>
  <si>
    <t>112</t>
  </si>
  <si>
    <t>CASSA DISTRETTO  LAIVES</t>
  </si>
  <si>
    <t>KASSA SANITÄTSSPRENGEL LEIFERS</t>
  </si>
  <si>
    <t>130.100.113</t>
  </si>
  <si>
    <t>113</t>
  </si>
  <si>
    <t>CASSA  PARCHEGGIO</t>
  </si>
  <si>
    <t>KASSA PARKPLATZ</t>
  </si>
  <si>
    <t>130.100.114</t>
  </si>
  <si>
    <t>114</t>
  </si>
  <si>
    <t>CASSA  SERVIZIO MEDICINA DELLO SPORT</t>
  </si>
  <si>
    <t>KASSA SPORTMEDIZIN</t>
  </si>
  <si>
    <t>130.100.115</t>
  </si>
  <si>
    <t>115</t>
  </si>
  <si>
    <t>CASSA  DISTRETTO OLTRADIGE - APPIANO</t>
  </si>
  <si>
    <t>KASSA SANITÄTSSPRENGEL ÜBERETSCH - EPPAN</t>
  </si>
  <si>
    <t>130.100.116</t>
  </si>
  <si>
    <t>116</t>
  </si>
  <si>
    <t xml:space="preserve">CASSA  LABORATORIO MICROBIOLOGIA </t>
  </si>
  <si>
    <t>KASSA LABOR FÜR MIKROBIOLOGIE</t>
  </si>
  <si>
    <t>130.100.117</t>
  </si>
  <si>
    <t>117</t>
  </si>
  <si>
    <t>CASSA DISTRETTO VAL D´EGA - SCILIAR - CARDANO</t>
  </si>
  <si>
    <t>KASSA SANITÄTSSPRENGEL EGGENTAL-SCHLERN - KARDAUN</t>
  </si>
  <si>
    <t>130.100.201</t>
  </si>
  <si>
    <t>201</t>
  </si>
  <si>
    <t xml:space="preserve">CASSA N. 1 TICKET OSPEDALE TAPPEINER </t>
  </si>
  <si>
    <t xml:space="preserve">KASSA N. 1 TICKET KH TAPPEINER MERAN </t>
  </si>
  <si>
    <t>130.100.202</t>
  </si>
  <si>
    <t>202</t>
  </si>
  <si>
    <t xml:space="preserve">CASSA N. 2 TICKET OSPEDALE TAPPEINER - TRATTO D -E </t>
  </si>
  <si>
    <t>KASSA N. 2 KH TAPPEINER  - TRAKT D - E</t>
  </si>
  <si>
    <t>130.100.203</t>
  </si>
  <si>
    <t>203</t>
  </si>
  <si>
    <t>CASSA N. 3 OSPEDALE DI SILANDRO</t>
  </si>
  <si>
    <t xml:space="preserve">KASSA N. 3 KRANKENHAUS SCHLANDERS </t>
  </si>
  <si>
    <t>130.100.204</t>
  </si>
  <si>
    <t>204</t>
  </si>
  <si>
    <t>CASSA N. 4 DISTRETTO DI NATURNO</t>
  </si>
  <si>
    <t>KASSA N. 4 SPRENGEL NATURNS</t>
  </si>
  <si>
    <t>130.100.205</t>
  </si>
  <si>
    <t>205</t>
  </si>
  <si>
    <t>CASSA N. 5 DISTRETTO DI MALLES</t>
  </si>
  <si>
    <t>KASSA N. 5 SPRENGEL MALS</t>
  </si>
  <si>
    <t>130.100.206</t>
  </si>
  <si>
    <t>206</t>
  </si>
  <si>
    <t>CASSA N. 6 DISTRETTO DI SILANDRO</t>
  </si>
  <si>
    <t>KASSA N. 6 SPRENGEL SCHLANDERS</t>
  </si>
  <si>
    <t>130.100.207</t>
  </si>
  <si>
    <t>207</t>
  </si>
  <si>
    <t>CASSA N. 7 UFFICIO IGIENE DI MERANO</t>
  </si>
  <si>
    <t xml:space="preserve">KASSA N. 7 HYGIENAMT MERAN </t>
  </si>
  <si>
    <t>130.100.208</t>
  </si>
  <si>
    <t>208</t>
  </si>
  <si>
    <t>CASSA N. 8 DISTRETTO LANA</t>
  </si>
  <si>
    <t xml:space="preserve">KASSA N. 8 SPRENGEL LANA </t>
  </si>
  <si>
    <t>130.100.209</t>
  </si>
  <si>
    <t>209</t>
  </si>
  <si>
    <t>CASSA N. 9 DISTRETTO VAL D'ULTIMO</t>
  </si>
  <si>
    <t>KASSA N. 9  SPRENGEL ULTEN</t>
  </si>
  <si>
    <t>130.100.210</t>
  </si>
  <si>
    <t>210</t>
  </si>
  <si>
    <t>CASSA N. 10 DISTRETTO VAL PASSIRIA</t>
  </si>
  <si>
    <t xml:space="preserve">KASSA N. 10 SPRENGEL PASSEIER </t>
  </si>
  <si>
    <t>130.100.211</t>
  </si>
  <si>
    <t>211</t>
  </si>
  <si>
    <t>CASSA N. 11 UFFICIO ACCETTAZIONE OSPEDALE DI MERANO</t>
  </si>
  <si>
    <t>KASSA N. 11 AUFNAHMEBÜRO KH MERAN</t>
  </si>
  <si>
    <t>130.100.212</t>
  </si>
  <si>
    <t>212</t>
  </si>
  <si>
    <t>CASSA N. 12 DISTRETTO DI MERANO</t>
  </si>
  <si>
    <t xml:space="preserve">KASSA N. 12 SPRENGEL MERAN </t>
  </si>
  <si>
    <t>130.100.301</t>
  </si>
  <si>
    <t>301</t>
  </si>
  <si>
    <t>CASSA N. 1 (AMMINISTRAZIONE OSPEDALE DI BRESSANONE)</t>
  </si>
  <si>
    <t>KASSA N. 1   (VERWALTUNG KRANKENHAUS BRIXEN)</t>
  </si>
  <si>
    <t>130.100.302</t>
  </si>
  <si>
    <t>302</t>
  </si>
  <si>
    <t>CASSA N. 2 (TRAUMATOLOGIA OSPEDALE DI BRESSANONE)</t>
  </si>
  <si>
    <t>KASSA N. 2   (TRAUMA KRANKENHAUS BRIXEN)</t>
  </si>
  <si>
    <t>130.100.303</t>
  </si>
  <si>
    <t>303</t>
  </si>
  <si>
    <t>CASSA N. 3 (DISTRETTO DI CHIUSA)</t>
  </si>
  <si>
    <t>KASSA N. 3   (SPRENGEL KLAUSEN)</t>
  </si>
  <si>
    <t>130.100.304</t>
  </si>
  <si>
    <t>304</t>
  </si>
  <si>
    <t>CASSA N. 4 (POLIAMBULATORIO OSEPDALE DI BRESSANONE)</t>
  </si>
  <si>
    <t>KASSA N. 4   (POLIAMBULATORIUM KRANKENHAUS BRIXEN)</t>
  </si>
  <si>
    <t>130.100.305</t>
  </si>
  <si>
    <t>305</t>
  </si>
  <si>
    <t>CASSA N. 5 (SERVIZIO IGIENE)</t>
  </si>
  <si>
    <t>KASSA N. 5   (HYGIENEDIENST)</t>
  </si>
  <si>
    <t>130.100.306</t>
  </si>
  <si>
    <t>306</t>
  </si>
  <si>
    <t>CASSA N. 6 (POLIAMBULATORIO OSPEDALE DI VIPITENO)</t>
  </si>
  <si>
    <t>KASSA N. 6   (POLIAMBULATORIUM KRANKENHAUS STERZING)</t>
  </si>
  <si>
    <t>130.100.307</t>
  </si>
  <si>
    <t>307</t>
  </si>
  <si>
    <t>CASSA N. 7 (BAD BACHGART)</t>
  </si>
  <si>
    <t>KASSA N. 7   (BAD BACHGART)</t>
  </si>
  <si>
    <t>130.100.308</t>
  </si>
  <si>
    <t>308</t>
  </si>
  <si>
    <t>CASSA N. 8 (DISTRETTO RIO PUSTERIA)</t>
  </si>
  <si>
    <t>KASSA N. 8   (SPRENGEL MÜHLBACH)</t>
  </si>
  <si>
    <t>130.100.309</t>
  </si>
  <si>
    <t>309</t>
  </si>
  <si>
    <t>CASSA N. 9 (AMMINISTRAZIONE DI VIPITENO)</t>
  </si>
  <si>
    <t>KASSA N. 9   (VERWALTUNG KRANKENHAUS STERZING)</t>
  </si>
  <si>
    <t>130.100.310</t>
  </si>
  <si>
    <t>310</t>
  </si>
  <si>
    <t>CASSA N. 10 (PARCHEGGIO OSPEDALE DI BRESSANONE)</t>
  </si>
  <si>
    <t>KASSA N. 10 (PARKPLATZ KRANKENHAUS BRIXEN)</t>
  </si>
  <si>
    <t>130.100.311</t>
  </si>
  <si>
    <t>311</t>
  </si>
  <si>
    <t>CASSA N. 11 (PARCHEGGIO OSPEDALE DI VIPITENO)</t>
  </si>
  <si>
    <t>KASSA N. 11 (PARKPLATZ KRANKENHAUS STERZING)</t>
  </si>
  <si>
    <t>130.100.401</t>
  </si>
  <si>
    <t>401</t>
  </si>
  <si>
    <t>CASSA N. 1  (UFFICIO SPEDALITÀ DI BRUNICO)</t>
  </si>
  <si>
    <t>KASSA N. 1  (PATIENTENVERRECHNUNG - KRANKENHAUS BRUNECK)</t>
  </si>
  <si>
    <t>130.100.402</t>
  </si>
  <si>
    <t>402</t>
  </si>
  <si>
    <t>CASSA N. 2 (AMMINISTRAZIONE - OSPEDALE DI S. CANDIDO</t>
  </si>
  <si>
    <t>KASSA N. 2 (VERWALTUNG - KRANKENHAUS INNICHEN)</t>
  </si>
  <si>
    <t>150</t>
  </si>
  <si>
    <t>CASSA ECONOMALE</t>
  </si>
  <si>
    <t>ÖKONOMATSKASSA</t>
  </si>
  <si>
    <t>130.150.101</t>
  </si>
  <si>
    <t>CASSA ECONOMALE N. 1 DI BOLZANO</t>
  </si>
  <si>
    <t>ÖKONOMATSKASSE N. 1 BOZEN</t>
  </si>
  <si>
    <t>130.150.201</t>
  </si>
  <si>
    <t>CASSA ECONOMALE N. 1  (ECONOMATO - OSPEDALE TAPPEINER DI MERANO )</t>
  </si>
  <si>
    <t>ÖKONOMATSKASSA N. 1 (ÖKONOMAT - KH TAPPEINER MERAN)</t>
  </si>
  <si>
    <t>130.150.202</t>
  </si>
  <si>
    <t>CASSA ECONOMALE N. 2 (ECONOMATO - OSPEDALE DI SILANDRO)</t>
  </si>
  <si>
    <t>ÖKONOMATSKASSA N. 1 (ÖKONOMAT - KRANKENHAUS SCHLANDERS)</t>
  </si>
  <si>
    <t>130.150.301</t>
  </si>
  <si>
    <t>CASSA ECONOMALE N. 1 (ECONOMATO OSPEDALE DI BRESSANONE)</t>
  </si>
  <si>
    <t>ÖKONOMATSKASSE N. 1 (KRANKENHAUS BRIXEN)</t>
  </si>
  <si>
    <t>130.150.302</t>
  </si>
  <si>
    <t>CASSA ECONOMALE N. 2 (BAD BACHGART)</t>
  </si>
  <si>
    <t>ÖKONOMATSKASSE N. 2 (BAD BACHGART)</t>
  </si>
  <si>
    <t>130.150.401</t>
  </si>
  <si>
    <t>CASSA ECONOMALE N. 1 (ECONOMATO OSPEDALE DI BRUNICO)</t>
  </si>
  <si>
    <t>ÖKONOMATSKASSA N. 1 (ÖKONOMAT - KRANKENHAUS BRUNECK)</t>
  </si>
  <si>
    <t>130.150.402</t>
  </si>
  <si>
    <t xml:space="preserve">CASSA ECONOMALE N. 2 (ECONOMATO - OSPEDALE DI S. CANDIDO </t>
  </si>
  <si>
    <t>ÖKONOMATSKASSA N. 2 (ÖKONOMAT - KRANKENHAUS INNICHEN)</t>
  </si>
  <si>
    <t>130.200.00</t>
  </si>
  <si>
    <t>ISTITUTO DI CREDITO INCARICATO ART.15 LP 14/2001</t>
  </si>
  <si>
    <t>BEAUFTRAGTES KREDITINSTITUT GEMÄSS  ART.15 LG 14/2001</t>
  </si>
  <si>
    <t>130.200.10</t>
  </si>
  <si>
    <t>ABA770</t>
  </si>
  <si>
    <t>B.IV.2</t>
  </si>
  <si>
    <t>Istituto Tesoriere</t>
  </si>
  <si>
    <t>130.300.00</t>
  </si>
  <si>
    <t>BANCA D'ITALIA</t>
  </si>
  <si>
    <t>130.300.10</t>
  </si>
  <si>
    <t>130.400.00</t>
  </si>
  <si>
    <t>ALTRI ISTITUTI DI CREDITO</t>
  </si>
  <si>
    <t>SONSTIGE KREDITINSTITUTE</t>
  </si>
  <si>
    <t>130.400.10</t>
  </si>
  <si>
    <t>130.500.000</t>
  </si>
  <si>
    <t>C/C POSTALI</t>
  </si>
  <si>
    <t>POST-K/K</t>
  </si>
  <si>
    <t>130.500.101</t>
  </si>
  <si>
    <t>C/C POSTALE N. 1 - BOLZANO</t>
  </si>
  <si>
    <t>POST-K/K N. 1 - BOZEN</t>
  </si>
  <si>
    <t>ABA790</t>
  </si>
  <si>
    <t>B.IV.4</t>
  </si>
  <si>
    <t>Conto corrente postale</t>
  </si>
  <si>
    <t>130.500.102</t>
  </si>
  <si>
    <t>C/C POSTALE N. 2 - BOLZANO</t>
  </si>
  <si>
    <t>POST-K/K N. 2 - BOZEN</t>
  </si>
  <si>
    <t>130.500.201</t>
  </si>
  <si>
    <t xml:space="preserve">C/C POSTALE N. 1 - MERANO </t>
  </si>
  <si>
    <t xml:space="preserve">POST-K/K N. 1 -  MERAN </t>
  </si>
  <si>
    <t>130.500.301</t>
  </si>
  <si>
    <t>C/C POSTALE N. 1 - BRESSANONE</t>
  </si>
  <si>
    <t>POST-K/K N. 1 - BRIXEN</t>
  </si>
  <si>
    <t>130.500.302</t>
  </si>
  <si>
    <t>C/C POSTALE N. 2 - VIPITENO</t>
  </si>
  <si>
    <t>POST-K/K N. 2 - STERZING</t>
  </si>
  <si>
    <t>130.500.401</t>
  </si>
  <si>
    <t>C/C POSTALE N. 1 - OSPEDALE DI BRUNICO</t>
  </si>
  <si>
    <t xml:space="preserve">POST-K/K N. 1 -KRANKENHAUS BRUNECK </t>
  </si>
  <si>
    <t>130.500.402</t>
  </si>
  <si>
    <t>C/C POSTALE N. 2 - OSPEDALE DI S. CANDIDO</t>
  </si>
  <si>
    <t xml:space="preserve">POST-K/K N. 2 - KRANKENHAUS INNICHEN </t>
  </si>
  <si>
    <t>130.500.403</t>
  </si>
  <si>
    <t>403</t>
  </si>
  <si>
    <t xml:space="preserve">C/C POSTALE N. 3 - BRUNICO </t>
  </si>
  <si>
    <t>POST-K/K N. 3  - BRUNECK</t>
  </si>
  <si>
    <t>130.550.00</t>
  </si>
  <si>
    <t>550</t>
  </si>
  <si>
    <t>DEPOSITI POSTALI</t>
  </si>
  <si>
    <t>POST-K/K DEPOT</t>
  </si>
  <si>
    <t>130.550.10</t>
  </si>
  <si>
    <t>DEPOSITO AFFRANCATRICI</t>
  </si>
  <si>
    <t>DEPOT FRANKIERMASCHINEN</t>
  </si>
  <si>
    <t>130.600.101</t>
  </si>
  <si>
    <t>DEPOSITO AFFRANCATRICI N. 1 DI BOLZANO</t>
  </si>
  <si>
    <t>DEPOT FRANKIERMASCHINEN N. 1 - BOZEN</t>
  </si>
  <si>
    <t>130.600.201</t>
  </si>
  <si>
    <t xml:space="preserve">DEPOSITO AFFRANCATRCI N. 1  - MERANO </t>
  </si>
  <si>
    <t xml:space="preserve">DEPOT FRANKIERMASCHINEN N. 1 - MERAN </t>
  </si>
  <si>
    <t>130.600.202</t>
  </si>
  <si>
    <t xml:space="preserve">DEPOSITO AFFRANCATRICI N. 2 - SILANDRO </t>
  </si>
  <si>
    <t>DEPOT FRANKIERMASCHINEN N. 2 - SCHLANDERS</t>
  </si>
  <si>
    <t>130.600.301</t>
  </si>
  <si>
    <t xml:space="preserve">DEPOSITO AFFRANCATRICI N. 1 - OSPDALE DI BRESSANONE </t>
  </si>
  <si>
    <t>DEPOT FRANKIERMASCHINEN N. 1 - KH BRIXEN</t>
  </si>
  <si>
    <t>130.600.302</t>
  </si>
  <si>
    <t>DEPOSITO AFFRANCATRICI N. 2 - OSPEDALE DI VIPITENO</t>
  </si>
  <si>
    <t>DEPOT FRANKIERMASCHINEN N. 2 - KH STERZING</t>
  </si>
  <si>
    <t>130.600.401</t>
  </si>
  <si>
    <t xml:space="preserve">DEPOSITO AFFRANCATRICI N. 1 - OSPEDALE DI BRUNICO </t>
  </si>
  <si>
    <t>DEPOT FRANKIERMASCHINEN N. 1 - KH BRUNECK</t>
  </si>
  <si>
    <t>130.600.402</t>
  </si>
  <si>
    <t xml:space="preserve">DEPOSITO AFFRANCATRICI N. 2 - OSPEDALE DI S. CANDIDO </t>
  </si>
  <si>
    <t>DEPO FRANKIERMASCHINEN N. 2 - KH INNICHEN</t>
  </si>
  <si>
    <t>130.700.00</t>
  </si>
  <si>
    <t>INTERESSI ATTIVI DA LIQUIDARE</t>
  </si>
  <si>
    <t>ZU LIQUIDIERENDE AKTIVZINSEN</t>
  </si>
  <si>
    <t>130.700.10</t>
  </si>
  <si>
    <t>INTERESSI ATTIVI DA LIQUIDARE: ISTITUTO DI CREDITO INCARICATO ART.15 LP14/2001</t>
  </si>
  <si>
    <t>ZU LIQUIDIERENDE AKTIVZINSEN - BEAUFTRAGTES KREDITINSTITUT GEMÄSS  ART.15, LG 14/2001</t>
  </si>
  <si>
    <t>130.700.20</t>
  </si>
  <si>
    <t>INTERESSI ATTIVI DA LIQUIDARE: ALTRI ISITUTI DI CREDITO E BANCA D'ITALIA</t>
  </si>
  <si>
    <t>ZU LIQUIDIERENDE AKTIVZINSEN - SONSTIGE KREDITINSTITUTE UND BANCA D'ITALIA</t>
  </si>
  <si>
    <t>130.800.00</t>
  </si>
  <si>
    <t>ISTITUTO DI CREDITO INCARICATO ART.15 LP 14/2001 CONTO TRANSITORIO</t>
  </si>
  <si>
    <t>BEAUFTRAGTES KREDITINSTITUT GEMÄSS  ART.15, LG 14/2001 ZWISCHENKONTO</t>
  </si>
  <si>
    <t>130.800.10</t>
  </si>
  <si>
    <t>ISTITUTO DI CREDITO INCARICATO ART.15 LP 14/2001  C/PAGAMENTI TRANSITORI</t>
  </si>
  <si>
    <t>BEAUFTRAGTES KREDITINSTITUT GEMÄSS  ART.15, LG 14/2001 ÜBERGANGSZAHLUNGEN</t>
  </si>
  <si>
    <t>130.800.20</t>
  </si>
  <si>
    <t>ISTITUTO DI CREDITO INCARICATO ART.15 LP 14/2001C/INCASSI TRANSITORI</t>
  </si>
  <si>
    <t>BEAUFTRAGTES KREDITINSTITUT GEMÄSS  ART.15, LG 14/2001 ÜBERGANGSEINZAHLUNGEN</t>
  </si>
  <si>
    <t>130.900.00</t>
  </si>
  <si>
    <t>ALTRE DISPONIBILITÀ LIQUIDE</t>
  </si>
  <si>
    <t>SONSTIGE FLÜSSIGE MITTEL</t>
  </si>
  <si>
    <t>130.900.10</t>
  </si>
  <si>
    <t>RATEI E RISCONTI</t>
  </si>
  <si>
    <t>RECHNUNGSABGRENZUNGEN</t>
  </si>
  <si>
    <t>140.000.00</t>
  </si>
  <si>
    <t>140</t>
  </si>
  <si>
    <t>140.100.00</t>
  </si>
  <si>
    <t>RATEI ATTIVI</t>
  </si>
  <si>
    <t>FREMDE RÜCKSTÄNDE</t>
  </si>
  <si>
    <t>140.100.10</t>
  </si>
  <si>
    <t>ACA010</t>
  </si>
  <si>
    <t>C.I.1</t>
  </si>
  <si>
    <t>Ratei attivi</t>
  </si>
  <si>
    <t>C.I</t>
  </si>
  <si>
    <t>140.200.00</t>
  </si>
  <si>
    <t>RISCONTI ATTIVI</t>
  </si>
  <si>
    <t>EIGENE VORAUSZAHLUNGEN</t>
  </si>
  <si>
    <t>140.200.10</t>
  </si>
  <si>
    <t>ACA040</t>
  </si>
  <si>
    <t>C.II.1</t>
  </si>
  <si>
    <t>Risconti attivi</t>
  </si>
  <si>
    <t>C.II</t>
  </si>
  <si>
    <t>CONTI D'ORDINE ATTIVI</t>
  </si>
  <si>
    <t>AKTIVE ORDNUNGSKONTEN</t>
  </si>
  <si>
    <t>150.000.00</t>
  </si>
  <si>
    <t>150.100.00</t>
  </si>
  <si>
    <t>RISCHI</t>
  </si>
  <si>
    <t>RISIKEN</t>
  </si>
  <si>
    <t>150.100.10</t>
  </si>
  <si>
    <t>DEPOSITARI DI RISCHI</t>
  </si>
  <si>
    <t>RISIKODEPOSITAR</t>
  </si>
  <si>
    <t>ADA030</t>
  </si>
  <si>
    <t>D.IV</t>
  </si>
  <si>
    <t>ALTRI CONTI D'ORDINE</t>
  </si>
  <si>
    <t>D.4</t>
  </si>
  <si>
    <t>150.200.00</t>
  </si>
  <si>
    <t>IMPEGNI</t>
  </si>
  <si>
    <t>VERPFLICHTUNGEN</t>
  </si>
  <si>
    <t>150.200.10</t>
  </si>
  <si>
    <t>LEASING DA VERSARE</t>
  </si>
  <si>
    <t>ZU ZAHLENDES LEASING</t>
  </si>
  <si>
    <t>ADA000</t>
  </si>
  <si>
    <t>D.I</t>
  </si>
  <si>
    <t>CANONI DI LEASING ANCORA DA PAGARE</t>
  </si>
  <si>
    <t>D.1</t>
  </si>
  <si>
    <t>150.200.20</t>
  </si>
  <si>
    <t>ALTRI IMPEGNI DA VERSARE</t>
  </si>
  <si>
    <t xml:space="preserve">SONSTIGE ZU BEGLEICHENDE VERPFLICHTUNGEN </t>
  </si>
  <si>
    <t>150.250.00</t>
  </si>
  <si>
    <t>250</t>
  </si>
  <si>
    <t>150.250.10</t>
  </si>
  <si>
    <t>ADA010</t>
  </si>
  <si>
    <t>D.II</t>
  </si>
  <si>
    <t>D.2</t>
  </si>
  <si>
    <t>150.300.00</t>
  </si>
  <si>
    <t>GARANZIE</t>
  </si>
  <si>
    <t>GARANTIEN</t>
  </si>
  <si>
    <t>150.300.10</t>
  </si>
  <si>
    <t>GARANZIE RICEVUTE</t>
  </si>
  <si>
    <t>ERHALTENE BÜRGSCHAFTEN</t>
  </si>
  <si>
    <t>150.300.20</t>
  </si>
  <si>
    <t>DEBITORI C/GARANZIE PRESTATE</t>
  </si>
  <si>
    <t>SCHULDNER K/GELEISTETE BÜRGSCHAFTEN</t>
  </si>
  <si>
    <t>150.400.00</t>
  </si>
  <si>
    <t>BENI DI TERZI</t>
  </si>
  <si>
    <t>GÜTER DRITTER</t>
  </si>
  <si>
    <t>150.400.10</t>
  </si>
  <si>
    <t>BENI DI TERZI  IN COMODATO</t>
  </si>
  <si>
    <t>GÜTER DRITTER AUF LEIHBASIS</t>
  </si>
  <si>
    <t>ADA020</t>
  </si>
  <si>
    <t>D.III</t>
  </si>
  <si>
    <t>BENI IN COMODATO</t>
  </si>
  <si>
    <t>D.3</t>
  </si>
  <si>
    <t>150.400.20</t>
  </si>
  <si>
    <t>BENI DELLA PAB</t>
  </si>
  <si>
    <t>GÜTER DES LANDES</t>
  </si>
  <si>
    <t>150.400.30</t>
  </si>
  <si>
    <t>ALTRI BENI DI TERZI</t>
  </si>
  <si>
    <t>ANDERE GÜTER DRITTER</t>
  </si>
  <si>
    <t>150.500.00</t>
  </si>
  <si>
    <t>BENI PRESSO TERZI</t>
  </si>
  <si>
    <t>GÜTER BEI DRITTEN</t>
  </si>
  <si>
    <t>150.500.10</t>
  </si>
  <si>
    <t>DEPOSITARI NOSTRI BENI</t>
  </si>
  <si>
    <t>VERWAHRER UNSERER GÜTER</t>
  </si>
  <si>
    <t>PASSIVITÀ</t>
  </si>
  <si>
    <t>PASSIVA</t>
  </si>
  <si>
    <t>200.000.00</t>
  </si>
  <si>
    <t>PATRIMONIO NETTO</t>
  </si>
  <si>
    <t>NETTOVERMÖGEN</t>
  </si>
  <si>
    <t>200.100.00</t>
  </si>
  <si>
    <t>FONDO DI DOTAZIONE</t>
  </si>
  <si>
    <t>AUSSTATTUNGSKAPITAL</t>
  </si>
  <si>
    <t>200.100.10</t>
  </si>
  <si>
    <t>RISERVA PER VALUTAZIONE INIZIALE DELLE IMMOBILIZZAZIONI</t>
  </si>
  <si>
    <t>ANFANGSBEWERTUNGSRÜCKLAGE DES ANLAGEVERMÖGENS</t>
  </si>
  <si>
    <t>PAA020</t>
  </si>
  <si>
    <t>A.II.1</t>
  </si>
  <si>
    <t>Finanziamenti per beni di prima dotazione</t>
  </si>
  <si>
    <t>P</t>
  </si>
  <si>
    <t>200.100.15</t>
  </si>
  <si>
    <t>RISERVA PER INVESTIMENTI GIA' IMPEGNATI NELLE GESTIONI PREGRESSE</t>
  </si>
  <si>
    <t>RÜCKLAGE FÜR BEREITS IN VORHERGEHENDEN JAHREN ZWECKGEBUNDENE INVESTITIONEN</t>
  </si>
  <si>
    <t xml:space="preserve"> A.II.1</t>
  </si>
  <si>
    <t>200.100.20</t>
  </si>
  <si>
    <t>RISERVA PER VALUTAZIONE INIZIALE DELLE GIACENZE</t>
  </si>
  <si>
    <t>ANFANGSBEWERTUNGSRÜCKLAGE DER VORRÄTE</t>
  </si>
  <si>
    <t>PAA000</t>
  </si>
  <si>
    <t>A.I</t>
  </si>
  <si>
    <t>200.100.30</t>
  </si>
  <si>
    <t>RISERVA / DEFICIT PER ALTRE ATTIVITA' E PASSIVITA' INIZIALI</t>
  </si>
  <si>
    <t>RÜCKLAGE / FEHLBETRAG FÜR SONSTIGE ANFANGSAKTIVA UND ANFANGSPASSIVA</t>
  </si>
  <si>
    <t>200.100.40</t>
  </si>
  <si>
    <t>RISERVA UTILE REINVESTITO</t>
  </si>
  <si>
    <t>FÜR INVESTITIONEN VERWENDETE GEWINNRÜCKLAGE</t>
  </si>
  <si>
    <t>200.200.00</t>
  </si>
  <si>
    <t xml:space="preserve">CONTRIBUTI IN C/CAPITALE </t>
  </si>
  <si>
    <t xml:space="preserve">INVESTITIONSBEITRÄGE </t>
  </si>
  <si>
    <t>200.200.10</t>
  </si>
  <si>
    <t>CONTRIBUTI IN C/CAPITALE DA PAB</t>
  </si>
  <si>
    <t>INVESTITIONSBEITRÄGE DES LANDES</t>
  </si>
  <si>
    <t>PAA070</t>
  </si>
  <si>
    <t>Finanziamenti da Regione per investimenti</t>
  </si>
  <si>
    <t>200.200.11</t>
  </si>
  <si>
    <t>FINANZIAMENTI PER INVESTIMENTI DA RETTIFICA CONTRIBUTI IN CONTO ESERCIZIO</t>
  </si>
  <si>
    <t>INVESTITIONSBEITRÄGE AUS BERICHTIGUNG  BEITRÄGE FÜR LAUFENDE AUSGABEN</t>
  </si>
  <si>
    <t>PAA090</t>
  </si>
  <si>
    <t>Finanziamenti per investimenti da rettifica contributi in conto esercizio</t>
  </si>
  <si>
    <t>200.200.20</t>
  </si>
  <si>
    <t>CONTRIBUTI IN C/CAPITALE DA AMMINISTRAZIONI STATALI</t>
  </si>
  <si>
    <t>INVESTITIONSBEITRÄGE VON STAATLICHEN VERWALTUNGEN</t>
  </si>
  <si>
    <t>PAA060</t>
  </si>
  <si>
    <t>A.II.2.c</t>
  </si>
  <si>
    <t>Finanziamenti da Stato per investimenti - altro</t>
  </si>
  <si>
    <t>200.200.21</t>
  </si>
  <si>
    <t>CONTRIBUTI IN C/CAPITALE DA AMMINISTRAZIONI STATALI PER RICERCA</t>
  </si>
  <si>
    <t>INVESTITIONSBEITRÄGE VON STAATLICHEN VERWALTUNGEN FÜR FORSCHUNG</t>
  </si>
  <si>
    <t>PAA050</t>
  </si>
  <si>
    <t>Finanziamenti da Stato per investimenti - ricerca</t>
  </si>
  <si>
    <t>Finanziamenti da Stato per ricerca</t>
  </si>
  <si>
    <t>200.200.22</t>
  </si>
  <si>
    <t>CONTRIBUTI IN C/CAPITALE DA AMMINISTRAZIONI STATALI PER INVESTIMENTI - EX ART. 20 LEGGE 67/88</t>
  </si>
  <si>
    <t>INVESTITIONSBEITRÄGE VON STAATLICHEN VERWALTUNGEN FÜR INVESTITIONEN - GEM. ART. 20 GESETZ 67/88</t>
  </si>
  <si>
    <t>PAA040</t>
  </si>
  <si>
    <t>A.II.2.a</t>
  </si>
  <si>
    <t>Finanziamenti da Stato per investimenti - ex art. 20 legge 67/88</t>
  </si>
  <si>
    <t>Finanziamenti da Stato ex art. 20 Legge 67/88</t>
  </si>
  <si>
    <t>200.200.30</t>
  </si>
  <si>
    <t>CONTRIBUTI IN C/CAPITALE DA ALTRI</t>
  </si>
  <si>
    <t>INVESTITIONSBEITRÄGE VON ANDEREN</t>
  </si>
  <si>
    <t>PAA080</t>
  </si>
  <si>
    <t>Finanziamenti da altri soggetti pubblici per investimenti</t>
  </si>
  <si>
    <t>200.200.40</t>
  </si>
  <si>
    <t>CONTRIBUTI PER RIMBORSI MUTUI</t>
  </si>
  <si>
    <t>BEITRÄGE FÜR DARLEHENSTILGUNG</t>
  </si>
  <si>
    <t>200.300.00</t>
  </si>
  <si>
    <t>CONTRIBUTI PER RIPIANI PERDITE</t>
  </si>
  <si>
    <t>BEITRÄGE FÜR VERLUSTAUSGLEICH</t>
  </si>
  <si>
    <t>200.300.10</t>
  </si>
  <si>
    <t>CONTRIBUTI PER RIPIANI PERDITE ESERCIZIO PRECEDENTE</t>
  </si>
  <si>
    <t>BEITRÄGE FÜR VERLUSTAUSGLEICH DES VORIGEN GESCHÄFTSJAHRES</t>
  </si>
  <si>
    <t>PAA200</t>
  </si>
  <si>
    <t>A.V.3</t>
  </si>
  <si>
    <t>Altro</t>
  </si>
  <si>
    <t>A.V</t>
  </si>
  <si>
    <t>Contributi per ripiano perdite</t>
  </si>
  <si>
    <t>200.300.20</t>
  </si>
  <si>
    <t>CONTRIBUTI PER RIPIANI PERDITE  ESERCIZI PREGRESSI</t>
  </si>
  <si>
    <t>BEITRÄGE FÜR VERLUSTAUSGLEICH ANDERER VORHERGEHENDER GESCHÄFTSJAHRE</t>
  </si>
  <si>
    <t>200.400.00</t>
  </si>
  <si>
    <t>RISERVE DI RIVALUTAZIONE</t>
  </si>
  <si>
    <t>AUFWERTUNGSRÜCKLAGEN</t>
  </si>
  <si>
    <t>200.400.10</t>
  </si>
  <si>
    <t>PAA120</t>
  </si>
  <si>
    <t>A.IV.1</t>
  </si>
  <si>
    <t>Riserve da rivalutazioni</t>
  </si>
  <si>
    <t>A.IV</t>
  </si>
  <si>
    <t>Altre riserve</t>
  </si>
  <si>
    <t>200.500.00</t>
  </si>
  <si>
    <t>ALTRE RISERVE</t>
  </si>
  <si>
    <t>SONSTIGE RÜCKLAGEN</t>
  </si>
  <si>
    <t>200.500.10</t>
  </si>
  <si>
    <t>RISERVA PER DONAZIONI E LASCITI</t>
  </si>
  <si>
    <t>RÜCKLAGE FÜR SCHENKUNGEN UND LEGATE</t>
  </si>
  <si>
    <t>PAA100</t>
  </si>
  <si>
    <t>A.III</t>
  </si>
  <si>
    <t>RISERVE DA DONAZIONI E LASCITI VINCOLATI AD INVESTIMENTI</t>
  </si>
  <si>
    <t>Riserve da donazioni e lasciti vincolati ad investimenti</t>
  </si>
  <si>
    <t>200.500.20</t>
  </si>
  <si>
    <t>UTILE NETTO DA CONVERSIONE DI POSTE IN VALUTA</t>
  </si>
  <si>
    <t>NETTOGEWINN AUS WÄHRUNGSKONVERSION</t>
  </si>
  <si>
    <t>PAA160</t>
  </si>
  <si>
    <t>A.IV.5</t>
  </si>
  <si>
    <t>Riserve diverse</t>
  </si>
  <si>
    <t>200.500.30</t>
  </si>
  <si>
    <t>RISERVA UTILE DA REINVESTIRE</t>
  </si>
  <si>
    <t>FÜR INVESTITIONEN ZU VERWENDENDE GEWINNRÜCKLAGE</t>
  </si>
  <si>
    <t>PAA150</t>
  </si>
  <si>
    <t>A.IV.4</t>
  </si>
  <si>
    <t>Riserve da utili di esercizio destinati ad investimenti</t>
  </si>
  <si>
    <t>200.500.40</t>
  </si>
  <si>
    <t>RISERVA DA PLUSVALENZE  DA REINVESTIRE</t>
  </si>
  <si>
    <t>RÜCKLAGE AUS MEHRWERT FÜR INVESTITIONEN</t>
  </si>
  <si>
    <t>PAA130</t>
  </si>
  <si>
    <t>A.IV.2</t>
  </si>
  <si>
    <t>Riserve da plusvalenze da reinvestire</t>
  </si>
  <si>
    <t>200.500.50</t>
  </si>
  <si>
    <t>RISERVA DA CONTRIBUTI  DA REINVESTIRE</t>
  </si>
  <si>
    <t>RÜCKLAGE AUS BEITRÄGEN FÜR INVESTITIONEN</t>
  </si>
  <si>
    <t>PAA140</t>
  </si>
  <si>
    <t>A.IV.3</t>
  </si>
  <si>
    <t>Contributi da reinvestire</t>
  </si>
  <si>
    <t>200.500.90</t>
  </si>
  <si>
    <t>200.600.00</t>
  </si>
  <si>
    <t>UTILI O PERDITE PORTATI A NUOVO</t>
  </si>
  <si>
    <t>GEWINN- ODER VERLUSTVORTRAG</t>
  </si>
  <si>
    <t>200.600.10</t>
  </si>
  <si>
    <t>PAA210</t>
  </si>
  <si>
    <t>A.VI</t>
  </si>
  <si>
    <t>UTILI (PERDITE) PORTATI A NUOVO</t>
  </si>
  <si>
    <t>Utili (perdite) portati a nuovo</t>
  </si>
  <si>
    <t>200.700.00</t>
  </si>
  <si>
    <t>UTILE O PERDITA DELL'ESERCIZIO</t>
  </si>
  <si>
    <t>JAHRESGEWINN ODER JAHRESVERLUST</t>
  </si>
  <si>
    <t>200.700.10</t>
  </si>
  <si>
    <t>PAA220</t>
  </si>
  <si>
    <t>A.VII</t>
  </si>
  <si>
    <t>UTILE (PERDITA) D'ESERCIZIO</t>
  </si>
  <si>
    <t>Utile (perdita) dell'esercizio</t>
  </si>
  <si>
    <t>RETTIFICHE DELL'ATTIVO</t>
  </si>
  <si>
    <t>BERICHTIGUNGEN DER AKTIVA</t>
  </si>
  <si>
    <t>210.000.00</t>
  </si>
  <si>
    <t>FONDI AMMORTAMENTO IMMOBILIZZAZIONI IMMATERIALI</t>
  </si>
  <si>
    <t>ABSCHREIBUNGSFONDS FÜR IMMATERIELLES ANLAGEVERMÖGEN</t>
  </si>
  <si>
    <t>210.100.00</t>
  </si>
  <si>
    <t>FONDO AMMORTAMENTO COSTI DI IMPIANTO E DI AMPLIAMENTO</t>
  </si>
  <si>
    <t>ABSCHREIBUNGSFONDS FÜR KOSTEN FÜR ANLAGEN UND ERWEITERUNG</t>
  </si>
  <si>
    <t>210.100.10</t>
  </si>
  <si>
    <t>AAA030</t>
  </si>
  <si>
    <t>A.I.1.b</t>
  </si>
  <si>
    <t>F.do Amm.to costi di impianto e di ampliamento</t>
  </si>
  <si>
    <t>da sottrarre A.I.1</t>
  </si>
  <si>
    <t>210.200.00</t>
  </si>
  <si>
    <t xml:space="preserve">FONDO AMMORTAMENTO COSTI DI RICERCA EDI SVILUPPO </t>
  </si>
  <si>
    <t xml:space="preserve">ABSCHREIBUNGSFONDS FÜR FORSCHUNGS- UND ENTWICKLUNGSKOSTEN </t>
  </si>
  <si>
    <t>210.200.10</t>
  </si>
  <si>
    <t xml:space="preserve">FONDO AMMORTAMENTO COSTI DI RICERCA E DI SVILUPPO </t>
  </si>
  <si>
    <t>AAA060</t>
  </si>
  <si>
    <t>A.I.2.b</t>
  </si>
  <si>
    <t>F.do Amm.to costi di ricerca e sviluppo</t>
  </si>
  <si>
    <t>da sottrarre A.I.2</t>
  </si>
  <si>
    <t>210.300.00</t>
  </si>
  <si>
    <t>FONDO AMMORTAMENTO DIRITTI DI BREVETTO E DIRITTI DI UTILIZZAZIONE DELLE OPERE D'INGEGNO</t>
  </si>
  <si>
    <t>ABSCHREIBUNGSFONDS FÜR PATENT- UND NUTZUNGSRECHTE AN GEISTESWERKEN</t>
  </si>
  <si>
    <t>210.300.10</t>
  </si>
  <si>
    <t>AAA110</t>
  </si>
  <si>
    <t>A.I.3.d</t>
  </si>
  <si>
    <t>F.do Amm.to diritti di brevetto e diritti di utilizzazione delle opere d'ingegno - altri</t>
  </si>
  <si>
    <t>da sottrarre A.I.3</t>
  </si>
  <si>
    <t>210.300.20</t>
  </si>
  <si>
    <t>FONDO AMMORTAMENTO DIRITTI DI BREVETTO E DIRITTI DI UTILIZZAZIONE DELLE OPERE D'INGEGNO -DERIVANTI DALL'ATTIVITÀ DI RICERCA</t>
  </si>
  <si>
    <t>ABSCHREIBUNGSFONDS FÜR PATENT- UND NUTZUNGSRECHTE AN GEISTESWERKEN AUS FORSCHUNGSTÄTIGKEIT</t>
  </si>
  <si>
    <t>AAA090</t>
  </si>
  <si>
    <t>A.I.3.b</t>
  </si>
  <si>
    <t>F.do Amm.to diritti di brevetto e diritti di utilizzazione delle opere d'ingegno - derivanti dall'attività di ricerca</t>
  </si>
  <si>
    <t>210.400.00</t>
  </si>
  <si>
    <t>FONDO AMMORTAMENTO CONCESSIONI, LICENZE, MARCHI E DIRITTI SIMILI</t>
  </si>
  <si>
    <t>ABSCHREIBUNGSFONDS FÜR KONZESSIONEN, LIZENZEN, MARKEN UND ÄHNLICHE RECHTE</t>
  </si>
  <si>
    <t xml:space="preserve">                        </t>
  </si>
  <si>
    <t>210.400.10</t>
  </si>
  <si>
    <t>AAA150</t>
  </si>
  <si>
    <t>A.I.5.b</t>
  </si>
  <si>
    <t>F.do Amm.to concessioni, licenze, marchi e diritti simili</t>
  </si>
  <si>
    <t>da sottrarre A.I.5</t>
  </si>
  <si>
    <t>210.600.00</t>
  </si>
  <si>
    <t>FONDO AMMORTAMENTO ALTRE IMMOBILIZZAZIONI</t>
  </si>
  <si>
    <t>ABSCHREIBUNGSFONDS FÜR ANDERES ANLAGEVERMÖGEN</t>
  </si>
  <si>
    <t>210.600.05</t>
  </si>
  <si>
    <t>FONDO AMMORTAMENTO PUBBLICITÀ</t>
  </si>
  <si>
    <t>ABSCHREIBUNGSFONDS  FÜR WERBUNG</t>
  </si>
  <si>
    <t>AAA190</t>
  </si>
  <si>
    <t>A.I.5.f</t>
  </si>
  <si>
    <t>F.do Amm.to pubblicità</t>
  </si>
  <si>
    <t>210.600.07</t>
  </si>
  <si>
    <t>07</t>
  </si>
  <si>
    <t>FONDO AMMORTAMENTO RISTRUTTURAZIONI E MANUTENZIONI STRAORDINARIE SU BENI DI TERZI</t>
  </si>
  <si>
    <t>ABSCHREIBUNGSFONDS FÜR UMSTRUKTURIERUNG UND AUSSERORDENTLICHE INSTANDHALTUNG VON GÜTERN DRITTER</t>
  </si>
  <si>
    <t>AAA170</t>
  </si>
  <si>
    <t>A.I.5.d</t>
  </si>
  <si>
    <t>F.do Amm.to migliorie su beni di terzi</t>
  </si>
  <si>
    <t>210.600.10</t>
  </si>
  <si>
    <t>AAA210</t>
  </si>
  <si>
    <t>A.I.5.h</t>
  </si>
  <si>
    <t>F.do Amm.to altre immobilizzazioni immateriali</t>
  </si>
  <si>
    <t>215.000.00</t>
  </si>
  <si>
    <t>215</t>
  </si>
  <si>
    <t>FONDI AMMORTAMENTO IMMOBILIZZAZIONI MATERIALI</t>
  </si>
  <si>
    <t>ABSCHREIBUNGSFONDS FÜR MATERIELLES ANLAGEVERMÖGEN</t>
  </si>
  <si>
    <t>215.100.00</t>
  </si>
  <si>
    <t>FONDO AMMORTAMENTO FABBRICATI</t>
  </si>
  <si>
    <t>ABSCHREIBUNGSFONDS FÜR GEBÄUDE</t>
  </si>
  <si>
    <t>215.100.10</t>
  </si>
  <si>
    <t>FONDO AMMORTAMENTO FABBRICATI STRUMENTALI (INDISPONIBILI)</t>
  </si>
  <si>
    <t>ABSCHREIBUNGSFONDS FÜR NICHT-VERFÜGBARE INSTRUMENTALE GEBÄUDE</t>
  </si>
  <si>
    <t>AAA370</t>
  </si>
  <si>
    <t>A.II.2.b.2</t>
  </si>
  <si>
    <t>F.do Amm.to Fabbricati strumentali (indisponibili)</t>
  </si>
  <si>
    <t>da sottrarre da A.II.2.b</t>
  </si>
  <si>
    <t>215.200.00</t>
  </si>
  <si>
    <t>FONDO AMMORTAMENTO IMPIANTI E MACCHINARI</t>
  </si>
  <si>
    <t>ABSCHREIBUNGSFONDS FÜR MASCHINEN UND MASCHINELLE ANLAGEN</t>
  </si>
  <si>
    <t>215.200.10</t>
  </si>
  <si>
    <t>AAA400</t>
  </si>
  <si>
    <t>A.II.3.b</t>
  </si>
  <si>
    <t xml:space="preserve"> F.do Amm.to Impianti e macchinari</t>
  </si>
  <si>
    <t>da sottrarre A.II.3</t>
  </si>
  <si>
    <t>215.300.00</t>
  </si>
  <si>
    <t>FONDO AMMORTAMENTO ATTREZZATURE SANITARIE</t>
  </si>
  <si>
    <t>ABSCHREIBUNGSFONDS FÜR MEDIZINISCHE GERÄTE</t>
  </si>
  <si>
    <t>215.300.10</t>
  </si>
  <si>
    <t>AAA430</t>
  </si>
  <si>
    <t>A.II.4.b</t>
  </si>
  <si>
    <t>F.do Amm.to Attrezzature sanitarie e scientifiche</t>
  </si>
  <si>
    <t>da sottrarre A.II.4</t>
  </si>
  <si>
    <t>215.400.00</t>
  </si>
  <si>
    <t>FONDO AMMORTAMENTO MOBILI ED ARREDI</t>
  </si>
  <si>
    <t>ABSCHREIBUNGSFONDS FÜR EINRICHTUNG UND AUSSTATTUNG</t>
  </si>
  <si>
    <t>215.400.10</t>
  </si>
  <si>
    <t>AAA460</t>
  </si>
  <si>
    <t>A.II.5.b</t>
  </si>
  <si>
    <t>F.do Amm.to Mobili e arredi</t>
  </si>
  <si>
    <t>da sottrarre A.II.5</t>
  </si>
  <si>
    <t xml:space="preserve"> Mobili e arredi</t>
  </si>
  <si>
    <t>215.500.00</t>
  </si>
  <si>
    <t>FONDO AMMORTAMENTO AUTOMEZZI</t>
  </si>
  <si>
    <t>ABSCHREIBUNGSFONDS FÜR FUHRPARK</t>
  </si>
  <si>
    <t>215.500.10</t>
  </si>
  <si>
    <t>AAA490</t>
  </si>
  <si>
    <t>A.II.6.b</t>
  </si>
  <si>
    <t>F.do Amm.to Automezzi</t>
  </si>
  <si>
    <t>da sottrarre A.II.6</t>
  </si>
  <si>
    <t>215.900.00</t>
  </si>
  <si>
    <t>FONDO AMMORTAMENTO ALTRI BENI</t>
  </si>
  <si>
    <t>ABSCHREIBUNGSFONDS FÜR SONSTIGE GÜTER</t>
  </si>
  <si>
    <t>215.900.10</t>
  </si>
  <si>
    <t>AAA530</t>
  </si>
  <si>
    <t>A.II.8.b</t>
  </si>
  <si>
    <t>F.do Amm.to Altre immobilizzazioni materiali</t>
  </si>
  <si>
    <t>da sottrarre A.II.8</t>
  </si>
  <si>
    <t>220.000.00</t>
  </si>
  <si>
    <t>220</t>
  </si>
  <si>
    <t>FONDI SVALUTAZIONE</t>
  </si>
  <si>
    <t>ABWERTUNGSFONDS</t>
  </si>
  <si>
    <t>220.010.00</t>
  </si>
  <si>
    <t>010</t>
  </si>
  <si>
    <t>FONDI SVALUTAZIONE IMMOBILIZZAZIONI IMMATERIALI</t>
  </si>
  <si>
    <t>ABWERTUNGSFONDS FÜR IMMATERIELLES ANLAGEVERMÖGEN</t>
  </si>
  <si>
    <t>220.010.10</t>
  </si>
  <si>
    <t>FONDO SVALUTAZIONE COSTI DI IMPIANTO E AMPLIAMENTO</t>
  </si>
  <si>
    <t>ABWERTUNGSFONDS FÜR KOSTEN FÜR ANLAGEN UND ERWEITERUNG</t>
  </si>
  <si>
    <t>AAA230</t>
  </si>
  <si>
    <t>A.I.6.a</t>
  </si>
  <si>
    <t>F.do Svalut. Costi di impianto e di ampliamento</t>
  </si>
  <si>
    <t>220.010.20</t>
  </si>
  <si>
    <t>FONDO SVALUTAZIONE COSTI DI RICERCA E SVILUPPO</t>
  </si>
  <si>
    <t xml:space="preserve">ABWERTUNGSFONDS FÜR KOSTEN FÜR FORSCHUNGS- UND ENTWICKLUNGSKOSTEN </t>
  </si>
  <si>
    <t>AAA240</t>
  </si>
  <si>
    <t>A.I.6.b</t>
  </si>
  <si>
    <t>F.do Svalut. Costi di ricerca e sviluppo</t>
  </si>
  <si>
    <t>220.010.30</t>
  </si>
  <si>
    <t>FONDO SVALUTAZIONE DIRITTI DI BREVETTO E DIRITTI DI UTILIZZAZIONE DELLE OPERE D'INGEGNO</t>
  </si>
  <si>
    <t>ABWERTUNGSFONDS FÜR KOSTEN FÜR PATENT- UND NUTZUNGSRECHTE AN GEISTESWERKEN</t>
  </si>
  <si>
    <t>AAA250</t>
  </si>
  <si>
    <t>A.I.6.c</t>
  </si>
  <si>
    <t>F.do Svalut. Diritti di brevetto e diritti di utilizzazione delle opere d'ingegno</t>
  </si>
  <si>
    <t>220.010.40</t>
  </si>
  <si>
    <r>
      <t xml:space="preserve">FONDO SVALUTAZIONE DIRITTI DI BREVETTO </t>
    </r>
    <r>
      <rPr>
        <strike/>
        <sz val="8"/>
        <rFont val="Verdana"/>
        <family val="2"/>
      </rPr>
      <t xml:space="preserve"> </t>
    </r>
    <r>
      <rPr>
        <sz val="8"/>
        <rFont val="Verdana"/>
        <family val="2"/>
      </rPr>
      <t>E DIRITTI DI UTILIZZAZIONE DELLE OPERE D'INGEGNO - DERIVANTI DALL'ATTIVITÁ DI RICERCA</t>
    </r>
  </si>
  <si>
    <t>ABWERTUNGSFONDS FÜR KOSTEN FÜR PATENT- UND NUTZUNGSRECHTE AN GEISTESWERKEN - AUS FORSCHUNGSTÄTIGKEIT</t>
  </si>
  <si>
    <t>220.010.45</t>
  </si>
  <si>
    <t>45</t>
  </si>
  <si>
    <t>FONDO SVALUTAZIONE CONCESSIONI, LICENZE, MARCHI E DIRITTI SIMILI</t>
  </si>
  <si>
    <t>ABWERTUNGSFONDS FÜR KONZESSIONEN, LIZENZEN, MARKEN UND ÄHNLICHE RECHTE</t>
  </si>
  <si>
    <t xml:space="preserve">AAA260 </t>
  </si>
  <si>
    <t>A.I.6.d</t>
  </si>
  <si>
    <t>F.do Svalut. Altre immobilizzazioni immateriali</t>
  </si>
  <si>
    <t>220.010.50</t>
  </si>
  <si>
    <t>FONDO SVALUTAZIONE PUBBILICITÁ</t>
  </si>
  <si>
    <t>ABWERTUNGSFONDS FÜR WERBUNG</t>
  </si>
  <si>
    <t>AAA260</t>
  </si>
  <si>
    <t>220.010.55</t>
  </si>
  <si>
    <t>55</t>
  </si>
  <si>
    <t>FONDO SVALUTAZIONE RISTRUTTURAZIONI E MANUTENZIONI STRAORDINARIE SU BENI DI TERZI</t>
  </si>
  <si>
    <t>ABWERTUNGSFONDS FÜR UMSTRUKTURIERUNG UND AUSSERORDENTLICHE INSTANDHALTUNG VON GÜTERN DRITTER</t>
  </si>
  <si>
    <t>220.010.60</t>
  </si>
  <si>
    <t>60</t>
  </si>
  <si>
    <t>FONDO SVALUTAZIONE ALTRE IMMOBILIZZAZIONI</t>
  </si>
  <si>
    <t>ABWERTUNGSFOND FÜR ANDERES ANLAGEVERMÖGEN</t>
  </si>
  <si>
    <t>220.020.00</t>
  </si>
  <si>
    <t>020</t>
  </si>
  <si>
    <t>FONDI SVALUTAZIONE IMMOBILIZZAZIONI MATERIALI</t>
  </si>
  <si>
    <t>ABWERTUNGSFONDS FÜR MATERIELLES ANLAGEVERMÖGEN</t>
  </si>
  <si>
    <t>220.020.10</t>
  </si>
  <si>
    <t>FONDO SVALUTAZIONE TERRENI INDISPONIBILI</t>
  </si>
  <si>
    <t>ABWERTUNGSFONDS FÜR NICHT VERFÜGBARE GRUNDSTÜCKE</t>
  </si>
  <si>
    <t>AAA560</t>
  </si>
  <si>
    <t>A.II.10.a</t>
  </si>
  <si>
    <t>F.do Svalut. Terreni</t>
  </si>
  <si>
    <t>da sottrarre A.II.1.b</t>
  </si>
  <si>
    <t>Terreni  indisponibili</t>
  </si>
  <si>
    <t>220.020.20</t>
  </si>
  <si>
    <t>FONDO SVALUTAZIONE FABBRICATI STRUMENTALI (INDISPONIBILI)</t>
  </si>
  <si>
    <t>ABWERTUNGSFONDS FÜR NICHT-VERFÜGBARE INSTRUMENTALE GEBÄUDE</t>
  </si>
  <si>
    <t>AAA570</t>
  </si>
  <si>
    <t>A.II.10.b</t>
  </si>
  <si>
    <t>F.do Svalut. Fabbricati</t>
  </si>
  <si>
    <t>da sottrarre A.II.2.b</t>
  </si>
  <si>
    <t>220.020.30</t>
  </si>
  <si>
    <t>FONDO SVALUTAZIONE IMPIANTI E MACCHINARI</t>
  </si>
  <si>
    <t>ABWERTUNGSFONDS FÜR MASCHINEN UND MASCHINELLE ANLAGEN</t>
  </si>
  <si>
    <t>AAA580</t>
  </si>
  <si>
    <t>A.II.10.c</t>
  </si>
  <si>
    <t>F.do Svalut.  Impianti e macchinari</t>
  </si>
  <si>
    <t>220.020.40</t>
  </si>
  <si>
    <t>FONDO SVALUTAZIONE ATTREZZATURE SANITARIE</t>
  </si>
  <si>
    <t>ABWERTUNGSFONDS FÜR MEDIZINISCHE GERÄTE</t>
  </si>
  <si>
    <t>AAA590</t>
  </si>
  <si>
    <t>A.II.10.d</t>
  </si>
  <si>
    <t>F.do Svalut. Attrezzature sanitarie e scientifiche</t>
  </si>
  <si>
    <t>220.020.50</t>
  </si>
  <si>
    <t>FONDO SVALUTAZIONE MOBILI ED ARREDI</t>
  </si>
  <si>
    <t>ABWERTUNGSFONDS FÜR EINRICHTUNG UND AUSSTATTUNG</t>
  </si>
  <si>
    <t>AAA600</t>
  </si>
  <si>
    <t>A.II.10.e</t>
  </si>
  <si>
    <t>F.do Svalut. Mobili e arredi</t>
  </si>
  <si>
    <t>220.020.60</t>
  </si>
  <si>
    <t>FONDO SVALUTAZIONE AUTOMEZZI</t>
  </si>
  <si>
    <t>ABWERTUNGSFONDS FÜR FUHRPARK</t>
  </si>
  <si>
    <t>AAA610</t>
  </si>
  <si>
    <t>A.II.10.f</t>
  </si>
  <si>
    <t>F.do Svalut. Automezzi</t>
  </si>
  <si>
    <t>220.020.70</t>
  </si>
  <si>
    <t>70</t>
  </si>
  <si>
    <t>FONDO SVALUTAZIONE OGGETTI D'ARTE</t>
  </si>
  <si>
    <t>ABWERTUNGSFONDS FÜR KUNSTGEGENSTÄNDE</t>
  </si>
  <si>
    <t>AAA620</t>
  </si>
  <si>
    <t>A.II.10.g</t>
  </si>
  <si>
    <t>F.do Svalut. Oggetti d'arte</t>
  </si>
  <si>
    <t>da sottrarre A.II.7</t>
  </si>
  <si>
    <t xml:space="preserve"> Oggetti d'arte</t>
  </si>
  <si>
    <t>220.020.80</t>
  </si>
  <si>
    <t>80</t>
  </si>
  <si>
    <t>FONDO SVALUTAZIONE ALTRE IMMOBILIZZAZIONI MATERIALI</t>
  </si>
  <si>
    <t>ABWERTUNGSFONDS FÜR FÜR MATERIELLES ANLAGEVERMÖGEN</t>
  </si>
  <si>
    <t>AAA630</t>
  </si>
  <si>
    <t>A.II.10.h</t>
  </si>
  <si>
    <t>F.do Svalut. Altre immobilizzazioni materiali</t>
  </si>
  <si>
    <t>220.050.00</t>
  </si>
  <si>
    <t xml:space="preserve">220 </t>
  </si>
  <si>
    <t>050</t>
  </si>
  <si>
    <t>FONDO SVALUTAZIONE IMMOBILIZZAZIONI FINANZIARIE</t>
  </si>
  <si>
    <t>ABWERTUNGSFONDS FÜR FINANZANLAGEVERMÖGEN</t>
  </si>
  <si>
    <t>220.050.10</t>
  </si>
  <si>
    <t>FONDO SVALUTAZIONE CREDITI FINANZIARI  VERSO PAB</t>
  </si>
  <si>
    <t>ABWERTUNGSFONDS VON FORDERUNGEN AUS FINANZANLAGEVERMÖGEN GEGENÜBER LAND</t>
  </si>
  <si>
    <t>da sottrarre da AAA660</t>
  </si>
  <si>
    <t>da sottrarre da A.III.1.a</t>
  </si>
  <si>
    <t>220.050.20</t>
  </si>
  <si>
    <t>FONDO SVALUTAZIONE CREDITI FINANZIARI V/STATO</t>
  </si>
  <si>
    <t>ABWERTUNGSFONDS VON FORDERUNGEN AUS FINANZANLAGEVERMÖGEN GEGENÜBER STAAT</t>
  </si>
  <si>
    <t>da sottrarre da AAA670</t>
  </si>
  <si>
    <t>da sottrarre da A.III.1.b</t>
  </si>
  <si>
    <t>220.050.30</t>
  </si>
  <si>
    <t>FONDO SVALUTAZIONE CREDITI FINANZIARI V/PARTECIPATE</t>
  </si>
  <si>
    <t>ABWERTUNGSFONDS VON FORDERUNGEN AUS FINANZANLAGEVERMÖGEN GEGENÜBER BETEILIGTEN</t>
  </si>
  <si>
    <t>da sottrarre da AAA680</t>
  </si>
  <si>
    <t>da sottrarre da A.III.1.c</t>
  </si>
  <si>
    <t>220.050.40</t>
  </si>
  <si>
    <t>FONDO SVALUTAZIONE CREDITI FINANZIARI V/ALTRI</t>
  </si>
  <si>
    <t>ABWERTUNGSFONDS VON FORDERUNGEN AUS FINANZANLAGEVERMÖGEN GEGENÜBER ANDEREN</t>
  </si>
  <si>
    <t>da sottrarre da AAA690</t>
  </si>
  <si>
    <t>da sottrarre da A.III.1.d</t>
  </si>
  <si>
    <t>220.100.00</t>
  </si>
  <si>
    <t>FONDO SVALUTAZIONE MAGAZZINO</t>
  </si>
  <si>
    <t>ABWERTUNGSFONDS MAGAZIN</t>
  </si>
  <si>
    <t>220.100.10</t>
  </si>
  <si>
    <t>FONDO SVALUTAZIONE SCORTE SANITARIE - PRODOTTI FARMACEUTICI ED EMODERIVATI</t>
  </si>
  <si>
    <t>ABWERTUNGSFONDS MEDIZINISCHE RESTBESTÄNDE - PHARMAZEUTISCHE PRODUKTE UND HÄMODERIVATE</t>
  </si>
  <si>
    <t>da sottrarre da ABA020</t>
  </si>
  <si>
    <t>da sottrarre da B.I.1.a</t>
  </si>
  <si>
    <t xml:space="preserve"> Prodotti farmaceutici ed emoderivati</t>
  </si>
  <si>
    <t>da sottrarre B.I.1</t>
  </si>
  <si>
    <t>220.100.11</t>
  </si>
  <si>
    <t>FONDO SVALUTAZIONE SCORTE SANITARIE - SANGUE ED EMOCOMPONENTI</t>
  </si>
  <si>
    <t>ABWERTUNGSFONDS MEDIZINISCHE RESTBESTÄNDE - BLUT UND HÄMOKOMPONENTEN</t>
  </si>
  <si>
    <t>da sottrarre da ABA030</t>
  </si>
  <si>
    <t>da sottrarre da B.I.1.b</t>
  </si>
  <si>
    <t>220.100.12</t>
  </si>
  <si>
    <t>FONDO SVALUTAZIONE SCORTE SANITARIE - DISPOSITIVI MEDICI</t>
  </si>
  <si>
    <t>ABWERTUNGSFONDS MEDIZINISCHE RESTBESTÄNDE - HEILBEHELFE</t>
  </si>
  <si>
    <t>da sottrarre da ABA040</t>
  </si>
  <si>
    <t>da sottrarre da B.I.1.c</t>
  </si>
  <si>
    <t>220.100.13</t>
  </si>
  <si>
    <t>FONDO SVALUTAZIONE SCORTE SANITARIE - PRODOTTI DIETETICI</t>
  </si>
  <si>
    <t xml:space="preserve">ABWERTUNGSFONDS MEDIZINISCHE RESTBESTÄNDE - DIÄTPRODUKTE </t>
  </si>
  <si>
    <t>da sottrarre da ABA050</t>
  </si>
  <si>
    <t>da sottrarre da B.I.1.d</t>
  </si>
  <si>
    <t>220.100.14</t>
  </si>
  <si>
    <t>FONDO SVALUTAZIONE - MATERIALI PER LA PROFILASSI (VACCINI)</t>
  </si>
  <si>
    <t>ABWERTUNGSFONDS MEDIZINISCHE RESTBESTÄNDE - MATERIAL FÜR DIE VORBEUGUNG (IMPFUNG)</t>
  </si>
  <si>
    <t>da sottrarre da ABA060</t>
  </si>
  <si>
    <t>da sottrarre da B.I.1.e</t>
  </si>
  <si>
    <t>220.100.15</t>
  </si>
  <si>
    <t>FONDO SVALUTAZIONE SCORTE SANITARIE  - PRODOTTI CHIMICI</t>
  </si>
  <si>
    <t>ABWERTUNGSFONDS MEDIZINISCHE RESTBESTÄNDE - CHEMISCHE PRODUKTE</t>
  </si>
  <si>
    <t>da sottrarre da ABA070</t>
  </si>
  <si>
    <t>da sottrarre da B.I.1.f</t>
  </si>
  <si>
    <t>220.100.16</t>
  </si>
  <si>
    <t>FONDO SVALUTAZIONE SCORTE SANITARIE - PRODOTTI SANITARI PER USO VETERINARIO</t>
  </si>
  <si>
    <t>ABWERTUNGSFONDS MEDIZINISCHE RESTBESTÄNDE - SANITÄRE PRODUKTE FÜR VETERINÄREN GEBRAUCH</t>
  </si>
  <si>
    <t>da sottrarre da ABA080</t>
  </si>
  <si>
    <t>da sottrarre da B.I.1.g</t>
  </si>
  <si>
    <t>220.100.17</t>
  </si>
  <si>
    <t>FONDO SVALUTAZIONE SCORTE SANITARIE - ALTRI BENI E PRODOTTI SANITARI</t>
  </si>
  <si>
    <t>ABWERTUNGSFONDS MEDIZINISCHE RESTBESTÄNDE - SONSTIGE MEDIZINISCHE GÜTER UND PRODUKTE</t>
  </si>
  <si>
    <t>da sottrarre da ABA090</t>
  </si>
  <si>
    <t>da sottrarre da B.I.1.h</t>
  </si>
  <si>
    <t>220.100.20</t>
  </si>
  <si>
    <t>FONDO SVALUTAZIONE SCORTE NON SANITARIE - PRODOTTI ALIMENTARI</t>
  </si>
  <si>
    <t>ABWERTUNGSFONDS NICHTMEDIZINISCHE RESTBESTÄNDE - LEBENSMITTEL</t>
  </si>
  <si>
    <t>da sottrarre da ABA120</t>
  </si>
  <si>
    <t>da sottrarre da B.I.2.a</t>
  </si>
  <si>
    <t>da sottrarre B.I.2</t>
  </si>
  <si>
    <t>220.100.21</t>
  </si>
  <si>
    <t>FONDO SVALUTAZIONE SCORTE NON SANITARIE - TESSILI, VESTIARIO E MATERIALI PER LA PULIZIA E DI CONVIVENZA</t>
  </si>
  <si>
    <t>ABWERTUNGSFONDS NICHTMEDIZINISCHE RESTBESTÄNDE - TEXTILIEN, BEKLEIDUNG UND MATERIAL FÜR REINIGUNG UND HAUSHALT</t>
  </si>
  <si>
    <t>da sottrarre da ABA130</t>
  </si>
  <si>
    <t>da sottrarre da B.I.2.b</t>
  </si>
  <si>
    <t>220.100.22</t>
  </si>
  <si>
    <t>FONDO SVALUTAZIONE SCORTE NON SANITARIE - COMBUSTIBILI, CARBURANTI E LUBRIFICANTI</t>
  </si>
  <si>
    <t>ABWERTUNGSFONDS NICHTMEDIZINISCHE RESTBESTÄNDE- BRENNSTOFFE, TREIB- UND SCHMIERSTOFFE</t>
  </si>
  <si>
    <t>da sottrarre da ABA140</t>
  </si>
  <si>
    <t>da sottrarre da B.I.2.c</t>
  </si>
  <si>
    <t>220.100.23</t>
  </si>
  <si>
    <t>FONDO SVALUTAZIONE SCORTE NON SANITARIE - CANCELLERIA, STAMPATI E MATERIALI DI CONSUMO PER L'INFORMATICA</t>
  </si>
  <si>
    <t>ABWERTUNGSFONDS NICHTMEDIZINISCHE RESTBESTÄNDE -KANZLEIWAREN, VORDRUCKE UND VERBRAUCHSMATERIAL FÜR INFORMATIK</t>
  </si>
  <si>
    <t>da sottrarre da ABA150</t>
  </si>
  <si>
    <t>da sottrarre da B.I.2.d</t>
  </si>
  <si>
    <t>220.100.24</t>
  </si>
  <si>
    <t>FONDO SVALUTAZIONE SCORTE NON SANITARIE - MATERIALI E ACCESSORI PER LA MANUTENZIONE</t>
  </si>
  <si>
    <t>ABWERTUNGSFONDS NICHTMEDIZINISCHE RESTBESTÄNDE - MATERIAL UND ZUBEHÖR FÜR INSTANDHALTUNG</t>
  </si>
  <si>
    <t>da sottrarre da ABA160</t>
  </si>
  <si>
    <t>da sottrarre da B.I.2.e</t>
  </si>
  <si>
    <t>220.100.25</t>
  </si>
  <si>
    <t>FONDO SVALUTAZIONE SCORTE NON SANITARIE - ALTRI BENI E PRODOTTI NON SANITARI</t>
  </si>
  <si>
    <t>ABWERTUNGSFONDS NICHTMEDIZINISCHE RESTBESTÄNDE -SONSTIGE NICHTMEDIZINISCHE GÜTER UND PRODUKTE</t>
  </si>
  <si>
    <t>da sottrarre da ABA170</t>
  </si>
  <si>
    <t>da sottrarre da B.I.2.f</t>
  </si>
  <si>
    <t>220.200.00</t>
  </si>
  <si>
    <t>FONDO SVALUTAZIONE CREDITI</t>
  </si>
  <si>
    <t>WERTBERICHTIGUNGSFONDS FÜR FORDERUNGEN</t>
  </si>
  <si>
    <t>220.200.10</t>
  </si>
  <si>
    <r>
      <t xml:space="preserve">
</t>
    </r>
    <r>
      <rPr>
        <sz val="8"/>
        <rFont val="Verdana"/>
        <family val="2"/>
      </rPr>
      <t xml:space="preserve"> FONDO SVALUTAZIONE</t>
    </r>
    <r>
      <rPr>
        <strike/>
        <sz val="8"/>
        <color indexed="10"/>
        <rFont val="Verdana"/>
        <family val="2"/>
      </rPr>
      <t xml:space="preserve"> </t>
    </r>
    <r>
      <rPr>
        <sz val="8"/>
        <rFont val="Verdana"/>
        <family val="2"/>
      </rPr>
      <t>CREDITI VERSO PAB PER CONTRIBUTI IN CONTO ESERCIZIO QUOTA FSR</t>
    </r>
  </si>
  <si>
    <t>WERTBERICHTIGUNGSFONDS FÜR FORDERUNGEN GEGENÜBER LAND FÜR LAUFENDE AUSGABEN - ANTEIL LGF</t>
  </si>
  <si>
    <t>da sottrarre da ABA390</t>
  </si>
  <si>
    <t>da sottrarre da B.II.2.a.3</t>
  </si>
  <si>
    <t>da sottrarre da B.II.2.a.1.a</t>
  </si>
  <si>
    <t>220.200.11</t>
  </si>
  <si>
    <t>FONDO SVALUTAZIONE CREDITI VERSO PAB PER CONTRIBUTI IN CONTO ESERCIZIO - QUOTA AGGIUNTIVA EXTRA LEA</t>
  </si>
  <si>
    <t>WERTBERICHTIGUNGSFONDS FÜR FORDERUNGEN GEGENÜBER LAND FÜR LAUFENDE AUSGABEN - ANTEIL ZUSÄTZLICHE BETREUUNGSFORMEN</t>
  </si>
  <si>
    <t>da sottrarre da ABA440</t>
  </si>
  <si>
    <t>da sottrarre da B.II.2.a.8</t>
  </si>
  <si>
    <t>da sottrarre da B.II.2.a.1.c</t>
  </si>
  <si>
    <t>220.200.12</t>
  </si>
  <si>
    <t>FONDO SVALUTAZIONE CREDITI VERSO PAB PER MOBILITÁ ATTIVA (COMPENSATA) DA AS EXTRA PAB</t>
  </si>
  <si>
    <t>WERTBERICHTIGUNGSFONDS FÜR FORDERUNGEN GEGENÜBER LAND AUS AKTIVER VERRECHNETER MOBILITÄT - SANITÄTSBETRIEBE AUSSERHALB DES LANDES</t>
  </si>
  <si>
    <t>da sottrarre da ABA410</t>
  </si>
  <si>
    <t>da sottrarre da B.II.2.a.5</t>
  </si>
  <si>
    <t>da sottrarre da B.II.2.a.1.d</t>
  </si>
  <si>
    <t>220.200.13</t>
  </si>
  <si>
    <t>FONDO SVALUTAZIONE CREDITI VERSO PAB PER MOBILITÁ ATTIVA (COMPENSATA) DA AS ESTERE</t>
  </si>
  <si>
    <t>WERTBERICHTIGUNGSFONDS FÜR FORDERUNGEN GEGENÜBER LAND AUS AKTIVER VERRECHNETER MOBILITÄT - AUSLÄNDISCHE SANITÄTSBETRIEBE</t>
  </si>
  <si>
    <t>220.200.15</t>
  </si>
  <si>
    <t>FONDO SVALUTAZIONE CREDITI VERSO PAB PER CONTRIBUTI IN CONTO ESERCIZIO - QUOTA AGGIUNTIVA LEA</t>
  </si>
  <si>
    <t>da sottrarre da ABA430</t>
  </si>
  <si>
    <t>da sottrarre da B.II.2.a.7</t>
  </si>
  <si>
    <t>da sottrarre da B.II.2.a.1.b</t>
  </si>
  <si>
    <t>220.200.16</t>
  </si>
  <si>
    <t>FONDO SVALUTAZIONE CREDITI PAB  PER RICERCA</t>
  </si>
  <si>
    <t>WERTBERICHTIGUNGSFONDS FÜR FORDERUNGEN GEGENÜBER LAND FÜR FORSCHUNG</t>
  </si>
  <si>
    <t>da sottrarre da ABA460</t>
  </si>
  <si>
    <t>da sottrarre da B.II.2.a.10</t>
  </si>
  <si>
    <t>da sottrarre da B.II.2.a.2</t>
  </si>
  <si>
    <t>220.200.20</t>
  </si>
  <si>
    <t>FONDO SVALUTAZIONE CREDITI VERSO PAB PER SPESA CORRENTE - ALTRO</t>
  </si>
  <si>
    <t>WERTBERICHTIGUNGSFONDS FÜR FORDERUNGEN GEBENÜBER LAND FÜR ANDERE LAUFENDE AUSGABEN</t>
  </si>
  <si>
    <t>da sottrarre da ABA450</t>
  </si>
  <si>
    <t>da sottrarre da B.II.2.a.9</t>
  </si>
  <si>
    <t>220.200.21</t>
  </si>
  <si>
    <t>FONDO SVALUTAZIONE CREDITI VERSO PAB PER CONTRIBUTI IN CONTO CAPITALE</t>
  </si>
  <si>
    <t>WERTBERICHTIGUNGSFONDS FÜR FORDERUNGEN GEGENÜBER LAND FÜR INVESTITIONEN</t>
  </si>
  <si>
    <t>da sottrarre da ABA480</t>
  </si>
  <si>
    <t>da sottrarre da B.II.2.b.1</t>
  </si>
  <si>
    <t>Crediti v/Regione o Provincia per investimenti</t>
  </si>
  <si>
    <t>220.200.22</t>
  </si>
  <si>
    <t>FONDO SVALUTAZIONE CREDITI VERSO PAB PER INCREMENTO FONDO DI DOTAZIONE</t>
  </si>
  <si>
    <t>WERTBERICHTIGUNGSFONDS FÜR FORDERUNGEN GEGENÜBER LAND FÜR ZUNAHME DES AUSSTATTUNGSKAPITALS</t>
  </si>
  <si>
    <t>da sottrarre da ABA490</t>
  </si>
  <si>
    <t>da sottrarre da B.II.2.b.2</t>
  </si>
  <si>
    <t>Crediti v/Regione o Provincia per incremento fondo di dotazione</t>
  </si>
  <si>
    <t>220.200.23</t>
  </si>
  <si>
    <t>FONDO SVALUTAZIONE CREDITI VERSO PAB PER CONTRIBUTI PER RIPIANO PERDITE</t>
  </si>
  <si>
    <t>WERTBERICHTIGUNGSFONDS FÜR FORDERUNGEN GEGENÜBER LAND AUS BEITRÄGEN FÜR VERLUSTAUSGLEICH</t>
  </si>
  <si>
    <t>da sottrarre da ABA500</t>
  </si>
  <si>
    <t>da sottrarre da B.II.2.b.3</t>
  </si>
  <si>
    <t>Crediti v/Regione o Provincia per ripiano perdite</t>
  </si>
  <si>
    <t>220.200.27</t>
  </si>
  <si>
    <t>FONDO SVALUTAZIONE CREDITI V/COMUNI</t>
  </si>
  <si>
    <t>WERTBERICHTIGUNGSFONDS FÜR FORDERUNGEN GEGENÜBER GEMEINDEN</t>
  </si>
  <si>
    <t>da sottrarre da ABA530</t>
  </si>
  <si>
    <t>da sottrarre da B.II.3</t>
  </si>
  <si>
    <t>220.200.30</t>
  </si>
  <si>
    <t>FONDO SVALUTAZIONE CREDITI AZIENDE SANITARIE EXTRA PAB</t>
  </si>
  <si>
    <t>WERTBERICHTIGUNGSFONDS FÜR FORDERUNGEN GEGENÜBER  SANITÄTSBETRIEBEN AUSSERHALB DES LANDES</t>
  </si>
  <si>
    <t>da sottrarre da ABA600</t>
  </si>
  <si>
    <t>da sottrarre da B.II.4.c</t>
  </si>
  <si>
    <t>da sottrarre da B.II.4.b</t>
  </si>
  <si>
    <t>220.200.31</t>
  </si>
  <si>
    <t>FONDO SVALUTAZIONE CREDITI V/ STATO PER SPESA CORRENTE</t>
  </si>
  <si>
    <t>WERTBERICHTIGUNGSFONDS FÜR FORDERUNGEN GEGENÜBER STAAT FÜR LAUFENDE AUSGABEN</t>
  </si>
  <si>
    <t>da sottrarre da ABA270</t>
  </si>
  <si>
    <t>da sottrarre da B.II.1.g</t>
  </si>
  <si>
    <t>Crediti v/Stato per spesa corrente e acconti</t>
  </si>
  <si>
    <t>220.200.32</t>
  </si>
  <si>
    <t>FONDO SVALUTAZIONE CREDITI V/ STATO PER INVESTIMENTI</t>
  </si>
  <si>
    <t>WERTBERICHTIGUNGSFONDS FÜR FORDERUNGEN GEGENÜBER STAAT FÜR INVESTITIONEN</t>
  </si>
  <si>
    <t>da sottrarre da ABA280</t>
  </si>
  <si>
    <t>da sottrarre da B.II.1.h</t>
  </si>
  <si>
    <t>da sottrarre da B.II.1.b</t>
  </si>
  <si>
    <t>220.200.33</t>
  </si>
  <si>
    <t>FONDO SVALUTAZIONE CREDITIV/PREFETTURE</t>
  </si>
  <si>
    <t>WERTBERICHTIGUNGSFONDS FÜR FORDERUNGEN GEGENÜBER PRÄFEKTUREN</t>
  </si>
  <si>
    <t>da sottrarre da ABA340</t>
  </si>
  <si>
    <t>da sottrarre da B.II.1.l</t>
  </si>
  <si>
    <t>da sottrarre da B.II.1.d</t>
  </si>
  <si>
    <t>220.200.34</t>
  </si>
  <si>
    <t>34</t>
  </si>
  <si>
    <t>FONDO SVALUTAZIONE CREDITI VERSO ENTI PROVINCIALI</t>
  </si>
  <si>
    <t>WERTBERICHTIGUNGSFONDS FÜR FORDERUNGEN GEGENÜBER LANDESKÖRPERSCHAFTEN</t>
  </si>
  <si>
    <t>da sottrarre da ABA620</t>
  </si>
  <si>
    <t>da sottrarre da B.II.5.a</t>
  </si>
  <si>
    <t>da sottrarre da B.II.5</t>
  </si>
  <si>
    <t>220.200.35</t>
  </si>
  <si>
    <t>FONDO SVALUTAZIONE CREDITI VERSO SPERIMENTAZIONI GESTIONALI</t>
  </si>
  <si>
    <t>WERTBERICHTIGUNGSFONDS FÜR FORDERUNGEN AUS STUDIENMANAGEMENT</t>
  </si>
  <si>
    <t>da sottrarre da ABA630</t>
  </si>
  <si>
    <t>da sottrarre da B.II.5.b</t>
  </si>
  <si>
    <t>220.200.36</t>
  </si>
  <si>
    <t>36</t>
  </si>
  <si>
    <t xml:space="preserve">FONDO SVALUTAZIONE CREDITI VERSO SOCIETÁ PARTECIPATE </t>
  </si>
  <si>
    <t>WERTBERICHTIGUNGSFONDS FÜR FORDERUNGEN GEGENÜBER BETEILIGTEN GESELLSCHAFTEN</t>
  </si>
  <si>
    <t>da sottrarre da ABA640</t>
  </si>
  <si>
    <t>da sottrarre da B.II.5.c</t>
  </si>
  <si>
    <t>220.200.37</t>
  </si>
  <si>
    <t xml:space="preserve">FONDO SVALUTAZIONE CREDITI V/ISTITUTI DI PREVIDENZA E DI SICUREZZA SOCIALE </t>
  </si>
  <si>
    <t>WERTBERICHTIGUNGSFONDS FÜR FORDERUNGEN GEGENÜBER VOR- UND FÜRSORGEKÖRPERSCHAFTEN</t>
  </si>
  <si>
    <t>da sottrarre da ABA690</t>
  </si>
  <si>
    <t>da sottrarre da B.II.7.c</t>
  </si>
  <si>
    <t>da sottrarre da B.II.7</t>
  </si>
  <si>
    <t>220.200.40</t>
  </si>
  <si>
    <t>FONDO SVALUTAZIONE CREDITI ALTRE AMMINISTRAZIONI ED ENTI PUBBLICI</t>
  </si>
  <si>
    <t>WERTBERICHTIGUNGSFONDS FÜR FORDERUNGEN GEGENÜBER ANDEREN VERWALTUNGEN UND ÖFFENTLICHEN KÖRPERSCHAFTEN</t>
  </si>
  <si>
    <t>220.200.41</t>
  </si>
  <si>
    <t xml:space="preserve"> FONDO SVALUTAZIONECREDITI V/STATO PER RICERCA CORRENTE </t>
  </si>
  <si>
    <t>da sottrarre da ABA300</t>
  </si>
  <si>
    <t>da sottrarre da B.II.1.i.1</t>
  </si>
  <si>
    <t>da sottrarre da B.II.1.c.1</t>
  </si>
  <si>
    <t>220.200.42</t>
  </si>
  <si>
    <t xml:space="preserve"> FONDO SVALUTAZIONE CREDITI V/STATO PER RICERCA FINALIZZATA</t>
  </si>
  <si>
    <t>da sottrarre da ABA310</t>
  </si>
  <si>
    <t>da sottrarre da B.II.1.i.2</t>
  </si>
  <si>
    <t>da sottrarre da B.II.1.c.2</t>
  </si>
  <si>
    <t>220.200.43</t>
  </si>
  <si>
    <t xml:space="preserve">FONDO SVALUTAZIONE CREDITI V/STATO PER RICERCA - ALTRE AMMINISTRAZIONI CENTRALI </t>
  </si>
  <si>
    <t>da sottrarre da ABA320</t>
  </si>
  <si>
    <t>da sottrarre da B.II.1.i.3</t>
  </si>
  <si>
    <t>da sottrarre da B.II.1.c.3</t>
  </si>
  <si>
    <t>220.200.44</t>
  </si>
  <si>
    <t>44</t>
  </si>
  <si>
    <t>FONDO SVALUTAZIONE CREDITI V/STATO PER RICERCA -FINANZIAMENTI PER INVESTIMENTI</t>
  </si>
  <si>
    <t>da sottrarre da ABA330</t>
  </si>
  <si>
    <t>da sottrarre da B.II.1.i.4</t>
  </si>
  <si>
    <t>da sottrarre da B.II.1.c.4</t>
  </si>
  <si>
    <t>220.200.45</t>
  </si>
  <si>
    <t>FONDO SVALUTAZIONE CREDITI V/ALTRI SOGGETTI PUBBLICI PER RICERCA</t>
  </si>
  <si>
    <t>WERTBERICHTIGUNGSFONDS FÜR FORDERUNGEN GEGENÜBER ANDEREN ÖFFENTLICHEN SUBJEKTEN FÜR FORSCHUNG</t>
  </si>
  <si>
    <t>da sottrarre da ABA700</t>
  </si>
  <si>
    <t>da sottrarre da B.II.7.d</t>
  </si>
  <si>
    <t>220.200.50</t>
  </si>
  <si>
    <t>FONDO SVALUTAZIONE CREDITI ERARIO</t>
  </si>
  <si>
    <t>WERTBERICHTIGUNGSFONDS FÜR FORDERUNGEN GEGENÜBER STAATSKASSE</t>
  </si>
  <si>
    <t>da sottrarre da ABA650</t>
  </si>
  <si>
    <t>da sottrarre da B.II.6</t>
  </si>
  <si>
    <t>220.200.61</t>
  </si>
  <si>
    <t>61</t>
  </si>
  <si>
    <t>FONDO SVALUTAZIONE CREDITI VERSO PRIVATI</t>
  </si>
  <si>
    <t>WERTBERICHTIGUNGSFONDS FÜR FORDERUNGEN GEGENÜBER PRIVATEN</t>
  </si>
  <si>
    <t>da sottrarre da ABA670</t>
  </si>
  <si>
    <t>da sottrarre da B.II.7.a</t>
  </si>
  <si>
    <t>220.200.64</t>
  </si>
  <si>
    <t>64</t>
  </si>
  <si>
    <t>FONDO SVALUTAZIONE CREDITI DIVERSI</t>
  </si>
  <si>
    <t>WERTBERICHTIGUNGSFONDS FÜR VERSCHIEDENE FORDERUNGEN</t>
  </si>
  <si>
    <t>da sottrarre da ABA710</t>
  </si>
  <si>
    <t>da sottrarre da B.II.7.e</t>
  </si>
  <si>
    <t>220.900.00</t>
  </si>
  <si>
    <t>ALTRI FONDI RETTIFICATIVI DELLE ATTIVITA'</t>
  </si>
  <si>
    <t>SONSTIGE WERTBERICHTUNGSFONDS DER AKTIVA</t>
  </si>
  <si>
    <t>220.900.10</t>
  </si>
  <si>
    <t>FONDO SVALUTAZIONE PARTECIPAZIONI ATTIVO CIRCOLANTE - IMPRESE CONTROLLATE</t>
  </si>
  <si>
    <t>WERTBERICHTUNGSFONDS FÜR BETEILIGUNGEN AUS DEM UMLAUFVERMÖGEN - KONTROLLIERTE UNTERNEHMEN</t>
  </si>
  <si>
    <t>da sottarre da ABA730</t>
  </si>
  <si>
    <t>da sottarre da B.III.1</t>
  </si>
  <si>
    <t>da sottrarre da B.III.1</t>
  </si>
  <si>
    <t>220.900.11</t>
  </si>
  <si>
    <t>FONDO SVALUTAZIONE PARTECIPAZIONI ATTIVO CIRCOLANTE - IMPRESE COLLEGATE</t>
  </si>
  <si>
    <t>WERTBERICHTUNGSFONDS FÜR BETEILIGUNGEN AUS DEM UMLAUFVERMÖGEN - KONZERNUNTERNEHMEN</t>
  </si>
  <si>
    <t>220.900.12</t>
  </si>
  <si>
    <t xml:space="preserve">FONDO SVALUTAZIONE PARTECIPAZIONI ATTIVO CIRCOLANTE - ALTRE IMPRESE </t>
  </si>
  <si>
    <t>WERTBERICHTUNGSFONDS FÜR BETEILIGUNGEN AUS DEM UMLAUFVERMÖGEN - ANDERE UNTERNEHMEN</t>
  </si>
  <si>
    <t>220.900.20</t>
  </si>
  <si>
    <t>FONDO SVALUTAZIONE TITOLI ATTIVO CIRCOLANTE</t>
  </si>
  <si>
    <t>WERTBERICHTUNGSFONDS FÜR WERTPAPIERE AUS DEM UMLAUFVERMÖGEN</t>
  </si>
  <si>
    <t>da sottrarre da ABA740</t>
  </si>
  <si>
    <t>da sottrarre da B.III.2</t>
  </si>
  <si>
    <t>220.900.30</t>
  </si>
  <si>
    <t>FONDO SVALUTAZIONE PARTECIPAZIONI IMMOBILIZZATE -IMPRESE CONTROLLATE</t>
  </si>
  <si>
    <t>WERTBERICHTUNGSFONDS FÜR BETEILIGUNGEN  AUS DEM ANLAGEVERMÖGEN - KONTROLLIERTE UNTERNEHMEN</t>
  </si>
  <si>
    <t>da sottrarre da AAA710</t>
  </si>
  <si>
    <t>da sottrarre da A.III.2.a</t>
  </si>
  <si>
    <t>220.900.31</t>
  </si>
  <si>
    <t xml:space="preserve">FONDO SVALUTAZIONE PARTECIPAZIONI IMMOBILIZZATE-IMPRESE COLLEGATE </t>
  </si>
  <si>
    <t>WERTBERICHTUNGSFONDS FÜR BETEILIGUNGEN  AUS DEM ANLAGEVERMÖGEN - KONZERNUNTERNEHMEN</t>
  </si>
  <si>
    <t>220.900.32</t>
  </si>
  <si>
    <t>FONDO SVALUTAZIONE PARTECIPAZIONI IMMOBILIZZATE - ALTRE IMPRESE</t>
  </si>
  <si>
    <t>WERTBERICHTUNGSFONDS FÜR BETEILIGUNGEN  AUS DEM ANLAGEVERMÖGEN - ANDERE UNTERNEHMEN</t>
  </si>
  <si>
    <t>220.900.40</t>
  </si>
  <si>
    <t>FONDO SVALUTAZIONE TITOLI IMMOBILIZZATI</t>
  </si>
  <si>
    <t>WERTBERICHTUNGSFONDS FÜR WERTPAPIERE AUS DEM ANLAGEVERMÖGEN</t>
  </si>
  <si>
    <t>da sottrarre da AAA760</t>
  </si>
  <si>
    <t>da sottrarre da A.III.2.b.4</t>
  </si>
  <si>
    <t>da sottrarre da A.III.2.b</t>
  </si>
  <si>
    <t>FONDI RISCHI ED ONERI</t>
  </si>
  <si>
    <t>RISIKO- UND ABGABENRÜCKSTELLUNGEN</t>
  </si>
  <si>
    <t>225.000.00</t>
  </si>
  <si>
    <t>225</t>
  </si>
  <si>
    <t>225.100.00</t>
  </si>
  <si>
    <t>FONDO IMPOSTE E TASSE</t>
  </si>
  <si>
    <t>RÜCKSTELLUNGEN FÜR STEUERN UND GEBÜHREN</t>
  </si>
  <si>
    <t>225.100.10</t>
  </si>
  <si>
    <t>RÜCKSTELLUNG FÜR STEUERN UND GEBÜHREN</t>
  </si>
  <si>
    <t>PBA000</t>
  </si>
  <si>
    <t>B.I</t>
  </si>
  <si>
    <t>FONDI PER IMPOSTE, ANCHE DIFFERITE</t>
  </si>
  <si>
    <t>B.1</t>
  </si>
  <si>
    <t>Fondi per imposte, anche differite</t>
  </si>
  <si>
    <t>225.100.20</t>
  </si>
  <si>
    <t>FONDO IMPOSTE DIFFERITE</t>
  </si>
  <si>
    <t xml:space="preserve">RÜCKSTELLUNG FÜR AUFGESCHOBENE STEUERN </t>
  </si>
  <si>
    <t>225.100.30</t>
  </si>
  <si>
    <t>FONDO IMPOSTE DIFFERITE PER IRAP SULLE RETRIBUZIONI</t>
  </si>
  <si>
    <t>FONDS FÜR AUFGESCHOBENE WERTSCHÖPFUNGSSTEUER AUF LÖHNE UND GEHÄLTER</t>
  </si>
  <si>
    <t>225.150.00</t>
  </si>
  <si>
    <t>FONDO ONERI PER IL PERSONALE DIPENDENTE DA LIQUIDARE</t>
  </si>
  <si>
    <t>RÜCKSTELLUNG FÜR ZU LIQUIDIERENDE ABGABEN FÜR DAS BEDIENSTETE PERSONAL</t>
  </si>
  <si>
    <t>225.150.10</t>
  </si>
  <si>
    <t>INCENTIVI  - PERSONALE DIPENDENTE</t>
  </si>
  <si>
    <t>PRODUKTIVITÄTSSTEIGERUNGSPRÄMIEN  - BEDIENSTETES PERSONAL</t>
  </si>
  <si>
    <t>PDA360</t>
  </si>
  <si>
    <t>D.XI.2</t>
  </si>
  <si>
    <t>Debiti v/dipendenti</t>
  </si>
  <si>
    <t>D.12</t>
  </si>
  <si>
    <t>Debiti v/altri</t>
  </si>
  <si>
    <t>225.150.20</t>
  </si>
  <si>
    <t>COMPETENZE ACCESSORIE - PERSONALE DIPENDENTE</t>
  </si>
  <si>
    <t>ZUSÄTZLICHE BEZÜGE - BEDIENSTETES PERSONAL</t>
  </si>
  <si>
    <t>225.150.30</t>
  </si>
  <si>
    <t>ONERI SOCIALI DA LIQUIDARE - PERSONALE DIPENDENTE</t>
  </si>
  <si>
    <t>ZU LIQUIDIERENDE SOZIALABGABEN - BEDIENSTETES PERSONAL</t>
  </si>
  <si>
    <t>225.150.90</t>
  </si>
  <si>
    <t>ALTRI ONERI - PERSONALE DIPENDENTE</t>
  </si>
  <si>
    <t>SONSTIGE ABGABEN FÜR DAS BEDIENSTETE PERSONAL</t>
  </si>
  <si>
    <t>225.200.00</t>
  </si>
  <si>
    <t>FONDO ONERI PER IL PERSONALE CONVENZIONATO DA LIQUIDARE</t>
  </si>
  <si>
    <t>RÜCKSTELLUNG FÜR ZU LIQUIDIERENDE ABGABEN FÜR DAS VERTRAGSGEBUNDENE PERSONAL</t>
  </si>
  <si>
    <t>225.200.10</t>
  </si>
  <si>
    <t>PBA260</t>
  </si>
  <si>
    <t>B.V.3</t>
  </si>
  <si>
    <t>Altri fondi per oneri e spese</t>
  </si>
  <si>
    <t>B.5</t>
  </si>
  <si>
    <t>Altri fondi oneri</t>
  </si>
  <si>
    <t>225.250.00</t>
  </si>
  <si>
    <t>FONDO ONERI  PER LE STRUTTURE CONVENZIONATE DA LIQUIDARE</t>
  </si>
  <si>
    <t>RÜCKSTELLUNG FÜR ZU LIQUIDIERENDE ZAHLUNGEN AN VERTRAGSGEBUNDENE EINRICHTUNGEN</t>
  </si>
  <si>
    <t>225.250.10</t>
  </si>
  <si>
    <t>225.320.00</t>
  </si>
  <si>
    <t>FONDI INTEGRATIVI PENSIONE</t>
  </si>
  <si>
    <t>ZUSÄTZLICHE RÜCKSTELLUNGEN FÜR DIE ALTERSVORSORGE</t>
  </si>
  <si>
    <t>225.320.10</t>
  </si>
  <si>
    <t>PBA210</t>
  </si>
  <si>
    <t>B.V.1</t>
  </si>
  <si>
    <t>Fondi integrativi pensione</t>
  </si>
  <si>
    <t>225.350.00</t>
  </si>
  <si>
    <t>FONDO ONERI PER RINNOVO CONTRATTI PER IL PERSONALE DIPENDENTE</t>
  </si>
  <si>
    <t>RÜCKSTELLUNG FÜR VERTRAGSERNEUERUNGEN FÜR DAS BEDIENSTETE PERSONAL</t>
  </si>
  <si>
    <t>225.350.10</t>
  </si>
  <si>
    <t>PBA230</t>
  </si>
  <si>
    <t>B.V.2.a</t>
  </si>
  <si>
    <t>Fondo rinnovi contrattuali personale dipendente</t>
  </si>
  <si>
    <t>225.400.00</t>
  </si>
  <si>
    <t>FONDO ONERI PER RINNOVO ACCORDI PER IL PERSONALE CONVENZIONATO</t>
  </si>
  <si>
    <t>RÜCKSTELLUNG FÜR ERNEUERUNGEN DER ABKOMMEN FÜR DAS VERTRAGSGEBUNDENE PERSONAL</t>
  </si>
  <si>
    <t>225.400.10</t>
  </si>
  <si>
    <t>PBA240</t>
  </si>
  <si>
    <t>B.V.2.b</t>
  </si>
  <si>
    <t>Fondo rinnovi convenzioni MMG/PLS/MCA</t>
  </si>
  <si>
    <t>225.400.20</t>
  </si>
  <si>
    <t>FONDO ONERI PER RINNOVO ACCORDI PER IL PERSONALE CONVENZIONATO EX SUMAI</t>
  </si>
  <si>
    <t>RÜCKSTELLUNG FÜR ERNEUERUNGEN DER ABKOMMEN FÜR DAS VERTRAGSGEBUNDENE PERSONAL (EX SUMAI)</t>
  </si>
  <si>
    <t>PBA250</t>
  </si>
  <si>
    <t xml:space="preserve"> B.V.2.c</t>
  </si>
  <si>
    <t>Fondo rinnovi convenzioni medici Sumai</t>
  </si>
  <si>
    <t>225.500.00</t>
  </si>
  <si>
    <t>FONDO ONERI PER IL PERSONALE IN QUIESCENZA</t>
  </si>
  <si>
    <t>RÜCKSTELLUNG FÜR AUSGABEN FÜR DAS PERSONAL IM RUHESTAND</t>
  </si>
  <si>
    <t>225.500.10</t>
  </si>
  <si>
    <t>225.550.00</t>
  </si>
  <si>
    <t>FONDO ONERI PER ADEGUAMENTI TARIFFARI E PER RINNOVO CONVENZIONI</t>
  </si>
  <si>
    <t>RÜCKSTELLUNG FÜR ANGLEICHUNG DER TARIFE UND FÜR ERNEUERUNG DER VEREINBARUNGEN</t>
  </si>
  <si>
    <t>225.550.10</t>
  </si>
  <si>
    <t>225.600.00</t>
  </si>
  <si>
    <t xml:space="preserve">FONDI RISCHI </t>
  </si>
  <si>
    <t>RÜCKSTELLUNGEN FÜR RISIKEN</t>
  </si>
  <si>
    <t>225.600.10</t>
  </si>
  <si>
    <t>FONDO RISCHI SU LITI, ARBITRAGGI E RISARCIMENTI</t>
  </si>
  <si>
    <t>RÜCKSTELLUNGEN FÜR RISIKEN AUS STREITFÄLLEN, SCHIEDSSPRÜCHEN UND SCHADENSERSATZ</t>
  </si>
  <si>
    <t>PBA020</t>
  </si>
  <si>
    <t>B.II.1</t>
  </si>
  <si>
    <t>Fondo rischi per cause civili ed oneri processuali</t>
  </si>
  <si>
    <t>B.2</t>
  </si>
  <si>
    <t>Fondi per rischi</t>
  </si>
  <si>
    <t>225.600.20</t>
  </si>
  <si>
    <t xml:space="preserve">
FONDO RISCHI PER CONTENZIOSO PERSONALE DIPENDENTE</t>
  </si>
  <si>
    <t>RÜCKSTELLUNGEN FÜR RISIKEN AUS STREITFÄLLEN DES BEDIENSTETEN PERSONALS</t>
  </si>
  <si>
    <t>PBA030</t>
  </si>
  <si>
    <t>B.II.2</t>
  </si>
  <si>
    <t>Fondo rischi per contenzioso personale dipendente</t>
  </si>
  <si>
    <t>225.600.30</t>
  </si>
  <si>
    <t>FONDO PER RISCHI CONNESSI ALL'ACQUISTO DI PRESTAZIONI SANITARIE DA PRIVATO</t>
  </si>
  <si>
    <t>RÜCKSTELLUNGEN FÜR RISIKEN AUS ANKÄUFEN SANITÄRER LEISTUNGEN VON PRIVATEN</t>
  </si>
  <si>
    <t>PBA040</t>
  </si>
  <si>
    <t>Fondo rischi connessi all'acquisto di prestazioni sanitarie da privato</t>
  </si>
  <si>
    <t>225.600.40</t>
  </si>
  <si>
    <t>FONDO RISCHI PER COPERTURA DIRETTA DEI RISCHI (AUTOASSICURAZIONE)</t>
  </si>
  <si>
    <t>RÜCKSTELLUNGEN FÜR RISIKEN ZUR DIREKTEN ABDECKUNG VON RISIKEN (EIGENVERSICHERUNG)</t>
  </si>
  <si>
    <t>PBA050</t>
  </si>
  <si>
    <t>B.II.4</t>
  </si>
  <si>
    <t>Fondo rischi per copertura diretta dei rischi (autoassicurazione)</t>
  </si>
  <si>
    <t>225.600.90</t>
  </si>
  <si>
    <t>ALTRI FONDI RISCHI</t>
  </si>
  <si>
    <t>SONSTIGE RÜCKSTELLUNGEN FÜR RISIKEN</t>
  </si>
  <si>
    <t>PBA060</t>
  </si>
  <si>
    <t>Altri fondi rischi</t>
  </si>
  <si>
    <t>225.800.00</t>
  </si>
  <si>
    <t>FONDI PER QUOTE INUTILIZZATE CONTRIBUTI VINCOLATI DI ESERCIZI PRECEDENTI</t>
  </si>
  <si>
    <t>RÜCKSTELLUNGEN FÜR NICHT VERWENDETE ZWECKGEBUNDENE BEITRÄGE VERGANGENER GESCHÄFTSJAHRE</t>
  </si>
  <si>
    <t>225.800.10</t>
  </si>
  <si>
    <t>FONDI PER QUOTE INUTILIZZATE CONTRIBUTI VINCOLATI  DA PAB</t>
  </si>
  <si>
    <t>RÜCKSTELLUNGEN FÜR NICHT VERWENDETE ZWECKGEBUNDENE BEITRÄGE DES LANDES</t>
  </si>
  <si>
    <t>PBA160</t>
  </si>
  <si>
    <t>Quote inutilizzate contributi da Regione o Prov.Aut. Per quota F.S. vincolato</t>
  </si>
  <si>
    <t>B.4</t>
  </si>
  <si>
    <t>Quota inutilizzata contributi di parte corrente vincolati</t>
  </si>
  <si>
    <t>225.800.15</t>
  </si>
  <si>
    <t>FONDI PER QUOTE INUTILIZZATE CONTRIBUTI VINCOLATI  DA PAB EXTRA FSP</t>
  </si>
  <si>
    <t>RÜCKSTELLUNGEN FÜR NICHT VERWENDETE ZWECKGEBUNDENE BEITRÄGE DES LANDES (AUSSERHALB DES LGF)</t>
  </si>
  <si>
    <t>PBA170</t>
  </si>
  <si>
    <t xml:space="preserve">Quote inutilizzate contributi vincolati da soggetti pubblici (extra fondo) </t>
  </si>
  <si>
    <t>225.800.20</t>
  </si>
  <si>
    <t xml:space="preserve">FONDI PER QUOTE INUTILIZZATE CONTRIBUTI VINCOLATI DA SOGGETTI PUBBLICI </t>
  </si>
  <si>
    <t>RÜCKSTELLUNGEN FÜR NICHT VERWENDETE ZWECKGEBUNDENE BEITRÄGE VON ÖFFENTLICHEN STELLEN</t>
  </si>
  <si>
    <t>225.800.30</t>
  </si>
  <si>
    <t>FONDI PER QUOTE INUTILIZZATE CONTRIBUTI PER RICERCA</t>
  </si>
  <si>
    <t>RÜCKSTELLUNGEN FÜR NICHT VERWENDETE FORSCHUNGSBEITRÄGE</t>
  </si>
  <si>
    <t>PBA180</t>
  </si>
  <si>
    <t>B.IV.3</t>
  </si>
  <si>
    <t>Quote inutilizzate contributi per ricerca</t>
  </si>
  <si>
    <t>225.800.35</t>
  </si>
  <si>
    <t>FONDI PER QUOTE INUTILIZZATE CONTRIBUTI VINCOLATI DA PRIVATI</t>
  </si>
  <si>
    <t>RÜCKSTELLUNGEN FÜR NICHT VERWENDETE ZWECKGEBUNDENE BEITRÄGE VON PRIVATEN</t>
  </si>
  <si>
    <t>PBA190</t>
  </si>
  <si>
    <t>Quote inutilizzate contributi vincolati da privati</t>
  </si>
  <si>
    <t>225.900.00</t>
  </si>
  <si>
    <t xml:space="preserve">ALTRI </t>
  </si>
  <si>
    <t>SONSTIGE RÜCKSTELLUNGEN</t>
  </si>
  <si>
    <t>225.900.90</t>
  </si>
  <si>
    <t>ALTRI FONDI</t>
  </si>
  <si>
    <t xml:space="preserve"> TRATTAMENTO DI FINE RAPPORTO</t>
  </si>
  <si>
    <t>ABFERTIGUNG</t>
  </si>
  <si>
    <t>230.000.00</t>
  </si>
  <si>
    <t>230</t>
  </si>
  <si>
    <t>230.100.00</t>
  </si>
  <si>
    <t>FONDO PREMIO OPEROSITA' (SUMAI)</t>
  </si>
  <si>
    <t>RÜCKSTELLUNG FÜR LEISTUNGSPRÄMIE (SUMAI)</t>
  </si>
  <si>
    <t>230.100.10</t>
  </si>
  <si>
    <t>PCA000</t>
  </si>
  <si>
    <t>FONDO PER PREMI OPEROSITA' MEDICI SUMAI</t>
  </si>
  <si>
    <t>C.1</t>
  </si>
  <si>
    <t>Premi operosità</t>
  </si>
  <si>
    <t>230.200.00</t>
  </si>
  <si>
    <t>FONDO TFR</t>
  </si>
  <si>
    <t>RÜCKSTELLUNG FÜR ABFERTIGUNG</t>
  </si>
  <si>
    <t>230.200.10</t>
  </si>
  <si>
    <t>PCA010</t>
  </si>
  <si>
    <t>FONDO PER TRATTAMENTO DI FINE RAPPORTO DIPENDENTI</t>
  </si>
  <si>
    <t>C.2</t>
  </si>
  <si>
    <t>TFR personale dipendente</t>
  </si>
  <si>
    <t>DEBITI</t>
  </si>
  <si>
    <t>VERBINDLICHKEITEN</t>
  </si>
  <si>
    <t>240.000.00</t>
  </si>
  <si>
    <t>240</t>
  </si>
  <si>
    <t>DEBITI VERSO ISTITUTI DI CREDITO</t>
  </si>
  <si>
    <t>VERBINDLICHKEITEN GEGENÜBER KREDITINSTITUTEN</t>
  </si>
  <si>
    <t>240.100.00</t>
  </si>
  <si>
    <t>MUTUI</t>
  </si>
  <si>
    <t>DARLEHEN</t>
  </si>
  <si>
    <t>240.100.10</t>
  </si>
  <si>
    <t>MUTUI - QUOTA IN SCADENZA OLTRE 12 MESI</t>
  </si>
  <si>
    <t>DARLEHEN - FÄLLIGKEIT ÜBER 12 MONATE</t>
  </si>
  <si>
    <t>PDA000</t>
  </si>
  <si>
    <t>DEBITI PER MUTUI PASSIVI</t>
  </si>
  <si>
    <t>Mutui passivi</t>
  </si>
  <si>
    <t>240.100.20</t>
  </si>
  <si>
    <t>MUTUI - QUOTA IN SCADENZA ENTRO 12 MESI</t>
  </si>
  <si>
    <t>DARLEHEN - FÄLLIGKEIT UNTER 12 MONATEN</t>
  </si>
  <si>
    <t>240.200.00</t>
  </si>
  <si>
    <t>DEBITI VERSO ISTITUTO DI CREDITO INCARICATO ART.15 LP 14/2001</t>
  </si>
  <si>
    <t>VERBINDLICHKEITEN GEGENÜBER  DEM BEAUFTRAGTEN KREDITINSTITUT GEMÄSS ARTIKEL 15, LG 14/2001</t>
  </si>
  <si>
    <t>240.200.10</t>
  </si>
  <si>
    <t>ANTICIPAZIONI DI CASSA</t>
  </si>
  <si>
    <t xml:space="preserve">KASSABEVORSCHUSSUNGEN </t>
  </si>
  <si>
    <t>PDA310</t>
  </si>
  <si>
    <t>D.VIII</t>
  </si>
  <si>
    <t>DEBITI V/ISTITUTO TESORIERE</t>
  </si>
  <si>
    <t>D.8</t>
  </si>
  <si>
    <t>Debiti v/Istituto Tesoriere</t>
  </si>
  <si>
    <t>240.200.20</t>
  </si>
  <si>
    <t>INTERESSI PASSIVI DA LIQUIDARE - ISTITUTO DI CREDITO INCARICATO ART.15 LP 14/2001</t>
  </si>
  <si>
    <t>ZU LIQUIDIERENDE PASSIVZINSEN - BEAUFTRAGTES KREDITINSTITUT GEMÄSS ARTIKEL 15, LG 14/2001</t>
  </si>
  <si>
    <t>240.200.90</t>
  </si>
  <si>
    <t>ALTRI DEBITI VERSO ISTITUTO DI CREDITO INCARICATO ART.15 LP 14/2001</t>
  </si>
  <si>
    <t>SONSTIGE VERBINDLICHKEITEN GEGENÜBER DEM BEAUFTRAGTEN KREDITINSTITUT GEMÄSS ARTIKEL 15, LG 14/2001</t>
  </si>
  <si>
    <t>240.200.91</t>
  </si>
  <si>
    <t>FATTURE E RICEVUTE DA RICEVERE - ISTITUTO DI CREDITO INCARICATO ART.15 LP 14/2001</t>
  </si>
  <si>
    <t>ZU ERHALTENDE RECHNUNGEN UND ZAHLUNGSBELEGE - BEAUFTRAGTES KREDITINSTITUT GEMÄSS ARTIKEL 15, LG 14/2001</t>
  </si>
  <si>
    <t>240.300.00</t>
  </si>
  <si>
    <t>DEBITI VERSO ALTRI ISTITUTI DI CREDITO</t>
  </si>
  <si>
    <t>VERBINDLICHKEITEN GEGENÜBER ANDEREN KREDITINSTITUTEN</t>
  </si>
  <si>
    <t>240.300.10</t>
  </si>
  <si>
    <t>INTERESSI PASSIVI DA LIQUIDARE - ALTRI ISTITUTI DI CREDITO</t>
  </si>
  <si>
    <t>ZU LIQUIDIERENDE PASSIVZINSEN - ANDERE KREDITINSTITUTE</t>
  </si>
  <si>
    <t>PDA350</t>
  </si>
  <si>
    <t>D.XI.1</t>
  </si>
  <si>
    <t>DEBITI V/ALTRI FINANZIATORI</t>
  </si>
  <si>
    <t>D.10</t>
  </si>
  <si>
    <t>Debiti v/altri finanziatori</t>
  </si>
  <si>
    <t>240.300.90</t>
  </si>
  <si>
    <t>ALTRI DEBITI VERSO ALTRI ISTITUTI DI CREDITO</t>
  </si>
  <si>
    <t>SONSTIGE VERBINDLICHKEITEN GEGENÜBER ANDEREN KREDITINSTITUTEN</t>
  </si>
  <si>
    <t>240.300.91</t>
  </si>
  <si>
    <t>FATTURE E RICEVUTE DA RICEVERE - ALTRI ISTITUTI DI CREDITO</t>
  </si>
  <si>
    <t>ZU ERHALTENDE RECHNUNGEN UND ZAHLUNGSBELEGE - ANDERE KREDITINSTITUTE</t>
  </si>
  <si>
    <t>245.000.00</t>
  </si>
  <si>
    <t>245</t>
  </si>
  <si>
    <t>ACCONTI SU CONTRIBUTI</t>
  </si>
  <si>
    <t>ANZAHLUNGEN VON BEITRÄGEN</t>
  </si>
  <si>
    <t>245.100.00</t>
  </si>
  <si>
    <t>ACCONTI SU CONTRIBUTI IN C/ESERCIZIO</t>
  </si>
  <si>
    <t>ANZAHLUNGEN VON BEITRÄGEN FÜR LAUFENDE AUSGABEN</t>
  </si>
  <si>
    <t>245.100.10</t>
  </si>
  <si>
    <t>ACCONTI SU CONTRIBUTI IN C/ESERCIZIO DA PAB</t>
  </si>
  <si>
    <t>ANZAHLUNGEN VON BEITRÄGEN AUF DAS BETRIEBSKONTO VON SEITEN DES LANDES</t>
  </si>
  <si>
    <t>PDA110</t>
  </si>
  <si>
    <t>D.III.4</t>
  </si>
  <si>
    <t>Acconto quota FSR da Regione o Provincia Autonoma</t>
  </si>
  <si>
    <t>Debiti v/Regione o Provincia Autonoma</t>
  </si>
  <si>
    <t>245.100.90</t>
  </si>
  <si>
    <t>ACCONTI SU CONTRIBUTI IN C/ESERCIZIO DA ALTRI</t>
  </si>
  <si>
    <t>ANZAHLUNGEN VON BEITRÄGEN FÜR LAUFENDE AUSGABEN VON ANDEREN</t>
  </si>
  <si>
    <t>PDA380</t>
  </si>
  <si>
    <t>D.XI.4</t>
  </si>
  <si>
    <t>altri debiti diversi</t>
  </si>
  <si>
    <t>245.200.00</t>
  </si>
  <si>
    <t>ACCONTI SU CONTRIBUTI IN C/CAPITALE</t>
  </si>
  <si>
    <t>ANZAHLUNGEN AUF INVESTITIONSBEITRÄGE</t>
  </si>
  <si>
    <t>245.200.10</t>
  </si>
  <si>
    <t>ACCONTI SU CONTRIBUTI IN C/CAPITALE DA PAB</t>
  </si>
  <si>
    <t>ANZAHLUNGEN AUF INVESTITIONSBEITRÄGE VON SEITEN DES LANDES</t>
  </si>
  <si>
    <t>PDA120</t>
  </si>
  <si>
    <t>D.III.5</t>
  </si>
  <si>
    <t>Altri debiti verso Regione o Provincia autonoma</t>
  </si>
  <si>
    <t>245.200.90</t>
  </si>
  <si>
    <t>ACCONTI SU CONTRIBUTI IN C/CAPITALE DA ALTRI</t>
  </si>
  <si>
    <t>ANZAHLUNGEN AUF INVESTITIONSBEITRÄGE VON SEITEN ANDERER</t>
  </si>
  <si>
    <t>250.000.00</t>
  </si>
  <si>
    <t>DEBITI VERSO ENTI PUBBLICI</t>
  </si>
  <si>
    <t>VERBINDLICHKEITEN GEGENÜBER ÖFFENTLICHEN KÖRPERSCHAFTEN</t>
  </si>
  <si>
    <t>250.100.00</t>
  </si>
  <si>
    <t>DEBITI VERSO PAB</t>
  </si>
  <si>
    <t>VERBINDLICHKEITEN GEGENÜBER DEM LAND</t>
  </si>
  <si>
    <t>250.100.10</t>
  </si>
  <si>
    <t>DEBITI VERSO PAB PER FINANZIAMENTI</t>
  </si>
  <si>
    <t>VERBINDLICHKEITEN GEGENÜBER DEM LAND AUS FINANZIERUNGEN</t>
  </si>
  <si>
    <t>PDA080</t>
  </si>
  <si>
    <t>D.III.1</t>
  </si>
  <si>
    <t>Debiti v/Regione o Provincia Autonoma per finanziamenti</t>
  </si>
  <si>
    <t>250.100.12</t>
  </si>
  <si>
    <t xml:space="preserve">DEBITI VERSO PAB PER MOBILITÁ PASSIVA (COMPENSATA) DA AS EXTRA PAB </t>
  </si>
  <si>
    <t>VERBINDLICHKEITEN GEGENÜBER DEM LAND AUS PASSIVER VERRECHNETER MOBILITÄT GEGENÜBER SANITÄTSBETRIEBEN AUSSERHALB DES LANDES</t>
  </si>
  <si>
    <t>PDA100</t>
  </si>
  <si>
    <t>D.III.3</t>
  </si>
  <si>
    <t>Debiti v/Regione o Provincia Autonoma per mobilità passiva extraregionale</t>
  </si>
  <si>
    <t>250.100.13</t>
  </si>
  <si>
    <t>DEBITI VERSO PAB PER MOBILITÁ PASSIVA (COMPENSATA) DA AS ESTERE</t>
  </si>
  <si>
    <t>VERBINDLICHKEITEN GEGENÜBER DEM LAND AUS PASSIVER VERRECHNETER MOBILITÄT GEGENÜBER AUSLÄNDISCHEN SANITÄTSBETRIEBEN</t>
  </si>
  <si>
    <t>250.100.20</t>
  </si>
  <si>
    <t>DEBITI VERSO PAB PER RIMBORSO ANTICIPI EX ART. 4 LP 10/95</t>
  </si>
  <si>
    <t>VERBINDLICHKEITEN GEGENÜBER DEM LAND FÜR RÜCKERSTATTUNG VORAUSZAHLUNGEN GEM. ART. 4 LG 10/95</t>
  </si>
  <si>
    <t>250.100.90</t>
  </si>
  <si>
    <t>FATTURE E RICEVUTE DA RICEVERE - PAB</t>
  </si>
  <si>
    <t>ZU ERHALTENDE RECHNUNGEN UND ZAHLUNGSBELEGE - LAND</t>
  </si>
  <si>
    <t>250.300.00</t>
  </si>
  <si>
    <t>DEBITI VERSO AZIENDE SANITARIE EXTRA-PAB</t>
  </si>
  <si>
    <t>VERBINDLICHKEITEN GEGENÜBER SANITÄTSBETRIEBEN AUSSERHALB DES LANDES</t>
  </si>
  <si>
    <t>250.300.10</t>
  </si>
  <si>
    <t>PDA220</t>
  </si>
  <si>
    <t>D.V.2</t>
  </si>
  <si>
    <t xml:space="preserve">Debiti v/Aziende sanitarie pubbliche Extraregione </t>
  </si>
  <si>
    <t>D.5.f</t>
  </si>
  <si>
    <t>Debiti v/aziende sanitarie pubbliche fuori Regione</t>
  </si>
  <si>
    <t>250.300.90</t>
  </si>
  <si>
    <t>FATTURE E RICEVUTE DA RICEVERE - AZIENDE SANITARIE EXTRA-PAB</t>
  </si>
  <si>
    <t>ZU ERHALTENDE RECHNUNGEN UND ZAHLUNGSBELEGE - SANITÄTSBETRIEBE AUSSERHALB DES LANDES</t>
  </si>
  <si>
    <t>250.350.00</t>
  </si>
  <si>
    <t>DEBITI VERSO SOCIETÁ PARTECIPATE E/O ENTI DIPENDENTI DELLA PROVINCIA</t>
  </si>
  <si>
    <t xml:space="preserve">VERBINDLICHKEITEN GEGENÜBER BETEILIGTEN GESELLSCHAFTEN U./O. VOM LAND ABHÄNGIGER KÖRPERSCHAFTEN </t>
  </si>
  <si>
    <t>250.350.10</t>
  </si>
  <si>
    <t>DEBITI VERSO ENTI PROVINCIALI</t>
  </si>
  <si>
    <t>VERBINDLICHKEITEN GEGENÜBER KÖRPERSCHAFTEN DES LANDES</t>
  </si>
  <si>
    <t>PDA250</t>
  </si>
  <si>
    <t>D.VI.1</t>
  </si>
  <si>
    <t>Debiti v/enti regionali</t>
  </si>
  <si>
    <t>D.6</t>
  </si>
  <si>
    <t>Debiti v/società partecipate e/o enti dipendenti della Regione</t>
  </si>
  <si>
    <t>250.350.11</t>
  </si>
  <si>
    <t>FATTURE E RICEVUTE DA RICEVERE - ENTI PROVINCIALI</t>
  </si>
  <si>
    <t>ZU ERHALTENDE RECHNUNGEN UND ZAHLUNGSBELEGE - LANDESKÖRPERSCHAFTEN</t>
  </si>
  <si>
    <t>250.350.20</t>
  </si>
  <si>
    <t>DEBITI VERSO SPERIMENTAZIONI GESTIONALI</t>
  </si>
  <si>
    <t>VERBINDLICHKEITEN AUS STUDIENMANAGEMENT</t>
  </si>
  <si>
    <t>PDA260</t>
  </si>
  <si>
    <t>D.VI.2</t>
  </si>
  <si>
    <t>Debiti v/sperimentazioni gestionali</t>
  </si>
  <si>
    <t>250.350.30</t>
  </si>
  <si>
    <t>DEBITI VERSO SOCIETÁ PARTECIPATE</t>
  </si>
  <si>
    <t xml:space="preserve">VERBINDLICHKEITEN GEGENÜBER BETEILIGTEN GESELLSCHAFTEN </t>
  </si>
  <si>
    <t>PDA270</t>
  </si>
  <si>
    <t>D.VI.3</t>
  </si>
  <si>
    <t>Debiti v/altre partecipate</t>
  </si>
  <si>
    <t>250.400.00</t>
  </si>
  <si>
    <t>DEBITI VERSO ALTRE AMMINISTRAZIONI ED ENTI PUBBLICI</t>
  </si>
  <si>
    <t>VERBINDLICHKEITEN GEGENÜBER ANDEREN VERWALTUNGEN UND ÖFFENTLICHEN KÖRPERSCHAFTEN</t>
  </si>
  <si>
    <t>250.400.10</t>
  </si>
  <si>
    <t>DEBITI VERSO ALTRE AMMINISTRAZIONI PUBBLICHE</t>
  </si>
  <si>
    <t xml:space="preserve">VERBINDLICHKEITEN GEGENÜBER SONSTIGEN ÖFFENTLICHEN VERWALTUNGEN </t>
  </si>
  <si>
    <t>250.400.11</t>
  </si>
  <si>
    <t>FATTURE E RICEVUTE DA RICEVERE - ALTRE AMMINISTRAZIONI PUBBLICHE</t>
  </si>
  <si>
    <t>ZU ERHALTENDE RECHNUNGEN UND ZAHLUNGSBELEGE - SONSTIGE ÖFFENTLICHE VERWALTUNGEN</t>
  </si>
  <si>
    <t>250.400.20</t>
  </si>
  <si>
    <t>DEBITI VS/COMUNI</t>
  </si>
  <si>
    <t>VERBINDLICHKEITEN GEGENÜBER GEMEINDEN</t>
  </si>
  <si>
    <t>PDA130</t>
  </si>
  <si>
    <t>Debiti vs/comuni</t>
  </si>
  <si>
    <t>Debiti v/Comuni</t>
  </si>
  <si>
    <t>250.400.21</t>
  </si>
  <si>
    <t>FATTURE E RICEVUTE DA RICEVERE - COMUNI</t>
  </si>
  <si>
    <t>ZU ERHALTENDE RECHNUNGEN UND ZAHLUNGSBELEGE - GEMEINDEN</t>
  </si>
  <si>
    <t>250.450.00</t>
  </si>
  <si>
    <t>DEBITI VERSO  STATO</t>
  </si>
  <si>
    <t>VERBINDLICHKEITEN GEGENÜBER STAAT</t>
  </si>
  <si>
    <t>250.450.20</t>
  </si>
  <si>
    <t>DEBITI V/STATO PER RICERCA- RESTITUZIONE  FINANZIAMENTI</t>
  </si>
  <si>
    <t>VERBINDLICHKEITEN GEGENÜBER STAAT FÜR FORSCHUNG - RÜCKERSTATTUNG VON FINANZIERUNGEN</t>
  </si>
  <si>
    <t>PDA050</t>
  </si>
  <si>
    <t>D.II.4</t>
  </si>
  <si>
    <t>Debiti v/stato per ricerca- restituzione  finanziamenti</t>
  </si>
  <si>
    <t>Debiti v/Stato</t>
  </si>
  <si>
    <t>250.450.30</t>
  </si>
  <si>
    <t xml:space="preserve">ALTRI DEBITI V/STATO </t>
  </si>
  <si>
    <t>ANDERE VERBINDLICHKEITEN GEGENÜBER STAAT</t>
  </si>
  <si>
    <t>PDA060</t>
  </si>
  <si>
    <t>D.II.5</t>
  </si>
  <si>
    <t>Altri debiti v/stato</t>
  </si>
  <si>
    <t>250.450.31</t>
  </si>
  <si>
    <t>FATTURE E RICEVUTE DA RICEVERE - ALTRI DEBITI V/STATO</t>
  </si>
  <si>
    <t>ZU ERHALTENDE RECHNUNGEN UND ZAHLUNGSBELEGE - ANDERE VERBINDLICHKEITEN GEGENÜBER STAAT</t>
  </si>
  <si>
    <t>250.500.00</t>
  </si>
  <si>
    <t>DEBITI VERSO ISTITUTI DI PREVIDENZA E DI SICUREZZA SOCIALE</t>
  </si>
  <si>
    <t>VERBINDLICHKEITEN GEGENÜBER VOR- UND FÜRSORGEKÖRPERSCHAFTEN</t>
  </si>
  <si>
    <t>250.500.10</t>
  </si>
  <si>
    <t>DEBITI VERSO INPDAP</t>
  </si>
  <si>
    <t>VERBINDLICHKEITEN GEGENÜBER INPDAP</t>
  </si>
  <si>
    <t>PDA330</t>
  </si>
  <si>
    <t>D.X</t>
  </si>
  <si>
    <t>DEBITI V/ISTITUTI PREVIDENZIALI, ASSISTENZIALI E SICUREZZA SOCIALE</t>
  </si>
  <si>
    <t>D.11</t>
  </si>
  <si>
    <t>Debiti v/istituti previdenziali, assistenziali e sicurezza sociale</t>
  </si>
  <si>
    <t>250.500.20</t>
  </si>
  <si>
    <t>DEBITI VERSO INPS</t>
  </si>
  <si>
    <t>VERBINDLICHKEITEN GEGENÜBER INPS</t>
  </si>
  <si>
    <t>250.500.30</t>
  </si>
  <si>
    <t>DEBITI VERSO ONAOSI</t>
  </si>
  <si>
    <t>VERBINDLICHKEITEN GEGENÜBER ONAOSI</t>
  </si>
  <si>
    <t>250.500.40</t>
  </si>
  <si>
    <t>DEBITI VERSO INAIL</t>
  </si>
  <si>
    <t>VERBINDLICHKEITEN GEGENÜBER INAIL</t>
  </si>
  <si>
    <t>250.500.50</t>
  </si>
  <si>
    <t>DEBITI VERSO ENPAM</t>
  </si>
  <si>
    <t>VERBINDLICHKEITEN GEGENÜBER ENPAM</t>
  </si>
  <si>
    <t>250.500.60</t>
  </si>
  <si>
    <t>DEBITI VERSO ENPAV</t>
  </si>
  <si>
    <t>VERBINDLICHKEITEN GEGENÜBER ENPAV</t>
  </si>
  <si>
    <t>250.500.70</t>
  </si>
  <si>
    <t>DEBITI VERSO ENPAF</t>
  </si>
  <si>
    <t>VERBINDLICHKEITEN GEGENÜBER ENPAF</t>
  </si>
  <si>
    <t>250.500.80</t>
  </si>
  <si>
    <t>DEBITI VERSO ALTRI ISTITUTI DI PREVIDENZA E DI SICUREZZA SOCIALE</t>
  </si>
  <si>
    <t>VERBINDLICHKEITEN GEGENÜBER ANDEREN VOR- UND FÜRSORGEEINRICHTUNGEN</t>
  </si>
  <si>
    <t>250.500.90</t>
  </si>
  <si>
    <t>FATTURE E RICEVUTE DA RICEVERE - ISTITUTI DI PREVIDENZA E DI SICUREZZA SOCIALE</t>
  </si>
  <si>
    <t>ZU ERHALTENDE RECHNUNGEN UND ZAHLUNGSBELEGE - VOR- UND FÜRSORGEEINRICHTUNGEN</t>
  </si>
  <si>
    <t>250.500.95</t>
  </si>
  <si>
    <t>95</t>
  </si>
  <si>
    <t>DEBITI VERSO ISTITUTI DI PREVIDENZA PER FERIE MATURATE E NON GODUTE</t>
  </si>
  <si>
    <t>VERBINDLICHKEITEN GEGENÜBER VOR- UND FÜRSORGEEINRICHTUNGEN FÜR ZUSTEHENDEN, NICHT GENOSSENEN URLAUB</t>
  </si>
  <si>
    <t>260.000.00</t>
  </si>
  <si>
    <t>260</t>
  </si>
  <si>
    <t>DEBITI TRIBUTARI</t>
  </si>
  <si>
    <t>STEUERVERBINDLICHKEITEN</t>
  </si>
  <si>
    <t>260.100.00</t>
  </si>
  <si>
    <t>DEBITI VERSO ERARIO PER IRES</t>
  </si>
  <si>
    <t>STEUERVERBINDLICHKEITEN FÜR  IRES</t>
  </si>
  <si>
    <t>260.100.10</t>
  </si>
  <si>
    <t>STEUERVERBINDLICHKEITEN FÜR IRES</t>
  </si>
  <si>
    <t>PDA320</t>
  </si>
  <si>
    <t>D.IX</t>
  </si>
  <si>
    <t>D.9</t>
  </si>
  <si>
    <t>Debiti tributari</t>
  </si>
  <si>
    <t>260.200.00</t>
  </si>
  <si>
    <t>DEBITI VERSO ERARIO PER IRAP</t>
  </si>
  <si>
    <t>STEUERVERBINDLICHKEITEN FÜR IRAP</t>
  </si>
  <si>
    <t>260.200.10</t>
  </si>
  <si>
    <t>260.300.00</t>
  </si>
  <si>
    <t>IRPEF C/RITENUTE</t>
  </si>
  <si>
    <t>STEUEREINBEHALT IRPEF</t>
  </si>
  <si>
    <t>260.300.10</t>
  </si>
  <si>
    <t>260.400.00</t>
  </si>
  <si>
    <t>ERARIO C/IVA</t>
  </si>
  <si>
    <t>MWST-VERRECHNUNG</t>
  </si>
  <si>
    <t>260.400.10</t>
  </si>
  <si>
    <t>260.500.00</t>
  </si>
  <si>
    <t>IVA A DEBITO</t>
  </si>
  <si>
    <t>MEHRWERTSTEUERVERBINDLICHKEITEN</t>
  </si>
  <si>
    <t>260.500.10</t>
  </si>
  <si>
    <t>260.600.00</t>
  </si>
  <si>
    <t>IVA A DEBITO PER ACQUISTI INFRA-CEE</t>
  </si>
  <si>
    <t>MEHRWERTSTEUERVERBINDLICHKEITEN FÜR INNERGEMEINSCHAFTLICHE ANKÄUFE</t>
  </si>
  <si>
    <t>260.600.10</t>
  </si>
  <si>
    <t>260.700.00</t>
  </si>
  <si>
    <t>IVA A DEBITO PER AUTOFATTURE</t>
  </si>
  <si>
    <t>MEHRWERTSTEUERVERBINDLICHKEITEN AUS EIGENRECHNUNGEN</t>
  </si>
  <si>
    <t>260.700.10</t>
  </si>
  <si>
    <t>260.800.00</t>
  </si>
  <si>
    <t>IVA A DEBITO PER SCISSIONE DEI PAGAMENTI (SPLIT PAYMENT)</t>
  </si>
  <si>
    <t>MEHRWERTSTEUERVERBINDLICHKEITEN AUFGRUND AUFSPALTUNG DER ZAHLUNGEN (SPLIT PAYMENT)</t>
  </si>
  <si>
    <t>260.800.10</t>
  </si>
  <si>
    <t>260.900.00</t>
  </si>
  <si>
    <t>ALTRI DEBITI TRIBUTARI</t>
  </si>
  <si>
    <t>SONSTIGE STEUERSCHULDEN</t>
  </si>
  <si>
    <t>260.900.10</t>
  </si>
  <si>
    <t>270.000.00</t>
  </si>
  <si>
    <t>270</t>
  </si>
  <si>
    <t>DEBITI VERSO IL PERSONALE</t>
  </si>
  <si>
    <t>VERBINDLICHKEITEN GEGENÜBER DEM PERSONAL</t>
  </si>
  <si>
    <t>270.100.00</t>
  </si>
  <si>
    <t>DEBITI VERSO IL PERSONALE DIPENDENTE</t>
  </si>
  <si>
    <t>VERBINDLICHKEITEN GEGENÜBER DEM BEDIENSTETEN PERSONAL</t>
  </si>
  <si>
    <t>270.100.10</t>
  </si>
  <si>
    <t>270.100.20</t>
  </si>
  <si>
    <t>DEBITI PER FERIE MATURATE NON GODUTE</t>
  </si>
  <si>
    <t>VERBINDLICHKEITEN FÜR ZUSTEHENDEN NICHT GENOSSENEN URLAUB</t>
  </si>
  <si>
    <t>270.200.00</t>
  </si>
  <si>
    <t>DEBITI VERSO IL PERSONALE ESTERNO</t>
  </si>
  <si>
    <t>VERBINDLICHKEITEN GEGENÜBER EXTERNEM PERSONAL</t>
  </si>
  <si>
    <t>270.200.10</t>
  </si>
  <si>
    <t>DEBITI VERSO IL PERSONALE CONVENZIONATO</t>
  </si>
  <si>
    <t>VERBINDLICHKEITEN GEGENÜBER DEM VERTRAGSGEBUNDENEN PERSONAL</t>
  </si>
  <si>
    <t>270.200.20</t>
  </si>
  <si>
    <t>DEBITI VERSO IL PERSONALE TIROCINANTE E BORSISTA</t>
  </si>
  <si>
    <t>VERBINDLICHKEITEN GEGENÜBER PRAKTIKANTEN UND STIPENDIATEN</t>
  </si>
  <si>
    <t>270.200.21</t>
  </si>
  <si>
    <t>DEBITI VERSO IL PERSONALE ESTERNO CON CONTRATTO DI DIRITTO PRIVATO E CO.CO.CO.</t>
  </si>
  <si>
    <t>VERBINDLICHKEITEN GEGENÜBER EXTERNEM PERSONAL MIT WERKVERTRAG UND VERTRAG AUS KOORDINIERTER KONTINUIERLICHER ZUSAMMENARBEIT</t>
  </si>
  <si>
    <t>270.200.40</t>
  </si>
  <si>
    <t>DEBITI VERSO GLI ALLIEVI</t>
  </si>
  <si>
    <t>VERBINDLICHKEITEN GEGENÜBER SCHÜLERN</t>
  </si>
  <si>
    <t>270.200.50</t>
  </si>
  <si>
    <t>DEBITI VERSO GLI ALTRI PROFESSIONISTI</t>
  </si>
  <si>
    <t>VERBINDLICHKEITEN GEGENÜBER ANDEREN BERUFSGRUPPEN</t>
  </si>
  <si>
    <t>270.200.60</t>
  </si>
  <si>
    <t>FATTURE DA RICEVERE - PERSONALE ESTERNO</t>
  </si>
  <si>
    <t>ZU ERHALTENDE RECHNUNGEN VON EXTERNEM PERSONAL</t>
  </si>
  <si>
    <t>270.300.00</t>
  </si>
  <si>
    <t>DEBITI VERSO ORGANI DIRETTIVI ED ISTITUZIONALI</t>
  </si>
  <si>
    <t>VERBINDLICHKEITEN GEGENÜBER LEITUNGS- UND INSTITUTIONELLEN ORGANEN</t>
  </si>
  <si>
    <t>270.300.10</t>
  </si>
  <si>
    <t>VERBINDLICHKEITEN GEGENÜBER LEITUNGS - UND INSTITUTIONELLEN ORGANEN</t>
  </si>
  <si>
    <t>270.300.60</t>
  </si>
  <si>
    <t>FATTURE DA RICEVERE - ORGANI DIRETTIVI ED ISTITUZIONALI</t>
  </si>
  <si>
    <t>ZU ERHALTENDE RECHNUNGEN VON LEITUNGS - UND INSTITUTIONELLEN ORGANEN</t>
  </si>
  <si>
    <t>280.000.00</t>
  </si>
  <si>
    <t>280</t>
  </si>
  <si>
    <t xml:space="preserve">DEBITI VERSO ALTRI </t>
  </si>
  <si>
    <t>VERBINDLICHKEITEN GEGENÜBER ANDEREN</t>
  </si>
  <si>
    <t>280.100.00</t>
  </si>
  <si>
    <t>FORNITORI</t>
  </si>
  <si>
    <t>LIEFERANTEN</t>
  </si>
  <si>
    <t>280.100.05</t>
  </si>
  <si>
    <t xml:space="preserve">EROGATORI DI PRESTAZIONI SANITARIE (PRIVATI ACCREDITATI E CONVENZIONATI) </t>
  </si>
  <si>
    <t>ERBRINGER VON SANITÄREN LEISTUNGEN (AKKREDITIERTE UND VERTRAGSGEBUNDENE PRIVATANBIETER)</t>
  </si>
  <si>
    <t>PDA290</t>
  </si>
  <si>
    <t>D.VII.1</t>
  </si>
  <si>
    <t xml:space="preserve">Debiti verso erogatori (privati accreditati e convenzionati) di prestazioni sanitarie </t>
  </si>
  <si>
    <t>D.7</t>
  </si>
  <si>
    <t>Debiti v/fornitori</t>
  </si>
  <si>
    <t>280.100.06</t>
  </si>
  <si>
    <t>EROGATORI DI PRESTAZIONI SANITARIE (PRIVATI ACCREDITATI E CONVENZIONATI) - FATTURE DA RICEVERE</t>
  </si>
  <si>
    <t>ERBRINGER VON SANITÄREN LEISTUNGEN (AKKREDITIERTE UND VERTRAGSGEBUNDENE PRIVATANBIETER) - ZU ERHALTENDE RECHNUNGEN</t>
  </si>
  <si>
    <t>280.100.10</t>
  </si>
  <si>
    <t>FORNITORI NAZIONALI</t>
  </si>
  <si>
    <t>INLÄNDISCHE LIEFERANTEN</t>
  </si>
  <si>
    <t>PDA300</t>
  </si>
  <si>
    <t>D.VII.2</t>
  </si>
  <si>
    <t>Debiti verso altri fornitori</t>
  </si>
  <si>
    <t>280.100.20</t>
  </si>
  <si>
    <t>FATTURE E RICEVUTE DA RICEVERE - FORNITORI</t>
  </si>
  <si>
    <t>ZU ERHALTENDE RECHNUNGEN UND ZAHLUNGSBELEGE - LIEFERANTEN</t>
  </si>
  <si>
    <t>280.100.30</t>
  </si>
  <si>
    <t>FORNITORI ESTERI</t>
  </si>
  <si>
    <t>AUSLÄNDISCHE LIEFERANTEN</t>
  </si>
  <si>
    <t>280.100.40</t>
  </si>
  <si>
    <t>280.100.50</t>
  </si>
  <si>
    <t>DEBITI PER AUTOFATTURE DA EMETTERE - FORNITORI</t>
  </si>
  <si>
    <t>VERBINDLICHKEITEN FÜR AUSZUSTELLENDE EIGENRECHNUNGEN - LIEFERANTEN</t>
  </si>
  <si>
    <t>280.200.00</t>
  </si>
  <si>
    <t>DEBITI VERSO ASSICURAZIONI</t>
  </si>
  <si>
    <t>VERBINDLICHKEITEN GEGENÜBER VERSICHERUNGEN</t>
  </si>
  <si>
    <t>280.200.10</t>
  </si>
  <si>
    <t>280.300.00</t>
  </si>
  <si>
    <t>DEBITI VERSO ASSOCIAZIONI DI VOLONTARIATO</t>
  </si>
  <si>
    <t>VERBINDLICHKEITEN GEGENÜBER FREIWILLIGEN VEREINIGUNGEN</t>
  </si>
  <si>
    <t>280.300.10</t>
  </si>
  <si>
    <t>280.400.00</t>
  </si>
  <si>
    <t>DEBITI VERSO FARMACIE</t>
  </si>
  <si>
    <t>VERBINDLICHKEITEN GEGENÜBER APOTHEKEN</t>
  </si>
  <si>
    <t>280.400.10</t>
  </si>
  <si>
    <t>280.500.00</t>
  </si>
  <si>
    <t>DOZZINANTI C/CAUZIONI</t>
  </si>
  <si>
    <t>K/KAUTIONEN KOSTGÄNGER</t>
  </si>
  <si>
    <t>280.500.10</t>
  </si>
  <si>
    <t>280.600.00</t>
  </si>
  <si>
    <t>DEBITI VERSO ASSISTITI</t>
  </si>
  <si>
    <t>VERBINDLICHKEITEN GEGENÜBER BETREUTEN</t>
  </si>
  <si>
    <t>280.600.10</t>
  </si>
  <si>
    <t>280.700.00</t>
  </si>
  <si>
    <t>DEBITI PER TRATTENUTE OPERATE AL PERSONALE DIPENDENTE E CONVENZIONATO</t>
  </si>
  <si>
    <t>VERBINDLICHKEITEN AUS EINBEHALTEN DES BEDIENSTETEN UND VERTRAGSGEBUNDENEN PERSONALS</t>
  </si>
  <si>
    <t>280.700.10</t>
  </si>
  <si>
    <t>DEBITI VERSO ASSICURAZIONI PER TRATTENUTE OPERATE AL PERSONALE DIPENDENTE E CONVENZIONATO</t>
  </si>
  <si>
    <t xml:space="preserve">VERBINDLICHKEITEN GEGENÜBER VERSICHERUNGEN FÜR EINBEHALTE BEI BEDIENSTETEM UND VERTRAGSGEBUNDENEM PERSONAL </t>
  </si>
  <si>
    <t>280.700.20</t>
  </si>
  <si>
    <t>DEBITI VERSO ISTITUTI DI CREDITO PER TRATTENUTE OPERATE AL PERSONALE DIPENDENTE</t>
  </si>
  <si>
    <t xml:space="preserve">VERBINDLICHKEITEN GEGENÜBER KREDITANSTALTEN FÜR EINBEHALTE BEI BEDIENSTETEM PERSONAL </t>
  </si>
  <si>
    <t>280.700.30</t>
  </si>
  <si>
    <t>DEBITI PER PIGNORAMENTI AL PERSONALE DIPENDENTE E CONVENZIONATO</t>
  </si>
  <si>
    <t>VERBINDLICHKEITEN AUS PFÄNDUNGEN AN BEDIENSTETEM UND VERTRAGSGEBUNDENEM PERSONAL</t>
  </si>
  <si>
    <t>280.700.40</t>
  </si>
  <si>
    <t>DEBITI VERSO ASSOCIAZIONI SINDACALI</t>
  </si>
  <si>
    <t>VERBINDLICHKEITEN GEGENÜBER GEWERKSCHAFTEN</t>
  </si>
  <si>
    <t>280.900.00</t>
  </si>
  <si>
    <t>ALTRI DEBITI VERSO PRIVATI</t>
  </si>
  <si>
    <t>SONSTIGE VERBINDLICHKEITEN GEGENÜBER PRIVATEN</t>
  </si>
  <si>
    <t>280.900.10</t>
  </si>
  <si>
    <t>280.900.20</t>
  </si>
  <si>
    <t>FATTURE E RICEVUTE DA RICEVERE - ALTRI DEBITI VERSO PRIVATI</t>
  </si>
  <si>
    <t>ZU ERHALTENDE RECHNUNGEN UND ZAHLUNGSBELEGE - SONSTIGE VERBINDLICHKEITEN GEGENÜBER PRIVATEN</t>
  </si>
  <si>
    <t>RATEI R RISCONTI PASSIVI</t>
  </si>
  <si>
    <t>PASSIVE RECHNUNGSABGRENZUNGEN</t>
  </si>
  <si>
    <t>285.000.00</t>
  </si>
  <si>
    <t>285</t>
  </si>
  <si>
    <t>285.100.00</t>
  </si>
  <si>
    <t>RATEI PASSIVI</t>
  </si>
  <si>
    <t>EIGENE RÜCKSTANDE</t>
  </si>
  <si>
    <t>285.100.10</t>
  </si>
  <si>
    <t>PEA010</t>
  </si>
  <si>
    <t>E.I.1</t>
  </si>
  <si>
    <t>Ratei passivi</t>
  </si>
  <si>
    <t>E.1</t>
  </si>
  <si>
    <t>285.200.00</t>
  </si>
  <si>
    <t>RISCONTI PASSIVI</t>
  </si>
  <si>
    <t>FREMDE VORAUSZAHLUNGEN</t>
  </si>
  <si>
    <t>285.200.10</t>
  </si>
  <si>
    <t>PEA040</t>
  </si>
  <si>
    <t>E.II.1</t>
  </si>
  <si>
    <t>Risconti passivi</t>
  </si>
  <si>
    <t>E.2</t>
  </si>
  <si>
    <t>CONTI DI RIEPILOGO</t>
  </si>
  <si>
    <t>ZUSAMMENFASSENDE KONTEN</t>
  </si>
  <si>
    <t>290.000.00</t>
  </si>
  <si>
    <t>290</t>
  </si>
  <si>
    <t>290.100.00</t>
  </si>
  <si>
    <t>STATO PATRIMONIALE</t>
  </si>
  <si>
    <t xml:space="preserve">VERMÖGENSAUFSTELLUNG </t>
  </si>
  <si>
    <t>290.100.10</t>
  </si>
  <si>
    <t>STATO PATRIMONIALE DI APERTURA</t>
  </si>
  <si>
    <t>VERMÖGENSAUFSTELLUNG BEI ERÖFFNUNG</t>
  </si>
  <si>
    <t>290.100.20</t>
  </si>
  <si>
    <t>STATO PATRIMONIALE DI CHIUSURA</t>
  </si>
  <si>
    <t>VERMÖGENSAUFSTELLUNG  BEI ABSCHLUSS</t>
  </si>
  <si>
    <t>290.200.00</t>
  </si>
  <si>
    <t>CONTO ECONOMICO</t>
  </si>
  <si>
    <t>GEWINN- UND VERLUSTRECHNUNG</t>
  </si>
  <si>
    <t>290.200.10</t>
  </si>
  <si>
    <t>CONTI D'ORDINE PASSIVI</t>
  </si>
  <si>
    <t>PASSIVE ORDNUNGSKONTEN</t>
  </si>
  <si>
    <t>295.000.00</t>
  </si>
  <si>
    <t>295</t>
  </si>
  <si>
    <t>295.100.00</t>
  </si>
  <si>
    <t>295.100.10</t>
  </si>
  <si>
    <t>PFA030</t>
  </si>
  <si>
    <t>F.IV</t>
  </si>
  <si>
    <t>F.4</t>
  </si>
  <si>
    <t>295.200.00</t>
  </si>
  <si>
    <t>295.200.10</t>
  </si>
  <si>
    <t>FORNITORI C/BENI IN LEASING</t>
  </si>
  <si>
    <t>LIEFERANTEN K/ GÜTER IN LEASING</t>
  </si>
  <si>
    <t>PFA000</t>
  </si>
  <si>
    <t>F.I</t>
  </si>
  <si>
    <t>CANONI LEASING ANCORA DA PAGARE</t>
  </si>
  <si>
    <t>F.1</t>
  </si>
  <si>
    <t>295.200.20</t>
  </si>
  <si>
    <t>FORNITORI CONTO ALTRI IMPEGNI</t>
  </si>
  <si>
    <t>LIEFERANTEN K/SONSTIGE VERPFLICHTUNGEN</t>
  </si>
  <si>
    <t>295.300.00</t>
  </si>
  <si>
    <t>295.300.10</t>
  </si>
  <si>
    <t>CREDITORI C/GARANZIE RICEVUTE</t>
  </si>
  <si>
    <t>GLÄUBIGER K/ERHALTENE BÜRGSCHAFTEN</t>
  </si>
  <si>
    <t>295.300.20</t>
  </si>
  <si>
    <t>GARANZIE PRESTATE</t>
  </si>
  <si>
    <t>GELEISTETE BÜRGSCHAFTEN</t>
  </si>
  <si>
    <t>295.400.00</t>
  </si>
  <si>
    <t>295.400.10</t>
  </si>
  <si>
    <t>DEPOSITANTI BENI IN COMODATO</t>
  </si>
  <si>
    <t>VERWAHRER DER GÜTER AUF LEIHBASIS</t>
  </si>
  <si>
    <t>PFA020</t>
  </si>
  <si>
    <t>F.III</t>
  </si>
  <si>
    <t>F.3</t>
  </si>
  <si>
    <t>295.400.20</t>
  </si>
  <si>
    <t>PAB C/BENI PRESSO DI NOI</t>
  </si>
  <si>
    <t>LAND K/GÜTER BEI UNS</t>
  </si>
  <si>
    <t>295.400.30</t>
  </si>
  <si>
    <t xml:space="preserve">DEPOSITANTI ALTRI BENI </t>
  </si>
  <si>
    <t>VERWAHRER ANDERER GÜTER</t>
  </si>
  <si>
    <t>295.500.00</t>
  </si>
  <si>
    <t>295.500.10</t>
  </si>
  <si>
    <t>NOSTRI BENI PRESSO TERZI</t>
  </si>
  <si>
    <t>UNSERE GÜTER BEI DRITTEN</t>
  </si>
  <si>
    <t>295.600.00</t>
  </si>
  <si>
    <t>295.600.10</t>
  </si>
  <si>
    <t>PFA010</t>
  </si>
  <si>
    <t>F.II</t>
  </si>
  <si>
    <t>F.2</t>
  </si>
  <si>
    <t>COSTI</t>
  </si>
  <si>
    <t>AUFWÄNDE</t>
  </si>
  <si>
    <t>300.000.00</t>
  </si>
  <si>
    <t>ACQUISTI DI BENI SANITARI</t>
  </si>
  <si>
    <t>EINKÄUFE VON SANITÄREN GÜTERN</t>
  </si>
  <si>
    <t>300.100.00</t>
  </si>
  <si>
    <t>PRODOTTI FARMACEUTICI ED EMODERIVATI</t>
  </si>
  <si>
    <t>PHARMAZEUTISCHE PRODUKTE UND HÄMODERIVATE</t>
  </si>
  <si>
    <t>300.100.12</t>
  </si>
  <si>
    <t>MEDICINALI CON AIC, AD ECCEZIONE DI VACCINI ED EMODERIVATI DI PRODUZIONE REGIONALE</t>
  </si>
  <si>
    <t>PHARMAZEUTISCHE PRODUKTE MIT AIC, AUSGENOMMEN IMPFSTOFFE UND HÄMODERIVATE AUS REGIONALER PRODUKTION</t>
  </si>
  <si>
    <t>BA0040</t>
  </si>
  <si>
    <t>B.1.A.1.1</t>
  </si>
  <si>
    <t>Medicinali con AIC, ad eccezione di vaccini ed emoderivati di produzione regionale</t>
  </si>
  <si>
    <t xml:space="preserve">B.1.a </t>
  </si>
  <si>
    <t>Acquisti di beni sanitari</t>
  </si>
  <si>
    <t>01) Acq. Beni San.</t>
  </si>
  <si>
    <t>300.100.22</t>
  </si>
  <si>
    <t xml:space="preserve">PRODOTTI FARMACEUTICI DISTRIBUZIONE PER CONTO LEGGE N.405/2001 ART.8 LETT.A) </t>
  </si>
  <si>
    <t xml:space="preserve"> IM AUFTRAG VERTEILTE MEDIKAMENTE - GESETZ NR. 405/2001 ART. 8 BUCHST. A)</t>
  </si>
  <si>
    <t>300.100.25</t>
  </si>
  <si>
    <t>MEDICINALI SENZA AIC</t>
  </si>
  <si>
    <t>PHARMAZEUTISCHE PRODUKTE OHNE AIC</t>
  </si>
  <si>
    <t>BA0050</t>
  </si>
  <si>
    <t>B.1.A.1.2</t>
  </si>
  <si>
    <t>Medicinali senza AIC</t>
  </si>
  <si>
    <t>300.100.32</t>
  </si>
  <si>
    <t>OSSIGENO CON AIC</t>
  </si>
  <si>
    <t>SAUERSTOFF  MIT AIC</t>
  </si>
  <si>
    <t>300.100.33</t>
  </si>
  <si>
    <t>OSSIGENO  SENZA AIC</t>
  </si>
  <si>
    <t>SAUERSTOFF OHNE AIC</t>
  </si>
  <si>
    <t>300.100.41</t>
  </si>
  <si>
    <t>EMODERIVATI DI PRODUZIONE REGIONALE</t>
  </si>
  <si>
    <t>HÄMODERIVATE AUS REGIONALER PRODUKTION</t>
  </si>
  <si>
    <t>BA0060</t>
  </si>
  <si>
    <t>B.1.A.1.3</t>
  </si>
  <si>
    <t>Emoderivati di produzione regionale</t>
  </si>
  <si>
    <t>300.110.00</t>
  </si>
  <si>
    <t>SANGUE ED EMOCOMPONENTI</t>
  </si>
  <si>
    <t>BLUT UND HÄMOKOMPONENTEN</t>
  </si>
  <si>
    <t>300.110.10</t>
  </si>
  <si>
    <t>SANGUE ED EMOCOMPONENTI DA PUBBLICO  (AZIENDE SANITARIE PUBBLICHE EXTRA REGIONE) – MOBILITÀ EXTRAREGIONALE</t>
  </si>
  <si>
    <t>BLUT UND HÄMOKOMPONENTEN VON ÖFFENTLICHEN (ÖFFENTLICHE SANITÄTSBETRIEBE AUSSERHALB DER REGION) - MOBILITÄT AUSSERHALB REGION</t>
  </si>
  <si>
    <t>BA0090</t>
  </si>
  <si>
    <t>B.1.A.2.2</t>
  </si>
  <si>
    <t>da pubblico (Aziende sanitarie pubbliche extra Regione) – Mobilità extraregionale</t>
  </si>
  <si>
    <t>18) Prest. ricov.  n. ric. (mob. sanit. passiva)</t>
  </si>
  <si>
    <t>300.110.20</t>
  </si>
  <si>
    <t>SANGUE ED EMOCOMPONENTI DA ALTRI SOGGETTI</t>
  </si>
  <si>
    <t>BLUT UND HÄMOKOMPONENTEN VON ANDEREN ANBIETERN</t>
  </si>
  <si>
    <t>BA0100</t>
  </si>
  <si>
    <t>B.1.A.2.3</t>
  </si>
  <si>
    <t>da altri soggetti</t>
  </si>
  <si>
    <t>300.150.00</t>
  </si>
  <si>
    <t xml:space="preserve">PRODOTTI DIETETICI </t>
  </si>
  <si>
    <t>DIÄTPRODUKTE</t>
  </si>
  <si>
    <t>300.150.10</t>
  </si>
  <si>
    <t>BA0250</t>
  </si>
  <si>
    <t>B.1.A.4</t>
  </si>
  <si>
    <t xml:space="preserve"> Prodotti dietetici</t>
  </si>
  <si>
    <t>300.200.00</t>
  </si>
  <si>
    <t>MATERIALE PER LA PROFILASSI IGIENICO-SANITARIA</t>
  </si>
  <si>
    <t>MATERIAL FÜR HYGIENISCH-SANITÄRE PROPHYLAXE</t>
  </si>
  <si>
    <t>300.200.12</t>
  </si>
  <si>
    <t>MATERIALI PER LA PROFILASSI (VACCINI)</t>
  </si>
  <si>
    <t>MATERIAL FÜR DIE PROPHYLAXE (IMPFSTOFFE)</t>
  </si>
  <si>
    <t>BA0260</t>
  </si>
  <si>
    <t>B.1.A.5</t>
  </si>
  <si>
    <t xml:space="preserve"> Materiali per la profilassi (vaccini)</t>
  </si>
  <si>
    <t>300.320.00</t>
  </si>
  <si>
    <t xml:space="preserve">PRODOTTI CHIMICI </t>
  </si>
  <si>
    <t xml:space="preserve"> CHEMISCHE PRODUKTE </t>
  </si>
  <si>
    <t>300.320.10</t>
  </si>
  <si>
    <t>PRODOTTI CHIMICI</t>
  </si>
  <si>
    <t>CHEMISCHE PRODUKTE</t>
  </si>
  <si>
    <t>BA0270</t>
  </si>
  <si>
    <t>B.1.A.6</t>
  </si>
  <si>
    <t>300.450.00</t>
  </si>
  <si>
    <t>DISPOSITIVI MEDICI</t>
  </si>
  <si>
    <t>MEDIZINPRODUKTE</t>
  </si>
  <si>
    <t>300.450.10</t>
  </si>
  <si>
    <t>BA0220</t>
  </si>
  <si>
    <t>B.1.A.3.1</t>
  </si>
  <si>
    <t>300.450.20</t>
  </si>
  <si>
    <t>DISPOSITIVI MEDICI IMPIANTABILI ATTIVI</t>
  </si>
  <si>
    <t>AKTIVE IMPLANTIERBARE MEDIZINISCHE GERÄTE</t>
  </si>
  <si>
    <t>BA0230</t>
  </si>
  <si>
    <t>B.1.A.3.2</t>
  </si>
  <si>
    <t>Dispositivi medici impiantabili attivi</t>
  </si>
  <si>
    <t>300.450.30</t>
  </si>
  <si>
    <t>DISPOSITIVI MEDICO DIAGNOSTICI IN VITRO (IVD)</t>
  </si>
  <si>
    <t>IN-VITRO-DIAGNOSTIKA (IVD)</t>
  </si>
  <si>
    <t>BA0240</t>
  </si>
  <si>
    <t>B.1.A.3.3</t>
  </si>
  <si>
    <t>Dispositivi medico diagnostici in vitro (IVD)</t>
  </si>
  <si>
    <t>300.600.00</t>
  </si>
  <si>
    <t>PRODOTTI SANITARI PER USO VETERINARIO</t>
  </si>
  <si>
    <t>SANITÄRE PRODUKTE FÜR VETERINÄREN GEBRAUCH</t>
  </si>
  <si>
    <t>300.600.10</t>
  </si>
  <si>
    <r>
      <t xml:space="preserve">MATERIALI E PRODOTTI </t>
    </r>
    <r>
      <rPr>
        <strike/>
        <sz val="8"/>
        <rFont val="Verdana"/>
        <family val="2"/>
      </rPr>
      <t xml:space="preserve"> </t>
    </r>
    <r>
      <rPr>
        <sz val="8"/>
        <rFont val="Verdana"/>
        <family val="2"/>
      </rPr>
      <t>PER USO VETERINARIO</t>
    </r>
  </si>
  <si>
    <t>MATERIAL UND  PRODUKTE FÜR VETERINÄREN GEBRAUCH</t>
  </si>
  <si>
    <t>BA0280</t>
  </si>
  <si>
    <t>B.1.A.7</t>
  </si>
  <si>
    <t>300.900.00</t>
  </si>
  <si>
    <t>ALTRI BENI E PRODOTTI SANITARI</t>
  </si>
  <si>
    <t>ANDERE SANITÄRE GÜTER UND PRODUKTE</t>
  </si>
  <si>
    <t>300.900.10</t>
  </si>
  <si>
    <t>BA0290</t>
  </si>
  <si>
    <t>B.1.A.8</t>
  </si>
  <si>
    <t>310.000.00</t>
  </si>
  <si>
    <t>ACQUISTI DI BENI NON SANITARI</t>
  </si>
  <si>
    <t>EINKÄUFE VON NICHT SANITÄREN GÜTERN</t>
  </si>
  <si>
    <t>310.100.00</t>
  </si>
  <si>
    <t>PRODOTTI ALIMENTARI</t>
  </si>
  <si>
    <t>LEBENSMITTEL</t>
  </si>
  <si>
    <t>310.100.10</t>
  </si>
  <si>
    <t>BA0320</t>
  </si>
  <si>
    <t>B.1.B.1</t>
  </si>
  <si>
    <t>B.1.b</t>
  </si>
  <si>
    <t>Acquisti di beni non sanitari</t>
  </si>
  <si>
    <t>02) Acq. Beni non San.</t>
  </si>
  <si>
    <t>310.200.00</t>
  </si>
  <si>
    <t>TESSILI, VESTIARIO E MATERIALI PER LA PULIZIA E DI CONVIVENZA</t>
  </si>
  <si>
    <t>TEXTILIEN, BEKLEIDUNG UND MATERIAL FÜR REINIGUNG UND HAUSHALT</t>
  </si>
  <si>
    <t>310.200.10</t>
  </si>
  <si>
    <t xml:space="preserve">TESSILI E VESTIARIO </t>
  </si>
  <si>
    <t>TEXTILIEN UND BEKLEIDUNG</t>
  </si>
  <si>
    <t>BA0330</t>
  </si>
  <si>
    <t>B.1.B.2</t>
  </si>
  <si>
    <t>Materiali di guardaroba, di pulizia e di convivenza in genere</t>
  </si>
  <si>
    <t>310.200.20</t>
  </si>
  <si>
    <t>MATERIALI PER LA PULIZIA E DI CONVIVENZA</t>
  </si>
  <si>
    <t>MATERIAL FÜR REINIGUNG UND HAUSHALT</t>
  </si>
  <si>
    <t>310.300.00</t>
  </si>
  <si>
    <t>COMBUSTIBILI</t>
  </si>
  <si>
    <t>BRENNSTOFFE</t>
  </si>
  <si>
    <t>310.300.10</t>
  </si>
  <si>
    <t>METANO - GAS DI CITTA'</t>
  </si>
  <si>
    <t>METHAN - STADTGAS</t>
  </si>
  <si>
    <t>BA0340</t>
  </si>
  <si>
    <t>B.1.B.3</t>
  </si>
  <si>
    <t>310.300.90</t>
  </si>
  <si>
    <t>GASOLIO ED ALTRI COMBUSTIBILI</t>
  </si>
  <si>
    <t>HEIZÖL UND ANDERE BRENNSTOFFE</t>
  </si>
  <si>
    <t>310.400.00</t>
  </si>
  <si>
    <t>CARBURANTI E LUBRIFICANTI</t>
  </si>
  <si>
    <t>TREIB- UND SCHMIERSTOFFE</t>
  </si>
  <si>
    <t>310.400.10</t>
  </si>
  <si>
    <t>310.500.00</t>
  </si>
  <si>
    <t>CANCELLERIA, STAMPATI E MATERIALI DI CONSUMO PER L'INFORMATICA</t>
  </si>
  <si>
    <t>KANZLEIWAREN, VORDRUCKE UND VERBRAUCHSMATERIAL FÜR INFORMATIK</t>
  </si>
  <si>
    <t>310.500.10</t>
  </si>
  <si>
    <t>BA0350</t>
  </si>
  <si>
    <t>B.1.B.4</t>
  </si>
  <si>
    <t>310.900.00</t>
  </si>
  <si>
    <t>ACQUISTI ALTRI BENI NON SANITARI</t>
  </si>
  <si>
    <t>EINKÄUFE VON ANDEREN NICHT SANITÄREN GÜTERN</t>
  </si>
  <si>
    <t>310.900.10</t>
  </si>
  <si>
    <t>BA0370</t>
  </si>
  <si>
    <t>B.1.B.6</t>
  </si>
  <si>
    <t>320.000.00</t>
  </si>
  <si>
    <t>ACQUISTI DI MATERIALI ED ACCESSORI PER MANUTENZIONE</t>
  </si>
  <si>
    <t>EINKÄUFE VON MATERIAL UND ZUBEHÖR FÜR INSTANDHALTUNG</t>
  </si>
  <si>
    <t>320.100.00</t>
  </si>
  <si>
    <t>MATERIALI ED ACCESSORI PER MANUTENZIONE DI IMMOBILI</t>
  </si>
  <si>
    <t>MATERIAL UND ZUBEHÖR FÜR INSTANDHALTUNG VON UNBEWEGLICHEN GÜTERN</t>
  </si>
  <si>
    <t>320.100.10</t>
  </si>
  <si>
    <t>BA0360</t>
  </si>
  <si>
    <t>B.1.B.5</t>
  </si>
  <si>
    <t>320.200.00</t>
  </si>
  <si>
    <t>MATERIALI ED ACCESSORI PER MANUTENZIONE DI ATTREZZATURE SANITARIE</t>
  </si>
  <si>
    <t>MATERIAL UND ZUBEHÖR FÜR INSTANDHALTUNG VON MEDIZINISCHEN GERÄTEN</t>
  </si>
  <si>
    <t>320.200.10</t>
  </si>
  <si>
    <t>320.300.00</t>
  </si>
  <si>
    <t>MATERIALI ED ACCESSORI PER MANUTENZIONE DI ATTREZZATURE ECONOMALI ED ALTRI BENI</t>
  </si>
  <si>
    <t>MATERIAL UND ZUBEHÖR FÜR INSTANDHALTUNG VON GÜTERN DES ÖKONOMAT UND SONSTIGEN GÜTERN</t>
  </si>
  <si>
    <t>320.300.10</t>
  </si>
  <si>
    <t>320.400.00</t>
  </si>
  <si>
    <t>MATERIALI ED ACCESSORI PER MANUTENZIONE AUTOVEICOLI</t>
  </si>
  <si>
    <t>MATERIAL UND ZUBEHÖR FÜR INSTANDHALTUNG VON FAHRZEUGEN</t>
  </si>
  <si>
    <t>320.400.10</t>
  </si>
  <si>
    <t>330.000.00</t>
  </si>
  <si>
    <t>330</t>
  </si>
  <si>
    <t>ACQUISTI DI SERVIZI DI MANUTENZIONE</t>
  </si>
  <si>
    <t>EINKÄUFE VON INSTANDHALTUNGSLEISTUNGEN</t>
  </si>
  <si>
    <t>330.100.00</t>
  </si>
  <si>
    <t>SERVIZI PER MANUTENZIONE DI IMMOBILI</t>
  </si>
  <si>
    <t>DIENSTLEISTUNGEN FÜR INSTANDHALTUNG VON UNBEWEGLICHEN GÜTERN</t>
  </si>
  <si>
    <t>330.100.10</t>
  </si>
  <si>
    <t>BA1920</t>
  </si>
  <si>
    <t>B.3.A</t>
  </si>
  <si>
    <t>Manutenzione e riparazione ai fabbricati e loro pertinenze</t>
  </si>
  <si>
    <t>Manutenzione e riparazione</t>
  </si>
  <si>
    <t>04) Manutenzioni</t>
  </si>
  <si>
    <t>330.100.20</t>
  </si>
  <si>
    <t>SERVIZI PER MANUTENZIONE DI IMPIANTI E MACCHINARI</t>
  </si>
  <si>
    <t>DIENSTLEISTUNGEN FÜR INSTANDHALTUNG VON MASCHINEN UND MASCHINELLEN ANLAGEN</t>
  </si>
  <si>
    <t>BA1930</t>
  </si>
  <si>
    <t>B.3.B</t>
  </si>
  <si>
    <t>Manutenzione e riparazione agli impianti e macchinari</t>
  </si>
  <si>
    <t>330.200.00</t>
  </si>
  <si>
    <t>SERVIZI PER MANUTENZIONE DI ATTREZZATURE SANITARIE</t>
  </si>
  <si>
    <t>DIENSTLEISTUNGEN FÜR INSTANDHALTUNG VON MEDIZINISCHEN GERÄTEN</t>
  </si>
  <si>
    <t>330.200.10</t>
  </si>
  <si>
    <t>BA1940</t>
  </si>
  <si>
    <t>B.3.C</t>
  </si>
  <si>
    <t>Manutenzione e riparazione alle attrezzature sanitarie e scientifiche</t>
  </si>
  <si>
    <t>330.300.00</t>
  </si>
  <si>
    <t>SERVIZI PER MANUTENZIONE DI ATTREZZATURE ECONOMALI ED ALTRI BENI</t>
  </si>
  <si>
    <t>DIENSTLEISTUNGEN FÜR INSTANDHALTUNG VON GERÄTEN DES ÖKONOMATS</t>
  </si>
  <si>
    <t>330.300.10</t>
  </si>
  <si>
    <t>SERVIZI PER MANUTENZIONE DI SOFTWARE</t>
  </si>
  <si>
    <t>DIENSTLEISTUNGEN FÜR INSTANDHALTUNG VON SOFTWARE</t>
  </si>
  <si>
    <t>BA1970</t>
  </si>
  <si>
    <t>B.3.F</t>
  </si>
  <si>
    <t>Altre manutenzioni e riparazioni</t>
  </si>
  <si>
    <t>330.300.90</t>
  </si>
  <si>
    <t>SERVIZI PER MANUTENZIONE DI ATTREZZATURE ECONOMALE ED ALTRI BENI</t>
  </si>
  <si>
    <t>DIENSTLEISTUNGEN FÜR INSTANDHALTUNG VON ÖKONOMATS- UND SONSTIGEN GÜTERN</t>
  </si>
  <si>
    <t>330.400.00</t>
  </si>
  <si>
    <t>SERVIZI PER MANUTENZIONE AUTOMEZZI</t>
  </si>
  <si>
    <t>DIENSTLEISTUNGEN FÜR INSTANDHALTUNG VON FAHRZEUGEN</t>
  </si>
  <si>
    <t>330.400.10</t>
  </si>
  <si>
    <t>BA1960</t>
  </si>
  <si>
    <t>B.3.E</t>
  </si>
  <si>
    <t>Manutenzione e riparazione agli automezzi</t>
  </si>
  <si>
    <t>330.500.00</t>
  </si>
  <si>
    <t>SERVIZI PER MANUTENZIONE MOBILI ED ARREDI</t>
  </si>
  <si>
    <t>DIENSTLEISTUNGEN FÜR INSTANDHALTUNG VON MÖBELN UND EINRICHTUNGEN</t>
  </si>
  <si>
    <t>330.500.10</t>
  </si>
  <si>
    <t>BA1950</t>
  </si>
  <si>
    <t>B.3.D</t>
  </si>
  <si>
    <t>Manutenzione e riparazione mobili e arredi</t>
  </si>
  <si>
    <t>340.000.00</t>
  </si>
  <si>
    <t>340</t>
  </si>
  <si>
    <t>ACQUISTI DI SERVIZI APPALTATI</t>
  </si>
  <si>
    <t>ERWERB VON IN AUFTRAG GEGEBENEN DIENSTLEISTUNGEN</t>
  </si>
  <si>
    <t>340.100.00</t>
  </si>
  <si>
    <t>LAVANDERIA</t>
  </si>
  <si>
    <t>WÄSCHEREI</t>
  </si>
  <si>
    <t>340.100.10</t>
  </si>
  <si>
    <t>BA1580</t>
  </si>
  <si>
    <t>B.2.B.1.1</t>
  </si>
  <si>
    <t>Lavanderia</t>
  </si>
  <si>
    <t>B.3.a</t>
  </si>
  <si>
    <t>Servizi non sanitari</t>
  </si>
  <si>
    <t>03) Servizia appaltati</t>
  </si>
  <si>
    <t>340.150.00</t>
  </si>
  <si>
    <t>PULIZIA</t>
  </si>
  <si>
    <t>REINIGUNG</t>
  </si>
  <si>
    <t>340.150.10</t>
  </si>
  <si>
    <t>BA1590</t>
  </si>
  <si>
    <t>B.2.B.1.2</t>
  </si>
  <si>
    <t>Pulizia</t>
  </si>
  <si>
    <t>340.200.00</t>
  </si>
  <si>
    <t>MENSA</t>
  </si>
  <si>
    <t>340.200.10</t>
  </si>
  <si>
    <t>BA1600</t>
  </si>
  <si>
    <t>B.2.B.1.3</t>
  </si>
  <si>
    <t>Mensa</t>
  </si>
  <si>
    <t>340.250.00</t>
  </si>
  <si>
    <t>RISCALDAMENTO</t>
  </si>
  <si>
    <t xml:space="preserve">HEIZUNG </t>
  </si>
  <si>
    <t>340.250.10</t>
  </si>
  <si>
    <t>BA1610</t>
  </si>
  <si>
    <t>B.2.B.1.4</t>
  </si>
  <si>
    <t>Riscaldamento</t>
  </si>
  <si>
    <t>340.300.00</t>
  </si>
  <si>
    <t>SERVIZI DI ELABORAZIONE DATI</t>
  </si>
  <si>
    <t>DIENSTLEISTUNGEN ZUR DATENVERARBEITUNG</t>
  </si>
  <si>
    <t>340.300.10</t>
  </si>
  <si>
    <t>BA1620</t>
  </si>
  <si>
    <t>B.2.B.1.5</t>
  </si>
  <si>
    <t>Servizi di assistenza informatica</t>
  </si>
  <si>
    <t>340.350.00</t>
  </si>
  <si>
    <t>SERVIZI DI TRASPORTO SANITARI</t>
  </si>
  <si>
    <t>SANITÄRE TRANSPORTLEISTUNGEN</t>
  </si>
  <si>
    <t>340.350.10</t>
  </si>
  <si>
    <t>SERVIZI DI TRASPORTO SANITARI DA PUBBLICO - ELISOCCORSO</t>
  </si>
  <si>
    <t>SANITÄRE TRANSPORTLEISTUNGEN VON ÖFFENTLICHEN EINRICHTUNGEN  - FLUGRETTUNG</t>
  </si>
  <si>
    <t>BA1110</t>
  </si>
  <si>
    <t>B.2.A.11.2</t>
  </si>
  <si>
    <t>da pubblico (altri soggetti pubbl. della Regione)</t>
  </si>
  <si>
    <t>B.2.k</t>
  </si>
  <si>
    <t>Acquisti prestazioni di trasporto sanitario</t>
  </si>
  <si>
    <t>340.350.12</t>
  </si>
  <si>
    <t>SERVIZI DI TRASPORTO SANITARI DA PRIVATO - ELISOCCORSO</t>
  </si>
  <si>
    <t>SANITÄRE TRANSPORTLEISTUNGEN VON PRIVATEN - FLUGRETTUNG</t>
  </si>
  <si>
    <t>BA1130</t>
  </si>
  <si>
    <t>B.2.A.11.4</t>
  </si>
  <si>
    <t>da privato</t>
  </si>
  <si>
    <t>340.350.20</t>
  </si>
  <si>
    <t xml:space="preserve">ALTRI SERVIZI DI TRASPORTO SANITARI DA PUBBLICO </t>
  </si>
  <si>
    <t>ANDERE SANITÄRE TRANSPORTE VON ÖFFENTLICHEN EINRICHTUNGEN</t>
  </si>
  <si>
    <t>340.350.25</t>
  </si>
  <si>
    <t xml:space="preserve">SERVIZI DI TRASPORTO SANITARI DA PUBBLICO EXTRA PAB FATTURATI </t>
  </si>
  <si>
    <t>SANITÄRE TRANSPORTE VON ÖFFENTLICHEN EINRICHTUNGEN AUSSERHALB DES LANDES VERRECHNET</t>
  </si>
  <si>
    <t>BA1520</t>
  </si>
  <si>
    <t>B.2.A.16.3</t>
  </si>
  <si>
    <t>Altri servizi sanitari e sociosanitari a rilevanza sanitaria da pubblico (Extraregione)</t>
  </si>
  <si>
    <t>B.2.p</t>
  </si>
  <si>
    <t>Altri servizi sanitari e sociosanitari a rilevanza sanitaria</t>
  </si>
  <si>
    <t>340.350.26</t>
  </si>
  <si>
    <t>SERVIZI DI TRASPORTO SANITARI DA PUBBLICO EXTRA PAB COMPENSATI</t>
  </si>
  <si>
    <t>SANITÄRE TRANSPORTE VON ÖFFENTLICHEN EINRICHTUNGEN AUSSERHALB DES LANDES KOMPENSIERT</t>
  </si>
  <si>
    <t>BA1120</t>
  </si>
  <si>
    <t>B.2.A.11.3</t>
  </si>
  <si>
    <t>da pubblico (Extraregione)</t>
  </si>
  <si>
    <t>340.350.30</t>
  </si>
  <si>
    <t>SERVIZI DI TRASPORTO SANITARI DA PRIVATO</t>
  </si>
  <si>
    <t>SANITÄRE TRANSPORTE VON PRIVATEN</t>
  </si>
  <si>
    <t>340.360.00</t>
  </si>
  <si>
    <t>360</t>
  </si>
  <si>
    <t>SERVIZI DI TRASPORTO NON SANITARI</t>
  </si>
  <si>
    <t>NICHT SANITÄRE TRANSPORTE</t>
  </si>
  <si>
    <t>340.360.10</t>
  </si>
  <si>
    <t>BA1630</t>
  </si>
  <si>
    <t>B.2.B.1.6</t>
  </si>
  <si>
    <t>Servizi trasporti (non sanitari)</t>
  </si>
  <si>
    <t>340.400.00</t>
  </si>
  <si>
    <t>SMALTIMENTO RIFIUTI E TRASPORTI DI RIFIUTI</t>
  </si>
  <si>
    <t>MÜLLBESEITIGUNG UND MÜLLTRANSPORT</t>
  </si>
  <si>
    <t>340.400.10</t>
  </si>
  <si>
    <t>BA1640</t>
  </si>
  <si>
    <t>B.2.B.1.7</t>
  </si>
  <si>
    <t>Smaltimento rifiuti</t>
  </si>
  <si>
    <t>340.450.00</t>
  </si>
  <si>
    <t>VIGILANZA</t>
  </si>
  <si>
    <t>BEWACHUNG</t>
  </si>
  <si>
    <t>340.450.10</t>
  </si>
  <si>
    <t>BA1740</t>
  </si>
  <si>
    <t>B.2.B.1.12.C</t>
  </si>
  <si>
    <t>Altri servizi non sanitari da privato</t>
  </si>
  <si>
    <t>340.500.00</t>
  </si>
  <si>
    <t>CONSULENZE</t>
  </si>
  <si>
    <t>BERATUNGEN</t>
  </si>
  <si>
    <t>340.500.20</t>
  </si>
  <si>
    <t>CONSULENZE SANITARIE DA AZIENDE SANITARIE EXTRA-PAB</t>
  </si>
  <si>
    <t>SANITÄRE BERATUNGEN VON SANITÄTSBETRIEBEN AUSSERHALB DES LANDES</t>
  </si>
  <si>
    <t>BA1370</t>
  </si>
  <si>
    <t>B.2.A.15.2</t>
  </si>
  <si>
    <t>Consulenze sanitarie e sociosanit. da terzi - Altri soggetti pubblici</t>
  </si>
  <si>
    <t>B.2.o</t>
  </si>
  <si>
    <t>Consulenze, collaborazioni, interinale, altre prestazioni di lavoro sanitarie e sociosanitarie</t>
  </si>
  <si>
    <t>340.500.40</t>
  </si>
  <si>
    <t>CONSULENZE SANITARIE DA AZIENDE SANITARIE ESTERE</t>
  </si>
  <si>
    <t>SANITÄRE BERATUNGEN VON AUSLÄNDISCHEN SANITÄTSBETRIEBEN</t>
  </si>
  <si>
    <t>BA1400</t>
  </si>
  <si>
    <t>B.2.A.15.3.B</t>
  </si>
  <si>
    <t>Altre consulenze sanitarie e sociosanitarie da privato</t>
  </si>
  <si>
    <t>340.500.50</t>
  </si>
  <si>
    <t>CONSULENZE SANITARIE DA STRUTTURE SANITARIE PRIVATE</t>
  </si>
  <si>
    <t>SANITÄRE BERATUNGEN VON PRIVATEN SANITÄREN STRUKTUREN</t>
  </si>
  <si>
    <t>340.500.60</t>
  </si>
  <si>
    <t>ALTRE CONSULENZE SANITARIE</t>
  </si>
  <si>
    <t>ANDERE SANITÄRE BERATUNGEN</t>
  </si>
  <si>
    <t>340.500.80</t>
  </si>
  <si>
    <t>CONSULENZE TECNICHE, FISCALI ED AMMINISTRATIVE DA PARTE DELLE AZIENDE SANITARIE EXTRA PAB</t>
  </si>
  <si>
    <t>BERATUNGEN IN DEN BEREICHEN TECHNIK, STEUER UND VERWALTUNG VON SANITÄTSBETRIEBEN AUSSERHALB DES LANDES</t>
  </si>
  <si>
    <t>BA1770</t>
  </si>
  <si>
    <t>B.2.B.2.2</t>
  </si>
  <si>
    <t>Consulenze non sanitarie da Terzi - Altri soggetti pubblici</t>
  </si>
  <si>
    <t>B.3.b</t>
  </si>
  <si>
    <t xml:space="preserve">Consulenze, collaborazioni, interinale, altre prestazioni di lavoro non sanitarie </t>
  </si>
  <si>
    <t>340.500.90</t>
  </si>
  <si>
    <t>ALTRE CONSULENZE TECNICHE, FISCALI ED AMMINISTRATIVE</t>
  </si>
  <si>
    <t>ANDERE BERATUNGEN IN DEN BEREICHEN TECHNIK, STEUER UND VERWALTUNG</t>
  </si>
  <si>
    <t>BA1790</t>
  </si>
  <si>
    <t>B.2.B.2.3.A</t>
  </si>
  <si>
    <t>Consulenze non sanitarie da privato</t>
  </si>
  <si>
    <t>340.900.00</t>
  </si>
  <si>
    <t>ALTRI SERVIZI RESI DA PRIVATI, DA ASSOCIAZIONI E DA ENTI PUBBLICI</t>
  </si>
  <si>
    <t xml:space="preserve">SONSTIGE VON PRIVATEN, VON VEREINEN UND ÖFFENTLICHEN KÖRPERSCHAFTEN ERBRACHTEN DIENSTLEISTUNGEN </t>
  </si>
  <si>
    <t>340.900.10</t>
  </si>
  <si>
    <t xml:space="preserve">SONSTIGE VON PRIVATEN, VON VEREINEN UND ÖFFENTLICHEN KÖRPERSCHAFTEN ERBRACHTE DIENSTLEISTUNGEN </t>
  </si>
  <si>
    <t>340.900.20</t>
  </si>
  <si>
    <t>INIZIATIVE DI SOSTEGNO ALLA FAMIGLIA (GESTIONE ASILI NIDO)</t>
  </si>
  <si>
    <t>FAMILIENUNTERSTÜTZUNGSMASSNAHMEN (FÜHRUNG VON KINDERHORTEN)</t>
  </si>
  <si>
    <t>340.900.30</t>
  </si>
  <si>
    <t>CONSULTORI FAMILIARI</t>
  </si>
  <si>
    <t>FAMILIENBERATUNGSSTELLEN</t>
  </si>
  <si>
    <t>BA1180</t>
  </si>
  <si>
    <t xml:space="preserve">
B.2.A.12.4</t>
  </si>
  <si>
    <t>da privato (intraregionale)</t>
  </si>
  <si>
    <t>B.2.l</t>
  </si>
  <si>
    <t>Acquisti prestazioni  socio-sanitarie a rilevanza sanitaria</t>
  </si>
  <si>
    <t>340.900.40</t>
  </si>
  <si>
    <t>SERVIZIO PER LA MESSA A DISPOSIZIONE DI PERSONALE SANITARIO</t>
  </si>
  <si>
    <t>DIENST FÜR DIE ZUVERFÜGUNGSTELLUNG VON SANITÄTSPERSONAL</t>
  </si>
  <si>
    <t>BA1430</t>
  </si>
  <si>
    <t>B.2.A.15.3.E</t>
  </si>
  <si>
    <t>Lavoro interninale - area sanitaria</t>
  </si>
  <si>
    <t>340.900.45</t>
  </si>
  <si>
    <t>RIMBORSO SPESE AL PERSONALE DIPENDENTE</t>
  </si>
  <si>
    <t>SPESENRÜCKVERGÜTUNGEN AN DAS BEDIENSTETE PERSONAL</t>
  </si>
  <si>
    <t>350.000.00</t>
  </si>
  <si>
    <t>UTENZE</t>
  </si>
  <si>
    <t>GEBÜHREN</t>
  </si>
  <si>
    <t>350.100.00</t>
  </si>
  <si>
    <t>ENERGIA ELETTRICA</t>
  </si>
  <si>
    <t>ELEKTRISCHE ENERGIE</t>
  </si>
  <si>
    <t>350.100.10</t>
  </si>
  <si>
    <t>BA1660</t>
  </si>
  <si>
    <t>B.2.B.1.9</t>
  </si>
  <si>
    <t>Utenze elettricità</t>
  </si>
  <si>
    <t>05) Utenze</t>
  </si>
  <si>
    <t>350.200.00</t>
  </si>
  <si>
    <t>ACQUA POTABILE E DI RIFIUTO</t>
  </si>
  <si>
    <t>TRINK- UND ABWASSER</t>
  </si>
  <si>
    <t>350.200.10</t>
  </si>
  <si>
    <t>BA1670</t>
  </si>
  <si>
    <t>B.2.B.1.10</t>
  </si>
  <si>
    <t>Altre utenze</t>
  </si>
  <si>
    <t>350.300.00</t>
  </si>
  <si>
    <t>SPESE TELEFONICHE</t>
  </si>
  <si>
    <t>TELEFONGEBÜHREN</t>
  </si>
  <si>
    <t>350.300.10</t>
  </si>
  <si>
    <t>BA1650</t>
  </si>
  <si>
    <t>B.2.B.1.8</t>
  </si>
  <si>
    <t>Utenze telefoniche</t>
  </si>
  <si>
    <t>350.400.00</t>
  </si>
  <si>
    <t>INTERNET</t>
  </si>
  <si>
    <t>350.400.10</t>
  </si>
  <si>
    <t>350.500.00</t>
  </si>
  <si>
    <t>CANONI RADIOTELEVISIVI</t>
  </si>
  <si>
    <t>FERNSEH- UND RUNDFUNKGEBÜHREN</t>
  </si>
  <si>
    <t>350.500.10</t>
  </si>
  <si>
    <t>350.600.00</t>
  </si>
  <si>
    <t>BANCHE DATI</t>
  </si>
  <si>
    <t>DATENBANKEN</t>
  </si>
  <si>
    <t>350.600.10</t>
  </si>
  <si>
    <t>350.900.00</t>
  </si>
  <si>
    <t>UTENZE VARIE</t>
  </si>
  <si>
    <t>VERSCHIEDENE GEBÜHREN</t>
  </si>
  <si>
    <t>350.900.10</t>
  </si>
  <si>
    <t>360.000.00</t>
  </si>
  <si>
    <t>CONVENZIONI  E PRESTAZIONI PER ASSISTENZA SANITARIA DI BASE</t>
  </si>
  <si>
    <t xml:space="preserve">KONVENTIONEN UND LEISTUNGEN FÜR GESUNDHEITLICHE GRUNDVERSORGUNG </t>
  </si>
  <si>
    <t>360.100.00</t>
  </si>
  <si>
    <t>CONVENZIONI PER ASSISTENZA MEDICO GENERICA</t>
  </si>
  <si>
    <t>KONVENTIONEN FÜR ALLGEMEIN-ÄRZTLICHE BETREUUNG</t>
  </si>
  <si>
    <t>360.100.10</t>
  </si>
  <si>
    <t>COMPENSI - ASSISTENZA MEDICO GENERICA</t>
  </si>
  <si>
    <t>VERGÜTUNGEN - KONVENTIONEN FÜR ALLGEMEIN-ÄRZTLICHE BETREUUNG</t>
  </si>
  <si>
    <t>BA0430</t>
  </si>
  <si>
    <t>B.2.A.1.1.A</t>
  </si>
  <si>
    <t>Costi per assistenza MMG</t>
  </si>
  <si>
    <t>B.2.a</t>
  </si>
  <si>
    <t>Acquisti di servizi sanitari - Medicina di base</t>
  </si>
  <si>
    <t xml:space="preserve">10) Assistenza sanitaria di base </t>
  </si>
  <si>
    <t>360.100.20</t>
  </si>
  <si>
    <t>ONERI SOCIALI - ASSISTENZA MEDICO GENERICA</t>
  </si>
  <si>
    <t>SOZIALABGABEN - KONVENTIONEN FÜR ALLGEMEIN-ÄRZTLICHE BETREUUNG</t>
  </si>
  <si>
    <t>360.100.30</t>
  </si>
  <si>
    <t>PREMI ASSICURATIVI MALATTIA - ASSISTENZA MEDICO GENERICA</t>
  </si>
  <si>
    <t>KRANKENVERSICHERUNGSPRÄMIEN - KONVENTIONEN FÜR ALLGEMEIN - ÄRZTLICHE BETREUUNG</t>
  </si>
  <si>
    <t>360.200.00</t>
  </si>
  <si>
    <t>CONVENZIONI PER ASSISTENZA PEDIATRICA</t>
  </si>
  <si>
    <t>KONVENTIONEN FÜR PÄDIATRISCHE BETREUUNG</t>
  </si>
  <si>
    <t>360.200.10</t>
  </si>
  <si>
    <t>COMPENSI - ASSISTENZA PEDIATRICA</t>
  </si>
  <si>
    <t>VERGÜTUNGEN - KONVENTIONEN FÜR PÄDIATRISCHE BETREUUNG</t>
  </si>
  <si>
    <t>BA0440</t>
  </si>
  <si>
    <t>B.2.A.1.1.B</t>
  </si>
  <si>
    <t>Costi per assistenza PLS</t>
  </si>
  <si>
    <t>360.200.20</t>
  </si>
  <si>
    <t>ONERI SOCIALI - ASSISTENZA PEDIATRICA</t>
  </si>
  <si>
    <t>SOZIALABGABEN - KONVENTIONEN FÜR PÄDIATRISCHE BETREUUNG</t>
  </si>
  <si>
    <t>360.300.00</t>
  </si>
  <si>
    <t>CONVENZIONI PER ASSISTENZA GUARDIA MEDICA FESTIVA E NOTTURNA</t>
  </si>
  <si>
    <t>KONVENTIONEN FÜR ÄRZTLICHEN NACHT- UND FEIERTAGSDIENST</t>
  </si>
  <si>
    <t>360.300.10</t>
  </si>
  <si>
    <t>COMPENSI - ASSISTENZA GUARDIA MEDICA FESTIVA E NOTTURNA</t>
  </si>
  <si>
    <t>VERGÜTUNGEN - KONVENTIONEN FÜR ÄRZTLICHEN NACHT- UND FEIERTAGSDIENST</t>
  </si>
  <si>
    <t>BA0450</t>
  </si>
  <si>
    <t>B.2.A.1.1.C</t>
  </si>
  <si>
    <t>Costi per assistenza Continuità assistenziale</t>
  </si>
  <si>
    <t>360.300.20</t>
  </si>
  <si>
    <t>ONERI SOCIALI - ASSISTENZA GUARDIA MEDICA FESTIVA E NOTTURNA</t>
  </si>
  <si>
    <t>SOZIALABGABEN - KONVENTIONEN FÜR ÄRZTLICHEN NACHT- UND FEIERTAGSDIENST</t>
  </si>
  <si>
    <t>360.300.30</t>
  </si>
  <si>
    <t>PREMI ASSICURATIVI MALATTIA - ASSISTENZA GUARDIA MEDICA FESTIVA E NOTTURNA</t>
  </si>
  <si>
    <t>KRANKENVERSICHERUNGSPRÄMIEN - KONVENTIONEN FÜR ÄRZTLICHEN NACHT- UND FEIERTAGSDIENST</t>
  </si>
  <si>
    <t>360.400.00</t>
  </si>
  <si>
    <t>CONVENZIONI PER ASSISTENZA GUARDIA MEDICA TURISTICA</t>
  </si>
  <si>
    <t>KONVENTIONEN ALLGEMEIN-ÄRZTLICHER URLAUBSDIENST</t>
  </si>
  <si>
    <t>360.400.10</t>
  </si>
  <si>
    <t>COMPENSI - ASSISTENZA GUARDIA MEDICA TURISTICA</t>
  </si>
  <si>
    <t>VERGÜTUNGEN - KONVENTIONEN ALLGEMEIN-ÄRZTLICHER URLAUBSDIENST</t>
  </si>
  <si>
    <t>360.400.20</t>
  </si>
  <si>
    <t>ONERI SOCIALI - ASSISTENZA GUARDIA MEDICA TURISTICA</t>
  </si>
  <si>
    <t>SOZIALABGABEN -  KONVENTIONEN ALLGEMEIN-ÄRZTLICHER URLAUBSDIENST</t>
  </si>
  <si>
    <t>360.400.30</t>
  </si>
  <si>
    <t>PREMI ASSICURATIVI MALATTIA - ASSISTENZA GUARDIA MEDICA TURISTICA</t>
  </si>
  <si>
    <t>KRANKENVERSICHERUNGSPRÄMIEN - KONVENTIONEN ALLGEMEIN-ÄRZTLICHER URLAUBSDIENST</t>
  </si>
  <si>
    <t>360.900.00</t>
  </si>
  <si>
    <t>ALTRE PRESTAZIONI PER ASSISTENZA SANITARIA DI BASE</t>
  </si>
  <si>
    <t>SONSTIGE LEISTUNGEN FÜR GESUNDHEITLICHE GRUNDVERSORGUNG</t>
  </si>
  <si>
    <t>360.900.10</t>
  </si>
  <si>
    <t>BA0460</t>
  </si>
  <si>
    <t>B.2.A.1.1.D</t>
  </si>
  <si>
    <t>Altro (medicina dei servizi, psicologi, medici 118, ecc)</t>
  </si>
  <si>
    <t>360.900.20</t>
  </si>
  <si>
    <t>ACQUISTI SERVIZI PER ASSISTENZA SANITARIA DI BASE DA  AZIENDE SANITARIE EXTRA-PAB COMPENSATA</t>
  </si>
  <si>
    <t>ANKAUF LEISTUNGEN FÜR GESUNDHEITLICHE GRUNDVERSORGUNG VON SANITÄTSBETRIEBEN AUSSERHALB DES LANDES KOMPENSIERT</t>
  </si>
  <si>
    <t>BA0480</t>
  </si>
  <si>
    <t>B.2.A.1.3</t>
  </si>
  <si>
    <t>da pubblico (Aziende sanitarie pubbliche Extraregione) - Mobilità extraregionale</t>
  </si>
  <si>
    <t>370.000.00</t>
  </si>
  <si>
    <t>370</t>
  </si>
  <si>
    <t>CONVENZIONI E PRESTAZIONI PER ASSISTENZA FARMACEUTICA</t>
  </si>
  <si>
    <t>KONVENTIONEN UND LEISTUNGEN FÜR PHARMAZEUTISCHE BETREUUNG</t>
  </si>
  <si>
    <t>370.100.00</t>
  </si>
  <si>
    <t>CONVENZIONI PER ASSISTENZA FARMACEUTICA</t>
  </si>
  <si>
    <t>KONVENTIONEN FÜR PHARMAZEUTISCHE BETREUUNG</t>
  </si>
  <si>
    <t>370.100.10</t>
  </si>
  <si>
    <t>CONVENZIONI PER ASSISTENZA FARMACEUTICA - FARMACIE PRIVATE</t>
  </si>
  <si>
    <t>KONVENTIONEN FÜR PHARMAZEUTISCHE BETREUUNG - PRIVATE APOTHEKEN</t>
  </si>
  <si>
    <t>BA0500</t>
  </si>
  <si>
    <t>B.2.A.2.1</t>
  </si>
  <si>
    <t>da convenzione</t>
  </si>
  <si>
    <t>B.2.b</t>
  </si>
  <si>
    <t>Acquisti di servizi sanitari - Farmaceutica</t>
  </si>
  <si>
    <t>09) Ass. Farmac.</t>
  </si>
  <si>
    <t>370.100.20</t>
  </si>
  <si>
    <t>CONVENZIONI PER ASSISTENZA FARMACEUTICA - FARMACIE COMUNALI</t>
  </si>
  <si>
    <t>KONVENTIONEN FÜR PHARMAZEUTISCHE BETREUUNG - GEMEINDEAPOTHEKEN</t>
  </si>
  <si>
    <t>370.100.30</t>
  </si>
  <si>
    <t>CONTRIBUTO EX ART. 20 DPR 94/89</t>
  </si>
  <si>
    <t>BEITRAG GEMÄSS ART. 20 DPR 94/89</t>
  </si>
  <si>
    <t>370.200.00</t>
  </si>
  <si>
    <t>ACQUISTI DI SERVIZI PER ASSISTENZA FARMACEUTICA</t>
  </si>
  <si>
    <t>ANKAUF LEISTUNGEN FÜR PHARMAZEUTISCHE BETREUUNG</t>
  </si>
  <si>
    <t>370.200.11</t>
  </si>
  <si>
    <t>ACQUISTI DI SERVIZI PER ASSISTENZA FARMACEUTICA DA AZIENDE SANITARIE EXTRA-PAB COMPENSATA</t>
  </si>
  <si>
    <t>ANKAUF LEISTUNGEN FÜR PHARMAZEUTISCHE BETREUUNG VON SANITÄTSBETRIEBEN AUSSERHALB DES LANDES KOMPENSIERT</t>
  </si>
  <si>
    <t>BA0520</t>
  </si>
  <si>
    <t>B.2.A.2.3</t>
  </si>
  <si>
    <t>380.000.00</t>
  </si>
  <si>
    <t>380</t>
  </si>
  <si>
    <t>CONVENZIONI SANITARIE PER ASSISTENZA SPECIALISTICA INTERNA</t>
  </si>
  <si>
    <t>KONVENTIONEN FÜR INTERNE FACHÄRZTLICHE BETREUUNG</t>
  </si>
  <si>
    <t>380.100.00</t>
  </si>
  <si>
    <t>380.100.10</t>
  </si>
  <si>
    <t>COMPENSI - ASSISTENZA SPECIALISTICA INTERNA</t>
  </si>
  <si>
    <t>VERGÜTUNGEN - KONVENTIONEN FÜR INTERNE FACHÄRZTLICHE BETREUUNG</t>
  </si>
  <si>
    <t>BA0570</t>
  </si>
  <si>
    <t>B.2.A.3.4</t>
  </si>
  <si>
    <t>da privato - Medici SUMAI</t>
  </si>
  <si>
    <t>B.2.c</t>
  </si>
  <si>
    <t>Acquisti di servizi sanitari per assitenza specialistica ambulatoriale</t>
  </si>
  <si>
    <t>12) Acq. Prest. san. - assist. special.conv.</t>
  </si>
  <si>
    <t>380.100.20</t>
  </si>
  <si>
    <t>ONERI SOCIALI - ASSISTENZA SPECIALISTICA INTERNA</t>
  </si>
  <si>
    <t>SOZIALABGABEN FÜR INTERNE FACHÄRZTLICHE BETREUUNG</t>
  </si>
  <si>
    <t>380.200.00</t>
  </si>
  <si>
    <t>ACCANTONAMENTO FONDO PREMIO OPEROSITÀ (SUMAI)</t>
  </si>
  <si>
    <t>380.200.10</t>
  </si>
  <si>
    <t>BA2760</t>
  </si>
  <si>
    <t>B.16.B</t>
  </si>
  <si>
    <t>Accantonamenti per premio di operosità (SUMAI)</t>
  </si>
  <si>
    <t>B.11.b</t>
  </si>
  <si>
    <t xml:space="preserve">Accantonamenti per premio operosità </t>
  </si>
  <si>
    <t>380.900.00</t>
  </si>
  <si>
    <t>ALTRE CONVENZIONI SANITARIE - ASSISTENZA SPECIALISTICA INTERNA</t>
  </si>
  <si>
    <t>SONSTIGE KONVENTIONEN FÜR INTERNE FACHÄRZTLICHE BETREUUNG</t>
  </si>
  <si>
    <t>380.900.10</t>
  </si>
  <si>
    <t>BA0620</t>
  </si>
  <si>
    <t>B.2.A.3.5.D</t>
  </si>
  <si>
    <t>Servizi sanitari per assistenza specialistica da altri privati</t>
  </si>
  <si>
    <t>390.000.00</t>
  </si>
  <si>
    <t>390</t>
  </si>
  <si>
    <t>CONVENZIONI SANITARIE PER ASSISTENZA SPECIALISTICA ESTERNA</t>
  </si>
  <si>
    <t>KONVENTIONEN FÜR EXTERNE FACHÄRZTLICHE BETREUUNG</t>
  </si>
  <si>
    <t>390.100.00</t>
  </si>
  <si>
    <t>390.100.10</t>
  </si>
  <si>
    <t>ASSISTENZA SPECIALISTICA ESTERNA DA CASE DI CURA PRIVATE CONVENZIONATE</t>
  </si>
  <si>
    <t xml:space="preserve">EXTERNE FACHÄRZTLICHE BETREUUNG VON KONVENTIONIERTEN PRIVATEN KURHÄUSERN </t>
  </si>
  <si>
    <t>BA0610</t>
  </si>
  <si>
    <t>B.2.A.3.5.C</t>
  </si>
  <si>
    <t xml:space="preserve"> Servizi sanitari per assistenza specialistica da Case di Cura private</t>
  </si>
  <si>
    <t>390.100.20</t>
  </si>
  <si>
    <t xml:space="preserve">ASSISTENZA SPECIALISTICA ESTERNA DA ALTRI SOGGETTI PRIVATI </t>
  </si>
  <si>
    <t>EXTERNE FACHÄRZTLICHE BETREUUNG VON ANDEREN PRIVATEN</t>
  </si>
  <si>
    <t>390.150.00</t>
  </si>
  <si>
    <t>ACQUISTI SERVIZI PER ASSISTENZA SPECIALISTICA ESTERNA</t>
  </si>
  <si>
    <t>ANKAUF LEISTUNGEN FÜR EXTERNE FACHÄRZTLICHE BETREUUNG</t>
  </si>
  <si>
    <t>390.150.10</t>
  </si>
  <si>
    <t>ASSISTENZA SPECIALISTICA ESTERNA DA AZIENDE SANITARIE EXTRA-PAB FATTURATA DIRETTAMENTE</t>
  </si>
  <si>
    <t>EXTERNE FACHÄRZTLICHE BETREUUNG VON SANITÄTSBETRIEBEN AUSSERHALB DES LANDES DIREKT VERRECHNET</t>
  </si>
  <si>
    <t>390.150.11</t>
  </si>
  <si>
    <t>ASSISTENZA SPECIALISTICA ESTERNA DA AZIENDE SANITARIE EXTRA-PAB COMPENSATA IN MOBILITÀ</t>
  </si>
  <si>
    <t>EXTERNE FACHÄRZTLICHE BETREUUNG VON SANITÄTSBETRIEBEN AUSSERHALB DES LANDES ÜBER DIE MOBILITÄT VERRECHNET</t>
  </si>
  <si>
    <t>BA0560</t>
  </si>
  <si>
    <t>B.2.A.3.3</t>
  </si>
  <si>
    <t>390.150.12</t>
  </si>
  <si>
    <t>PRESTAZIONI SANITARIE DI ASSISTENZA SPECIALISTICA DA IRCCS PRIVATI E POLICLINICI PRIVATI</t>
  </si>
  <si>
    <t>FACHÄRZTLICHE SANITÄRE LEISTUNGEN VON PRIVATEN IRCCS UND POLIKLINIKEN</t>
  </si>
  <si>
    <t>BA0590</t>
  </si>
  <si>
    <t>B.2.A.3.5.A</t>
  </si>
  <si>
    <t>Servizi sanitari per assistenza specialistica da IRCCS Privati e Policlinici privati</t>
  </si>
  <si>
    <t>390.150.13</t>
  </si>
  <si>
    <t>PRESTAZIONI SANITARIE DI ASSISTENZA SPECIALISTICA DA CASE DI CURA PRIVATE</t>
  </si>
  <si>
    <t>FACHÄRZTLICHE SANITÄRE LEISTUNGEN VON PRIVATEN PFLEGEHEIMEN</t>
  </si>
  <si>
    <t>Servizi sanitari per assistenza specialistica da Case di Cura private</t>
  </si>
  <si>
    <t>390.150.20</t>
  </si>
  <si>
    <t>ASSISTENZA SPECIALISTICA ESTERNA DA PRIVATO PER CITTADINI NON RESIDENTI (EXTRA PAB)</t>
  </si>
  <si>
    <t>EXTERNE FACHÄRZTLICHE BETREUUNG VON PRIVATEN FÜR NICHT ANSÄSSIGE BÜRGER (AUSSERHALB DES LANDES)</t>
  </si>
  <si>
    <t>BA0630</t>
  </si>
  <si>
    <t>B.2.A.3.6</t>
  </si>
  <si>
    <t>da privato per cittadini non residenti - Extraregione (mobilità attiva in compensazione)</t>
  </si>
  <si>
    <t>390.150.30</t>
  </si>
  <si>
    <t>PRESTAZIONI SANITARIE DI ASSISTENZA SPECIALISTICA DA ALTRI PRIVATI</t>
  </si>
  <si>
    <t>FACHÄRZTLICHE SANITÄRE LEISTUNGEN VON ANDEREN PRIVATEN</t>
  </si>
  <si>
    <t>400.000.00</t>
  </si>
  <si>
    <t>CONVENZIONI SANITARIE PER ASSISTENZA RIABILITATIVA ED INTEGRATIVA TERRITORIALE</t>
  </si>
  <si>
    <t>KONVENTIONEN FÜR REHABILITATIONSBETREUUNG UND ERGÄNZENDE BETREUUNG AUF DEM TERRITORIUM</t>
  </si>
  <si>
    <t>400.100.00</t>
  </si>
  <si>
    <t>ASSISTENZA PROTESICA ART. 26, C. 3 L. 833/78 E DM 27 AGOSTO 1999, N. 332.</t>
  </si>
  <si>
    <t>PROTHETISCHE BETREUUNG ART. 26, ABSATZ 3 L. 833/78 UND M.D.  332 VOM 27. AUGUST 1999</t>
  </si>
  <si>
    <t>400.100.10</t>
  </si>
  <si>
    <t>BA0790</t>
  </si>
  <si>
    <t>B.2.A.6.4</t>
  </si>
  <si>
    <t>B.2.f</t>
  </si>
  <si>
    <t>Acquisti di servizi sanitari per assistenza protesica</t>
  </si>
  <si>
    <t>14) Acq. Altre prest. sanitarie</t>
  </si>
  <si>
    <t>400.200.00</t>
  </si>
  <si>
    <t>ASSISTENZA RIABILITATIVA RESIDENZIALE E SEMIRESIDENZIALE IN ISTITUTI COME SCHEMA TIPO ART. 26 L. 833/78</t>
  </si>
  <si>
    <t>STATIONÄRE UND TEILSTATIONÄRE REHABILITATIONSBETREUUNG IN EINRICHTUNGEN GEMÄSS ART. 26 G. 833/78</t>
  </si>
  <si>
    <t>400.200.10</t>
  </si>
  <si>
    <t>ASSISTENZA RIABILITATIVA RESIDENZIALE E SEMIRESIDENZIALE IN ISTITUTI COME SCHEMA TIPO ART. 26 L. 833/78 DA PRIVATO PAB</t>
  </si>
  <si>
    <t>STATIONÄRE UND TEILSTATIONÄRE REHABILITATIONSBETREUUNG IN EINRICHTUNGEN GEMÄSS ART. 26 G. 833/78 VON PRIVATEN DES LANDES</t>
  </si>
  <si>
    <t>BA0680</t>
  </si>
  <si>
    <t>B.2.A.4.4</t>
  </si>
  <si>
    <t>B.2.d</t>
  </si>
  <si>
    <t>Acquisti di servizi sanitari per assistenza riabilitativa</t>
  </si>
  <si>
    <t>400.200.20</t>
  </si>
  <si>
    <t>ASSISTENZA RIABILITATIVA RESIDENZIALE E SEMIRESIDENZIALE IN ISTITUTI COME SCHEMA TIPO ART. 26 L. 833/78 DA PRIVATO EXTRAPAB</t>
  </si>
  <si>
    <t>STATIONÄRE UND TEILSTATIONÄRE REHABILITATIONSBETREUUNG IN EINRICHTUNGEN GEMÄSS ART. 26 G. 833/78 VON PRIVATEN AUSSERHALB DES LANDES</t>
  </si>
  <si>
    <t>BA0690</t>
  </si>
  <si>
    <t>B.2.A.4.5</t>
  </si>
  <si>
    <t>da privato ( extraregionale)</t>
  </si>
  <si>
    <t>400.200.30</t>
  </si>
  <si>
    <t>ASSISTENZA RIABILITATIVA RESIDENZIALE E SEMIRESIDENZIALE IN ISTITUTI COME SCHEMA TIPO ART. 26 L. 833/78 DA PUBBLICO EXTRAPAB</t>
  </si>
  <si>
    <t>STATIONÄRE UND TEILSTATIONÄRE REHABILITATIONSBETREUUNG IN EINRICHTUNGEN GEMÄSS ART. 26 G. 833/78 VON ÖFFENTLICHEN EINRICHTUNGEN AUSSERHALB DES LANDES</t>
  </si>
  <si>
    <t>BA0670</t>
  </si>
  <si>
    <t>B.2.A.4.3</t>
  </si>
  <si>
    <t>da pubblico (Extraregione) non soggetti a compensazione</t>
  </si>
  <si>
    <t>400.300.00</t>
  </si>
  <si>
    <t>ASSISTENZA RIABILITATIVA RESIDENZIALE, SEMIRESIDENZIALE ED INTEGRATIVA TERRITORIALE PER TOSSICODIPENDENTI</t>
  </si>
  <si>
    <t>STATIONÄRE, TEILSTATIONÄRE UND ERGÄNZENDE REHABILITATIONSBETREUUNGFÜR DROGENABHÄNGIGE AUF DEM TERRITORIUM</t>
  </si>
  <si>
    <t>400.300.10</t>
  </si>
  <si>
    <t>ASSISTENZA RIABILITATIVA RESIDENZIALE, SEMIRESIDENZIALE ED INTEGRATIVA TERRITORIALE PER TOSSICODIPENDENTI DELLA PAB</t>
  </si>
  <si>
    <t>STATIONÄRE, TEILSTATIONÄRE UND ERGÄNZENDE REHABILITATIONSBETREUUNG FÜR DROGENABHÄNGIGE AUF DEM TERRITORIUM IM LAND</t>
  </si>
  <si>
    <t>B.2.A.12.4</t>
  </si>
  <si>
    <t>400.300.20</t>
  </si>
  <si>
    <t>ASSISTENZA RIABILITATIVA RESIDENZIALE, SEMIRESIDENZIALE ED INTEGRATIVA TERRITORIALE PER TOSSICODIPENDENTI EXTRA-PAB</t>
  </si>
  <si>
    <t>STATIONÄRE, TEILSTATIONÄRE UND ERGÄNZENDE REHABILITATIONSBETREUUNG  FÜR DROGENABHÄNGIGE AUF DEM TERRITORIUM AUSSERHALB DES LANDES</t>
  </si>
  <si>
    <t>BA1190</t>
  </si>
  <si>
    <t>B.2.A.12.5</t>
  </si>
  <si>
    <t>da privato (extraregionale)</t>
  </si>
  <si>
    <t>400.400.00</t>
  </si>
  <si>
    <t>ASSISTENZA RIABILITATIVA RESIDENZIALE, SEMIRESIDENZIALE ED INTEGRATIVA TERRITORIALE PER MALATI E DISTURBATI MENTALI</t>
  </si>
  <si>
    <r>
      <t xml:space="preserve">STATIONÄRE, TEILSTATIONÄRE UND ERGÄNZENDE REHABILITATIONSBETREUUNG 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 xml:space="preserve"> AUF DEM TERRITORIUM FÜR MENTAL ERKRANKTE UND GESTÖRTE</t>
    </r>
  </si>
  <si>
    <t>400.400.10</t>
  </si>
  <si>
    <t>ASSISTENZA RIABILITATIVA RESIDENZIALE, SEMIRESIDENZIALE ED INTEGRATIVA TERRITORIALE PER MALATI E DISTURBATI MENTALI NELLA PAB</t>
  </si>
  <si>
    <t>STATIONÄRE, TEILSTATIONÄRE UND ERGÄNZENDE REHABILITATIONSBETREUUNG  AUF DEM TERRITORIUM FÜR MENTAL ERKRANKTE UND GESTÖRTE IM LAND</t>
  </si>
  <si>
    <t>BA0940</t>
  </si>
  <si>
    <t>B.2.A.8.4</t>
  </si>
  <si>
    <t>B.2.h</t>
  </si>
  <si>
    <t>Acquisti prestazioni di psichiatrica residenziale e semiresidenziale</t>
  </si>
  <si>
    <t>400.400.20</t>
  </si>
  <si>
    <t>ASSISTENZA RIABILITATIVA RESIDENZIALE, SEMIRESIDENZIALE ED INTEGRATIVA TERRITORIALE PER MALATI E DISTURBATI MENTALI EXTRA PAB</t>
  </si>
  <si>
    <t>STATIONÄRE, TEILSTATIONÄRE UND ERGÄNZENDE REHABILITATIONSBETREUUNG  AUF DEM TERRITORIUM FÜR MENTAL ERKRANKTE UND GESTÖRTE AUSSERHALB DES LANDES</t>
  </si>
  <si>
    <t>BA0950</t>
  </si>
  <si>
    <t>B.2.A.8.5</t>
  </si>
  <si>
    <t>400.500.00</t>
  </si>
  <si>
    <t>ASSISTENZA RIABILITATIVA RESIDENZIALE ED INTEGRATIVA TERRITORIALE PER ANZIANI NON AUTOSUFFICIENTI</t>
  </si>
  <si>
    <t>ERGÄNZENDE UND REHABILITATIONSBETREUUNG VON ALTEN, PFLEGEBEDÜRFTIGEN MENSCHEN IN ALTERS- UND WOHNHEIMEN AUF DEM TERRITORIUM</t>
  </si>
  <si>
    <t>400.500.10</t>
  </si>
  <si>
    <t>ASSISTENZA RIABILITATIVA RESIDENZIALE ED INTEGRATIVA TERRITORIALE PER ANZIANI NON AUTOSUFFICIENTI - RETTA GIORNALIERA - DA PUBBLICO DELLA PAB</t>
  </si>
  <si>
    <t>ERGÄNZENDE UND REHABILITATIONSBETREUUNG VON ALTEN, PFLEGEBEDÜRFTIGEN MENSCHEN IN ALTERS- UND WOHNHEIMEN AUF DEM TERRITORIUM - TAGESSATZ - VON ÖFFENTLICHEN EINRICHTUNGEN DES LANDES</t>
  </si>
  <si>
    <t>BA1160</t>
  </si>
  <si>
    <t>B.2.A.12.2</t>
  </si>
  <si>
    <t>da pubblico (Altri soggetti pubbl. della regione)</t>
  </si>
  <si>
    <t>13) Acq. Prest. san. - case di riposo</t>
  </si>
  <si>
    <t>400.500.15</t>
  </si>
  <si>
    <t>ASSISTENZA RIABILITATIVA RESIDENZIALE ED INTEGRATIVA TERRITORIALE PER ANZIANI NON AUTOSUFFICIENTI - RETTA GIORNALIERA - DA PRIVATO DELLA PAB</t>
  </si>
  <si>
    <t>ERGÄNZENDE UND REHABILITATIONSBETREUUNG VON ALTEN, PFLEGEBEDÜRFTIGEN MENSCHEN IN ALTERS- UND WOHNHEIMEN AUF DEM TERRITORIUM - TAGESSATZ  - VON  PRIVATEN DES LANDES</t>
  </si>
  <si>
    <t>400.500.20</t>
  </si>
  <si>
    <t>ASSISTENZA RIABILITATIVA RESIDENZIALE ED INTEGRATIVA TERRITORIALE PER ANZIANI NON AUTOSUFFICIENTI - COSTI DEL PERSONALE DA PUBBLICO DELLA PAB</t>
  </si>
  <si>
    <t>ERGÄNZENDE UND REHABILITATIONSBETREUUNG VON ALTEN, PFLEGEBEDÜRFTIGEN MENSCHEN IN ALTERS- UND WOHNHEIMEN AUF DEM TERRITORIUM - PERSONALKOSTEN - VON ÖFFENTLICHEN EINRICHTUNGEN DES LANDES</t>
  </si>
  <si>
    <t>400.500.25</t>
  </si>
  <si>
    <t>ASSISTENZA RIABILITATIVA RESIDENZIALE ED INTEGRATIVA TERRITORIALE PER ANZIANI NON AUTOSUFFICIENTI - COSTI DEL PERSONALE - DA PRIVATO DELLA PAB</t>
  </si>
  <si>
    <t>ERGÄNZENDE UND REHABILITATIONSBETREUUNG VON ALTEN, PFLEGEBEDÜRFTIGEN MENSCHEN IN ALTERS- UND WOHNHEIMEN AUF DEM TERRITORIUM - PERSONALKOSTEN  - VON  PRIVATEN DES LANDES</t>
  </si>
  <si>
    <t>400.500.30</t>
  </si>
  <si>
    <t>ASSISTENZA RIABILITATIVA RESIDENZIALE ED INTEGRATIVA TERRITORIALE PER ANZIANI NON AUTOSUFFICIENTI - EXTRA PAB</t>
  </si>
  <si>
    <t>ERGÄNZENDE UND REHABILITATIONSBETREUUNG VON ALTEN, PFLEGEBEDÜRFTIGEN MENSCHEN IN ALTERS- UND WOHNHEIMEN AUF DEM TERRITORIUM - VON ÖFFENTLICHEN EINRICHTUNGEN AUSSERHALB DES LANDES</t>
  </si>
  <si>
    <t>BA1170</t>
  </si>
  <si>
    <t>B.2.A.12.3</t>
  </si>
  <si>
    <t xml:space="preserve"> da pubblico (Extraregione) non soggette a compensazione</t>
  </si>
  <si>
    <t>400.500.35</t>
  </si>
  <si>
    <t>ASSISTENZA RIABILITATIVA RESIDENZIALE ED INTEGRATIVA TERRITORIALE PER ANZIANI NON AUTOSUFFICIENTI - DA PRIVATO EXTRA PAB</t>
  </si>
  <si>
    <t>ERGÄNZENDE UND REHABILITATIONSBETREUUNG VON ALTEN, PFLEGEBEDÜRFTIGEN MENSCHEN IN ALTERS- UND WOHNHEIMEN AUF DEM TERRITORIUM - VON PRIVATEN AUSSERHALB DES LANDES</t>
  </si>
  <si>
    <t>400.600.00</t>
  </si>
  <si>
    <t>ALTRA ASSISTENZA RIABILITATIVA RESIDENZIALE ED INTEGRATIVA TERRITORIALE</t>
  </si>
  <si>
    <t>SONSTIGE ERGÄNZENDE UND REHABILITATIONSBETREUUNG IN WOHNSTÄTTEN AUF DEM TERRITORIUM</t>
  </si>
  <si>
    <t>400.600.10</t>
  </si>
  <si>
    <t>400.700.00</t>
  </si>
  <si>
    <t>RIMBORSI A FARMACIE ED ESERCIZI COMMERCIALI</t>
  </si>
  <si>
    <t>RÜCKERSTATTUNGEN AN APOTHEKEN UND AN HANDELSBETRIEBE</t>
  </si>
  <si>
    <t>400.700.10</t>
  </si>
  <si>
    <t xml:space="preserve">RIMBORSI A FARMACIE PUBBLICHE PER PRESIDI SANITARI </t>
  </si>
  <si>
    <t xml:space="preserve">RÜCKERSTATTUNGEN AN ÖFFENTLICHE APOTHEKEN FÜR SANITÄRE BEHELFE </t>
  </si>
  <si>
    <t>BA0720</t>
  </si>
  <si>
    <t>B.2.A.5.2</t>
  </si>
  <si>
    <t>B.2.e</t>
  </si>
  <si>
    <t>Acquisti di servizi sanitari per assistenza integrativa</t>
  </si>
  <si>
    <t>400.700.15</t>
  </si>
  <si>
    <t xml:space="preserve">RIMBORSI A FARMACIE PRIVATE ED ESERCIZI COMMERCIALI PER PRESIDI SANITARI </t>
  </si>
  <si>
    <t xml:space="preserve">RÜCKERSTATTUNGEN AN PRIVATE APOTHEKEN UND HANDELSBETRIEBE FÜR SANITÄRE BEHELFE </t>
  </si>
  <si>
    <t>BA0740</t>
  </si>
  <si>
    <t>B.2.A.5.4</t>
  </si>
  <si>
    <t>400.700.20</t>
  </si>
  <si>
    <r>
      <t xml:space="preserve">RIMBORSI A FARMACIE PUBBLICHE PER PRESIDI SANITARI EX LP 2/86 </t>
    </r>
    <r>
      <rPr>
        <strike/>
        <sz val="8"/>
        <rFont val="Arial"/>
        <family val="2"/>
      </rPr>
      <t/>
    </r>
  </si>
  <si>
    <t xml:space="preserve">RÜCKERSTATTUNGEN AN ÖFFENTLICHE APOTHEKEN FÜR SANITÄRE BEHELFE GEM. LG 2/86 </t>
  </si>
  <si>
    <t>16) Assistenza aggiuntiva</t>
  </si>
  <si>
    <t>400.700.25</t>
  </si>
  <si>
    <t>RIMBORSI A FARMACIE PRIVATE ED ESERCIZI COMMERCIALI PER PRESIDI SANITARI EX LP 2/86</t>
  </si>
  <si>
    <t>RÜCKERSTATTUNGEN AN PRIVATE APOTHEKEN UND HANDELSBETRIEBE FÜR SANITÄRE BEHELFE GEM. LG 2/86 VON PRIVATEN</t>
  </si>
  <si>
    <t>400.700.30</t>
  </si>
  <si>
    <r>
      <t xml:space="preserve">RIMBORSI A FARMACIE PUBBLICHE PER GALENICI </t>
    </r>
    <r>
      <rPr>
        <strike/>
        <sz val="8"/>
        <rFont val="Verdana"/>
        <family val="2"/>
      </rPr>
      <t xml:space="preserve"> </t>
    </r>
  </si>
  <si>
    <t>RÜCKERSTATTUNGEN AN ÖFFENTLICHE APOTHEKEN FÜR GALENIKA</t>
  </si>
  <si>
    <t>400.700.35</t>
  </si>
  <si>
    <t xml:space="preserve">RIMBORSI A FARMACIE PRIVATE ED ESERCIZI COMMERCIALI PER GALENICI </t>
  </si>
  <si>
    <t>RÜCKERSTATTUNGEN AN PRIVATE APOTHEKEN UND HANDELSBETRIEBE FÜR GALENIKA VON PRIVATEN</t>
  </si>
  <si>
    <t>400.700.40</t>
  </si>
  <si>
    <t xml:space="preserve">RIMBORSI A FARMACIE PUBBLICHE PER PRODOTTI DIETETICI </t>
  </si>
  <si>
    <t>RÜCKERSTATTUNGEN AN ÖFFENTLICHE APOTHEKEN FÜR DIÄTPRODUKTE</t>
  </si>
  <si>
    <t>400.700.45</t>
  </si>
  <si>
    <t xml:space="preserve">RIMBORSI A FARMACIE PRIVATE ED ESERCIZI COMMERCIALI  PER PRODOTTI DIETETICI </t>
  </si>
  <si>
    <t>RÜCKERSTATTUNGEN AN PRIVATE APOTHEKEN UND HANDELSBETRIEBE FÜR DIÄTPRODUKTE VON PRIVATEN</t>
  </si>
  <si>
    <t>400.900.00</t>
  </si>
  <si>
    <t>ASSISTENZA TERMALE</t>
  </si>
  <si>
    <t>THERMALBETREUUNG</t>
  </si>
  <si>
    <t>400.900.10</t>
  </si>
  <si>
    <t>ASSISTENZA TERMALE  DA PRIVATO</t>
  </si>
  <si>
    <t>THERMALBETREUUNG VON PRIVATEN</t>
  </si>
  <si>
    <t>BA1070</t>
  </si>
  <si>
    <t>B.2.A.10.4</t>
  </si>
  <si>
    <t>B.2.j</t>
  </si>
  <si>
    <t>Acquisti prestazioni termali in convenzione</t>
  </si>
  <si>
    <t>400.900.20</t>
  </si>
  <si>
    <t>ASSISTENZA TERMALE DA PUBBLICO EXTRA PAB - FATTURATA</t>
  </si>
  <si>
    <t>THERMALBETREUUNG VON ÖFFENTLICHEN EINRICHTUNGEN AUSSERHALB DES LANDES -  VERRECHNET</t>
  </si>
  <si>
    <t>400.900.21</t>
  </si>
  <si>
    <t>ASSISTENZA TERMALE DA AZIENDE SANITARIE EXTRA PAB - COMPENSATE IN MOBILITÀ</t>
  </si>
  <si>
    <t>THERMALBETREUUNG VON SANITÄTSBETRIEBEN AUSSERHALB DES LANDES - ÜBER DIE MOBILITÄT VERRECHNET</t>
  </si>
  <si>
    <t>BA1060</t>
  </si>
  <si>
    <t>B.2.A.10.3</t>
  </si>
  <si>
    <t>400.950.00</t>
  </si>
  <si>
    <t>950</t>
  </si>
  <si>
    <t>FORNITURA STRAORDINARIA PROTESI - LP 30/92</t>
  </si>
  <si>
    <t>AUSSERORDENTLICHE LIEFERUNG VON PROTHESEN - LG 30/92</t>
  </si>
  <si>
    <t>400.950.10</t>
  </si>
  <si>
    <t>400.960.00</t>
  </si>
  <si>
    <t>960</t>
  </si>
  <si>
    <t>ACQUISTO PRESTAZIONI PER DISTRIBUZIONE DIRETTA FARMACI</t>
  </si>
  <si>
    <t>ANKAUF LEISTUNGEN FÜR DIREKTE MEDIKAMENTENVERTEILUNG</t>
  </si>
  <si>
    <t>400.960.05</t>
  </si>
  <si>
    <t>SPESE PER LA DISTRIBUZIONE DIRETTA DEI FARMACI - LEGGE N.405/2001 ART.8 LETT.A) - DA PUBBLICO (ALTRI SOGGETTI PUBBL.DELLA PAB)</t>
  </si>
  <si>
    <t>KOSTEN FÜR DIE DIREKTE VERTEILUNG VON MEDIKAMENTEN - GESETZ N. 405/2001 ART. 8 BUCHST. A) - VON ÖFFENTLICHEN EINRICHTUNGEN (ANDERE ÖFFENTLICHE EINRICHTUNGEN DES LANDES)</t>
  </si>
  <si>
    <t>BA0980</t>
  </si>
  <si>
    <t>B.2.A.9.2</t>
  </si>
  <si>
    <t>Acquisto pretazioni di distribuzione farmaci File F - da pubblico (altri soggetti pubbl. Della Regione)</t>
  </si>
  <si>
    <t>B.2.i</t>
  </si>
  <si>
    <t>Acquisti prestazioni di distribuzione farmaci File F</t>
  </si>
  <si>
    <t>400.960.10</t>
  </si>
  <si>
    <t>ACQUISTO PRESTAZIONI PER DISTRIBUZIONE DIRETTA FARMACI DA AZIENDE SANITARIE EXTRA PAB - COMPENSATE IN MOBILITÀ</t>
  </si>
  <si>
    <t>ANKAUF LEISTUNGEN FÜR DIREKTE MEDIKAMENTENVERTEILUNG VON SANITÄTSBETRIEBEN AUSSERHALB DES LANDES - ÜBER DIE MOBILITÄT VERRECHNET</t>
  </si>
  <si>
    <t>BA0990</t>
  </si>
  <si>
    <t>B.2.A.9.3</t>
  </si>
  <si>
    <t>400.960.15</t>
  </si>
  <si>
    <t>SPESE PER LA DISTRIBUZIONE DIRETTA DEI FARMACI - LEGGE N.405/2001 ART.8 LETT.A) - DA PRIVATO DELLA PAB</t>
  </si>
  <si>
    <t>KOSTEN FÜR DIE DIREKTE VERTEILUNG VON MEDIKAMENTEN - GESETZ N. 405/2001 ART. 8 BUCHST. A) - VON PRIVATEN DES LANDES</t>
  </si>
  <si>
    <t>BA1000</t>
  </si>
  <si>
    <t>B.2.A.9.4</t>
  </si>
  <si>
    <t>Acquisto pretazioni di distribuzione farmaci File F - da privato (intraregionale)</t>
  </si>
  <si>
    <t>410.000.00</t>
  </si>
  <si>
    <t>410</t>
  </si>
  <si>
    <t>COSTI PER PRESTAZIONI</t>
  </si>
  <si>
    <t>LEISTUNGEN</t>
  </si>
  <si>
    <t>410.100.00</t>
  </si>
  <si>
    <t>COSTI PER PRESTAZIONI IN REGIME DI RICOVERO</t>
  </si>
  <si>
    <t>AUFENTHALTSBEZOGENE LEISTUNGEN</t>
  </si>
  <si>
    <t>410.100.20</t>
  </si>
  <si>
    <t>PRESTAZIONI DI RICOVERO DA AZIENDE SANITARIE EXTRA-PAB  (FATTURATE DIRETTAMENTE)</t>
  </si>
  <si>
    <t>AUFENTHALTSBEZOGENE  LEISTUNGEN VON SANITÄTSBETRIEBEN  AUSSERHALB DES LANDES (DIREKT VERRECHNET)</t>
  </si>
  <si>
    <t>11) Acq. Prest. san. - assist. osped. in conv.</t>
  </si>
  <si>
    <t>410.100.21</t>
  </si>
  <si>
    <t>PRESTAZIONI DI RICOVERO DA AZIENDE SANITARIE EXTRA-PAB (COMPENSATE IN MOBILITA')</t>
  </si>
  <si>
    <t>AUFENTHALTSBEZOGENE  LEISTUNGEN VON SANITÄTSBETRIEBEN  AUSSERHALB DES LANDES (ÜBER DIE MOBILITÄT VERRECHNET)</t>
  </si>
  <si>
    <t>BA0830</t>
  </si>
  <si>
    <t>B.2.A.7.3</t>
  </si>
  <si>
    <t>B.2.g</t>
  </si>
  <si>
    <t>Acquisti di servizi sanitari per assistenza ospedaliera</t>
  </si>
  <si>
    <t>410.100.30</t>
  </si>
  <si>
    <t>PRESTAZIONI DI RICOVERO DA  ALTRI SOGGETTI PUBBLICI DELLA PAB</t>
  </si>
  <si>
    <t>AUFENTHALTSBEZOGENE LEISTUNGEN VON ANDEREN ÖFFENTLICHEN SUBJEKTEN DES LANDES</t>
  </si>
  <si>
    <t>BA0820</t>
  </si>
  <si>
    <t>B.2.A.7.2</t>
  </si>
  <si>
    <t>410.100.40</t>
  </si>
  <si>
    <t>PRESTAZIONI DI RICOVERO DA AZIENDE SANITARIE ESTERE  (FATTURATE DIRETTAMENTE)</t>
  </si>
  <si>
    <t>AUFENTHALTSBEZOGENE  LEISTUNGEN VON AUSLÄNDISCHEN SANITÄTSBETRIEBEN (DIREKT VERRECHNET)</t>
  </si>
  <si>
    <t>BA1540</t>
  </si>
  <si>
    <t>B.2.A.16.5</t>
  </si>
  <si>
    <t>Costi per servizi sanitari - Mobilità internazionale passiva</t>
  </si>
  <si>
    <t>410.100.41</t>
  </si>
  <si>
    <t>PRESTAZIONI DI RICOVERO DA AZIENDE SANITARIE ESTERE (COMPENSATE IN MOBILITA')</t>
  </si>
  <si>
    <t>AUFENTHALTSBEZOGENE  LEISTUNGEN VON AUSLÄNDISCHEN SANITÄTSBETRIEBEN ÜBER MOBILITÄT VERRECHNET)</t>
  </si>
  <si>
    <t>410.100.50</t>
  </si>
  <si>
    <t>PRESTAZIONI DI RICOVERO DA  CASE DI CURA PRIVATE</t>
  </si>
  <si>
    <t>AUFENTHALTSBEZOGENE LEISTUNGEN VON PRIVATEN</t>
  </si>
  <si>
    <t>BA0870</t>
  </si>
  <si>
    <t>B.2.A.7.4.C</t>
  </si>
  <si>
    <t>Servizi sanitari per assistenza ospedaliera da Case di Cura private</t>
  </si>
  <si>
    <t>410.100.51</t>
  </si>
  <si>
    <t>51</t>
  </si>
  <si>
    <t>PRESTAZIONI DI RICOVERO DA IRCCS PRIVATI E POLICLINICI PRIVATI</t>
  </si>
  <si>
    <t>AUFENTHALTSBEZOGENE LEISTUNGEN VON  PRIVATEN IRCCS UND POLIKLINIKEN</t>
  </si>
  <si>
    <t>BA0850</t>
  </si>
  <si>
    <t>B.2.A.7.4.A</t>
  </si>
  <si>
    <t>Servizi sanitari per assistenza ospedaliera da IRCCS privati e Policlinici privati</t>
  </si>
  <si>
    <t>410.100.55</t>
  </si>
  <si>
    <t xml:space="preserve">PRESTAZIONI DI RICOVERO DA  PRIVATI PER CITTADINI NON RESIDENTI NELLA PAB </t>
  </si>
  <si>
    <t>AUFENTHALTSBEZOGENE LEISTUNGEN VON PRIVATEN FÜR NICHT IM LAND ANSÄSSIGE BÜRGER</t>
  </si>
  <si>
    <t>BA0890</t>
  </si>
  <si>
    <t>B.2.A.7.5</t>
  </si>
  <si>
    <t xml:space="preserve"> da privato per cittadini non residenti - Extraregione (mobilità attiva in compensazione)</t>
  </si>
  <si>
    <t>410.200.00</t>
  </si>
  <si>
    <t>COSTI PER PRESTAZIONI SANITARIE NON DI RICOVERO</t>
  </si>
  <si>
    <t>NICHT AUFENTHALTSBEZOGENE SANITÄRE LEISTUNGEN</t>
  </si>
  <si>
    <t>410.200.20</t>
  </si>
  <si>
    <t xml:space="preserve"> ALTRE PRESTAZIONI SANITARIE NON DI RICOVERO DA AZIENDE SANITARIE EXTRA-PAB (FATTURATE DIRETTAMENTE)</t>
  </si>
  <si>
    <t>SONSTIGE NICHT AUFENTHALTSBEZOGENE SANITÄRE LEISTUNGEN VON SANITÄTSBETRIEBEN  AUSSERHALB DES LANDES (DIREKT VERRECHNET)</t>
  </si>
  <si>
    <t>410.200.21</t>
  </si>
  <si>
    <t>PRESTAZIONI SANITARIE IBMDR DA AZIENDE SANITARIE EXTRA-PAB (COMPENSATE IN MOBILITA')</t>
  </si>
  <si>
    <t>SANITÄRE LEISTUNGEN (IBMDR) VON SANITÄTSBETRIEBEN AUSSERHALB DES LANDS (ÜBER DIE MOBILITÄT VERRECHNET)</t>
  </si>
  <si>
    <t>410.200.22</t>
  </si>
  <si>
    <t>FORNITURA DI PERSONALE DA AZIENDE SANITARIE EXTRA PAB (FATTURATE DIRETTAMENTE)</t>
  </si>
  <si>
    <t>ZURVERFÜGUNGSTELLUNG VON PERSONAL VON SANITÄTSBETRIEBEN AUSSERHALB DES LANDES (DIREKT VERRECHNET)</t>
  </si>
  <si>
    <t>410.200.30</t>
  </si>
  <si>
    <t>PRESTAZIONI NON DI RICOVERO DA  ALTRI SOGGETTI PUBBLICI EXTRA  PAB</t>
  </si>
  <si>
    <t>NICHT AUFENTHALTSBEZOGENE LEISTUNGEN VON ANDEREN ÖFFENTLICHEN SUBJEKTEN AUSSERHALB DES LANDES</t>
  </si>
  <si>
    <t>410.200.32</t>
  </si>
  <si>
    <t>FORNITURA DI PERSONALE DA  ALTRI SOGGETTI PUBBLICI EXTRA PAB</t>
  </si>
  <si>
    <t>ZURVERFÜGUNGSTELLUNG VON PERSONAL VON ANDEREN ÖFFENTLICHEN SUBJEKTEN AUSSERHALB DES LANDES</t>
  </si>
  <si>
    <t>410.200.40</t>
  </si>
  <si>
    <t>PRESTAZIONI SANITARIE NON DI RICOVERO DA AZIENDE SANITARIE ESTERE (FATTURATE DIRETTAMENTE)</t>
  </si>
  <si>
    <t>NICHT AUFENTHALTSBEZOGENE SANITÄRE LEISTUNGEN VON AUSLÄNDISCHEN SANITÄTSBETRIEBEN (DIREKT VERRECHNET)</t>
  </si>
  <si>
    <t>410.200.41</t>
  </si>
  <si>
    <t>PRESTAZIONI SANITARIE NON DI RICOVERO DA AZIENDE SANITARIE ESTERE (COMPENSATE IN MOBILITA')</t>
  </si>
  <si>
    <t>NICHT AUFENTHALTSBEZOGENE SANITÄRE LEISTUNGEN VON AUSLÄNDISCHEN SANITÄTSBETRIEBEN (ÜBER MOBILITÄT VERRECHNET)</t>
  </si>
  <si>
    <t>410.200.42</t>
  </si>
  <si>
    <t>FORNITURA DI PERSONALE DA AZIENDE SANITARIE ESTERE (FATTURATE DIRETTAMENTE)</t>
  </si>
  <si>
    <t>ZURVERFÜGUNGSTELLUNG VON PERSONAL VON AUSLÄNDISCHEN SANITÄTSBETRIEBEN (DIREKT VERRECHNET)</t>
  </si>
  <si>
    <t>410.200.50</t>
  </si>
  <si>
    <t>PRESTAZIONI SANITARIE NON DI RICOVERO E NON DI SPECIALISTICA AMBULATORIALE  DA STRUTTURE SANITARIE PRIVATE</t>
  </si>
  <si>
    <t>NICHT AUFENTHALTSBEZOGENE SANITÄRE UND NICHT FACHÄRZTLICHE AMBULANTE LEISTUNGEN VON PRIVATEN SANITÄTSSTRUKTUREN</t>
  </si>
  <si>
    <t>BA1530</t>
  </si>
  <si>
    <t>B.2.A.16.4</t>
  </si>
  <si>
    <t>Altri servizi sanitari da privato</t>
  </si>
  <si>
    <t>410.200.52</t>
  </si>
  <si>
    <t>52</t>
  </si>
  <si>
    <t>FORNITURA DI PERSONALE DA STRUTTURE SANITARIE PRIVATE (FATTURATE DIRETTAMENTE)</t>
  </si>
  <si>
    <t>ZURVERFÜGUNGSTELLUNG VON PERSONAL VON PRIVATEN SANITÄTSSTRUKTUREN (DIREKT VERRECHNET)</t>
  </si>
  <si>
    <t>410.300.00</t>
  </si>
  <si>
    <t>FORNITURA DI PRODOTTI SANITARI E NON</t>
  </si>
  <si>
    <t>LIEFERUNG VON SANITÄREN UND NICHT SANITÄREN GÜTERN</t>
  </si>
  <si>
    <t>410.300.20</t>
  </si>
  <si>
    <t>FORNITURE DI PRODOTTI SANITARI DA PARTE DELLE AZIENDE SANITARIE EXTRA PAB</t>
  </si>
  <si>
    <t>LIEFERUNG VON SANITÄREN GÜTERN VON SANITÄTSBETRIEBEN AUSSERHALB DES LANDES</t>
  </si>
  <si>
    <t>BA0730</t>
  </si>
  <si>
    <t>B.2.A.5.3</t>
  </si>
  <si>
    <t>da pubblico (extra Regione)</t>
  </si>
  <si>
    <t>410.300.21</t>
  </si>
  <si>
    <t>FORNITURE DI PRODOTTI NON SANITARI DA PARTE DELLE AZIENDE SANITARIE EXTRA  PAB</t>
  </si>
  <si>
    <t>LIEFERUNG VON NICHT-SANITÄREN GÜTERN VON SANITÄTSBETRIEBEN AUSSERHALB DES LANDES</t>
  </si>
  <si>
    <t>BA1730</t>
  </si>
  <si>
    <t>B.2.B.1.12.B</t>
  </si>
  <si>
    <t>Altri servizi non sanitari da altri soggetti pubblici</t>
  </si>
  <si>
    <t>07) Costi gen. Oneri div. Gesti</t>
  </si>
  <si>
    <t>420.000.00</t>
  </si>
  <si>
    <t>420</t>
  </si>
  <si>
    <t>RIMBORSI, ASSEGNI E CONTRIBUTI</t>
  </si>
  <si>
    <t>RÜCKERSTATTUNGEN, ZUWEISUNGEN UND BEITRÄGE</t>
  </si>
  <si>
    <t>420.100.00</t>
  </si>
  <si>
    <t>RIMBORSI PER RICOVERI IN ITALIA</t>
  </si>
  <si>
    <t>RÜCKERSTATTUNGEN FÜR STATIONÄRE BEHANDLUNG IN ITALIEN</t>
  </si>
  <si>
    <t>420.100.10</t>
  </si>
  <si>
    <t>BA1330</t>
  </si>
  <si>
    <t>B.2.A.14.5</t>
  </si>
  <si>
    <t>Altri rimborsi, assegni e contributi</t>
  </si>
  <si>
    <t>B.2.n</t>
  </si>
  <si>
    <t>Rimborsi Assegni e contributi sanitari</t>
  </si>
  <si>
    <t>15) Rimborsi assegni contributi B.2.i.</t>
  </si>
  <si>
    <t>420.110.00</t>
  </si>
  <si>
    <t>RIMBORSI PER RICOVERI ALL'ESTERO</t>
  </si>
  <si>
    <t>RÜCKERSTATTUNGEN FÜR STATIONÄRE BEHANDLUNG IM AUSLAND</t>
  </si>
  <si>
    <t>420.110.10</t>
  </si>
  <si>
    <t>BA1300</t>
  </si>
  <si>
    <t>B.2.A.14.2</t>
  </si>
  <si>
    <t>Rimborsi per cure all'estero</t>
  </si>
  <si>
    <t>420.120.00</t>
  </si>
  <si>
    <t>RIMBORSI PER ASSISTENZA INTEGRATIVA</t>
  </si>
  <si>
    <t>RÜCKERSTATTUNGEN FÜR ERGÄNZENDE BEHANDLUNG</t>
  </si>
  <si>
    <t>420.120.10</t>
  </si>
  <si>
    <t>420.130.00</t>
  </si>
  <si>
    <t>RIMBORSI PER ASSISTENZA MEDICO GENERICA</t>
  </si>
  <si>
    <t>RÜCKERSTATTUNGEN FÜR ALLGEMEIN-ÄRZTLICHE BETREUUNG</t>
  </si>
  <si>
    <t>420.130.10</t>
  </si>
  <si>
    <t>420.130.20</t>
  </si>
  <si>
    <t>RIMBORSI  PER PARTO A DOMICILIO (LP 33/88 ART.21)</t>
  </si>
  <si>
    <t>RÜCKERSTATTUNGEN DER KOSTEN FÜR HAUSGEBURTEN (LG 33/88 ART. 21)</t>
  </si>
  <si>
    <t>420.140.00</t>
  </si>
  <si>
    <t>RIMBORSI PER PRESTAZIONI SPECIALISTICHE</t>
  </si>
  <si>
    <t>RÜCKERSTATTUNGEN FÜR FACHÄRZTLICHE LEISTUNGEN</t>
  </si>
  <si>
    <t>420.140.10</t>
  </si>
  <si>
    <t>RIMBORSI PER PRESTAZIONI SPECIALISTICHE IN ITALIA</t>
  </si>
  <si>
    <t>RÜCKERSTATTUNGEN FÜR FACHÄRZTLICHE LEISTUNGEN IN ITALIEN</t>
  </si>
  <si>
    <t>420.140.20</t>
  </si>
  <si>
    <t>RIMBORSI PER PRESTAZIONI SPECIALISTICHE ALL'ESTERO</t>
  </si>
  <si>
    <t>RÜCKVERGÜTUNGEN FÜR FACHÄRZTLICHE LEISTUNGEN IM AUSLAND</t>
  </si>
  <si>
    <t>Rimborsi, assegni e contributi sanitari</t>
  </si>
  <si>
    <t>420.150.00</t>
  </si>
  <si>
    <t>RIMBORSI PER ASSISTENZA ODONTOIATRICA LP 16/88</t>
  </si>
  <si>
    <t>RÜCKERSTATTUNGEN FÜR ZAHNÄRZTLICHE LEISTUNGEN LG 16/88</t>
  </si>
  <si>
    <t>420.150.10</t>
  </si>
  <si>
    <t>420.200.00</t>
  </si>
  <si>
    <t>CONTRIBUTI, ASSEGNI E SUSSIDI VARI PER ASSISTENZA MEDICO GENERICA</t>
  </si>
  <si>
    <t>BEITRÄGE, ZUWEISUNGEN UND VERSCHIEDENE UNTERSTÜTZUNGSGELDER FÜR ALLGEMEIN-ÄRZTLICHE BETREUUNG</t>
  </si>
  <si>
    <t>420.200.10</t>
  </si>
  <si>
    <t>420.210.00</t>
  </si>
  <si>
    <t>CONTRIBUTI PER ASSISTENZA SPECIALISTICA</t>
  </si>
  <si>
    <t>BEITRÄGE FÜR FACHÄRZTLICHE BETREUUNG</t>
  </si>
  <si>
    <t>420.210.10</t>
  </si>
  <si>
    <t>420.230.00</t>
  </si>
  <si>
    <t>CONTRIBUTI AD ASSOCIAZIONI ED A ENTI</t>
  </si>
  <si>
    <t>BEITRÄGE FÜR VEREINE UND KÖRPERSCHAFTEN</t>
  </si>
  <si>
    <t>420.230.10</t>
  </si>
  <si>
    <t>CONTRIBUTI AD ASSOCIAZIONI ED A ENTI DI VOLONTARIATO</t>
  </si>
  <si>
    <t>BEITRÄGE FÜR FREIWILLIGENVEREINE UND -KÖRPERSCHAFTEN</t>
  </si>
  <si>
    <t>BA1290</t>
  </si>
  <si>
    <t>B.2.A.14.1</t>
  </si>
  <si>
    <t>Contributi ad associazioni di volontariato</t>
  </si>
  <si>
    <t>420.230.20</t>
  </si>
  <si>
    <t>CONTRIBUTI AD ASSOCIAZIONI ED A ENTI NON DI VOLONTARIATO</t>
  </si>
  <si>
    <t>BEITRÄGE FÜR NICHT-FREIWILLIGENVEREINE UND -KÖRPERSCHAFTEN</t>
  </si>
  <si>
    <t>420.240.00</t>
  </si>
  <si>
    <t>ALTRI CONTRIBUTI AD ASSISTITI</t>
  </si>
  <si>
    <t>SONSTIGE BEITRÄGE FÜR BETREUTE</t>
  </si>
  <si>
    <t>420.240.10</t>
  </si>
  <si>
    <t>420.300.00</t>
  </si>
  <si>
    <t>PREMIO OPEROSITA' PAZIENTI PSICHIATRICI</t>
  </si>
  <si>
    <t>LEISTUNGSPRÄMIE PSYCHIATRISCHE PATIENTEN</t>
  </si>
  <si>
    <t>420.300.10</t>
  </si>
  <si>
    <t>420.400.00</t>
  </si>
  <si>
    <t>TRASFERIMENTI A  ISTITUTO ZOOPROFILATTICO SPERIM. ART. 3 D.LGS. 51/92</t>
  </si>
  <si>
    <t>ÜBERWEISUNGEN AN DIE VERSUCHSZENTREN FÜR TIERSEUCHENBEKÄMPFUNG GEMÄß ART. 3 DES LD 51/92</t>
  </si>
  <si>
    <t>420.400.10</t>
  </si>
  <si>
    <t>420.410.00</t>
  </si>
  <si>
    <t>TRASFERIMENTI A BILANCIO DELLO STATO  ART.7 D.LGS. 19-11-2008 N. 194</t>
  </si>
  <si>
    <t>ÜBERWEISUNGEN AN DEN HAUSHALT DES STAATES GEMÄSS ART. 7 LD 194 VOM 19.11.2008</t>
  </si>
  <si>
    <t>420.410.10</t>
  </si>
  <si>
    <t>430.000.00</t>
  </si>
  <si>
    <t>GODIMENTO BENI DI TERZI</t>
  </si>
  <si>
    <t>NUTZUNG VON GÜTERN DRITTER</t>
  </si>
  <si>
    <t>430.100.00</t>
  </si>
  <si>
    <t>LOCAZIONI PASSIVE</t>
  </si>
  <si>
    <t>MIETEN</t>
  </si>
  <si>
    <t>430.100.10</t>
  </si>
  <si>
    <t>LOCAZIONI PASSIVE - AREA SANITARIA</t>
  </si>
  <si>
    <t>MIETEN - SANITÄRER BEREICH</t>
  </si>
  <si>
    <t>BA2000</t>
  </si>
  <si>
    <t>B.4.A</t>
  </si>
  <si>
    <t>Fitti passivi</t>
  </si>
  <si>
    <t>Godimento di beni di terzi</t>
  </si>
  <si>
    <t>06) Beni di terzi</t>
  </si>
  <si>
    <t>430.100.20</t>
  </si>
  <si>
    <t>LOCAZIONI PASSIVE - AREA NON SANITARIA</t>
  </si>
  <si>
    <t>MIETEN - NICHT SANITÄRER BEREICH</t>
  </si>
  <si>
    <t>430.200.00</t>
  </si>
  <si>
    <t>CANONI DI NOLEGGIO APPARECCHIATURE SANITARIE</t>
  </si>
  <si>
    <t>GEBÜHREN FÜR MIETE VON MEDIZINTECHNISCHEN GERÄTEN</t>
  </si>
  <si>
    <t>430.200.10</t>
  </si>
  <si>
    <t>BA2020</t>
  </si>
  <si>
    <t>B.4.B.1</t>
  </si>
  <si>
    <t>Canoni di noleggio - area sanitaria</t>
  </si>
  <si>
    <t>430.300.00</t>
  </si>
  <si>
    <t>CANONI DI NOLEGGIO APPARECCHIATURE NON SANITARIE</t>
  </si>
  <si>
    <t>GEBÜHREN FÜR MIETE VON NICHT-MEDIZINTECHNISCHEN GERÄTEN</t>
  </si>
  <si>
    <t>430.300.10</t>
  </si>
  <si>
    <t>CANONI NOLEGGIO HARDWARE E SOFTWARE</t>
  </si>
  <si>
    <t>GEBÜHREN FÜR MIETE VON HARD- UND SOFTWARE</t>
  </si>
  <si>
    <t>BA2030</t>
  </si>
  <si>
    <t>B.4.B.2</t>
  </si>
  <si>
    <t>Canoni di noleggio - area non sanitaria</t>
  </si>
  <si>
    <t>430.300.90</t>
  </si>
  <si>
    <t>CANONI DI NOLEGGIO ALTRE APPARECCHIATURE NON SANITARIE</t>
  </si>
  <si>
    <t>GEBÜHREN FÜR MIETE VON SONSTIGEN NICHT-MEDIZINTECHNISCHEN GERÄTEN</t>
  </si>
  <si>
    <t>430.400.00</t>
  </si>
  <si>
    <t xml:space="preserve">CANONI DI NOLEGGIO </t>
  </si>
  <si>
    <t>GEBÜHREN FÜR MIETE</t>
  </si>
  <si>
    <t>430.400.10</t>
  </si>
  <si>
    <t>CANONI DI NOLEGGIO AUTOMEZZI</t>
  </si>
  <si>
    <t>GEBÜHREN FÜR MIETE VON KRAFTFAHRZEUGEN</t>
  </si>
  <si>
    <t>430.400.20</t>
  </si>
  <si>
    <t>CANONI DI NOLEGGIO ALTRI BENI</t>
  </si>
  <si>
    <t>MIETZINS FÜR ANDERE GÜTER</t>
  </si>
  <si>
    <t>430.500.00</t>
  </si>
  <si>
    <t>CANONI DI LEASING</t>
  </si>
  <si>
    <t>RATEN FÜR LEASING</t>
  </si>
  <si>
    <t>430.500.10</t>
  </si>
  <si>
    <t>CANONI DI LEASING APPARECCHIATURE SANITARIE</t>
  </si>
  <si>
    <t>RATEN FÜR LEASING VON MEDIZINTECHNISCHEN GERÄTEN</t>
  </si>
  <si>
    <t>BA2050</t>
  </si>
  <si>
    <t>B.4.C.1</t>
  </si>
  <si>
    <t>Canoni di leasing - area sanitaria</t>
  </si>
  <si>
    <t>430.500.20</t>
  </si>
  <si>
    <t>CANONI DI LEASING APPARECCHIATURE NON SANITARIE</t>
  </si>
  <si>
    <t>RATEN FÜR LEASING VON NICHT-MEDIZINTECHNISCHEN GERÄTEN</t>
  </si>
  <si>
    <t>BA2060</t>
  </si>
  <si>
    <t>B.4.C.2</t>
  </si>
  <si>
    <t>Canoni di leasing - area non sanitaria</t>
  </si>
  <si>
    <t>430.500.30</t>
  </si>
  <si>
    <t>CANONI DI LEASING AUTOMEZZI</t>
  </si>
  <si>
    <t>RATEN FÜR LEASING VON KRAFTFAHRZEUGEN</t>
  </si>
  <si>
    <t>430.500.40</t>
  </si>
  <si>
    <t>CANONI DI LEASING ALTRI BENI</t>
  </si>
  <si>
    <t>LEASINGRATEN FÜR ANDERE GÜTER</t>
  </si>
  <si>
    <t>430.900.00</t>
  </si>
  <si>
    <t>ALTRI COSTI PER GODIMENTO BENI DI TERZI</t>
  </si>
  <si>
    <t>SONSTIGE KOSTEN FÜR DIE NUTZUNG VON GÜTERN DRITTER</t>
  </si>
  <si>
    <t>430.900.10</t>
  </si>
  <si>
    <t>440.000.00</t>
  </si>
  <si>
    <t>440</t>
  </si>
  <si>
    <t>COMPENSI AGLI ORGANI DIRETTIVI</t>
  </si>
  <si>
    <t>VERGÜTUNGEN FÜR LEITENDE ORGANE</t>
  </si>
  <si>
    <t>440.100.00</t>
  </si>
  <si>
    <t>440.100.10</t>
  </si>
  <si>
    <t>INDENNITA' - ORGANI DIRETTIVI</t>
  </si>
  <si>
    <t>ENTSCHÄDIGUNG - LEITUNGSORGANE</t>
  </si>
  <si>
    <t>BA2540</t>
  </si>
  <si>
    <t>B.9.C.1</t>
  </si>
  <si>
    <t>Indennità, rimborso spese e oneri sociali per gli Organi Direttivi e Collegio Sindacale</t>
  </si>
  <si>
    <t>B.7</t>
  </si>
  <si>
    <t>Oneri diversi di gestione</t>
  </si>
  <si>
    <t>440.100.20</t>
  </si>
  <si>
    <t>RIMBORSO SPESE - ORGANI DIRETTIVI</t>
  </si>
  <si>
    <t>RÜCKERSTATTUNG VON AUSGABEN - LEITUNGSORGANE</t>
  </si>
  <si>
    <t>440.100.30</t>
  </si>
  <si>
    <t>ONERI SOCIALI - ORGANI DIRETTIVI</t>
  </si>
  <si>
    <t>SOZIALABGABEN - LEITUNGSORGANE</t>
  </si>
  <si>
    <t>440.200.00</t>
  </si>
  <si>
    <t>ACCANTONAMENTI PER ALTRI ONERI DA LIQUIDARE - ORGANI DIRETTIVI</t>
  </si>
  <si>
    <t>RÜCKSTELLUNGEN FÜR SONSTIGE AUSZUZAHLENDE ABGABEN - LEITUNGSORGANE</t>
  </si>
  <si>
    <t>440.200.10</t>
  </si>
  <si>
    <t>BA2890</t>
  </si>
  <si>
    <t>B.16.D.7</t>
  </si>
  <si>
    <t>Altri accantonamenti</t>
  </si>
  <si>
    <t>B.11.d</t>
  </si>
  <si>
    <t>450.000.00</t>
  </si>
  <si>
    <t>COMPENSI AL COLLEGIO DEI REVISORI</t>
  </si>
  <si>
    <t>VERGÜTUNGEN FÜR RECHNUNGSREVISORENKOLLEGIUM</t>
  </si>
  <si>
    <t>450.100.00</t>
  </si>
  <si>
    <t>450.100.10</t>
  </si>
  <si>
    <t>INDENNITA' - COLLEGIO DEI REVISORI</t>
  </si>
  <si>
    <t>ENTSCHÄDIGUNG - RECHNUNGSREVISORENKOLLEGIUM</t>
  </si>
  <si>
    <t>450.100.20</t>
  </si>
  <si>
    <t>RIMBORSO SPESE - COLLEGIO DEI REVISORI</t>
  </si>
  <si>
    <t>RÜCKERSTATTUNG VON AUSGABEN - RECHNUNGSREVISORENKOLLEGIUM</t>
  </si>
  <si>
    <t>450.100.30</t>
  </si>
  <si>
    <t>ONERI SOCIALI - COLLEGIO DEI REVISORI</t>
  </si>
  <si>
    <t>SOZIALABGABEN - RECHNUNGSREVISORENKOLLEGIUM</t>
  </si>
  <si>
    <t>450.200.00</t>
  </si>
  <si>
    <t>ACCANTONAMENTI PER ALTRI ONERI DA LIQUIDARE - COLLEGIO REVISORI</t>
  </si>
  <si>
    <t>RÜCKSTELLUNGEN FÜR SONSTIGE ZU LIQUIDIERENDE AUFWENDUNGEN - RECHNUNGSREVISORENKOLLEGIUM</t>
  </si>
  <si>
    <t>450.200.10</t>
  </si>
  <si>
    <t>460.000.00</t>
  </si>
  <si>
    <t>460</t>
  </si>
  <si>
    <t>COSTI GENERALI ED AMMINISTRATIVI</t>
  </si>
  <si>
    <t>ALLGEMEINE UND VERWALTUNGSKOSTEN</t>
  </si>
  <si>
    <t>460.100.00</t>
  </si>
  <si>
    <t>GETTONI DI PRESENZA E RIMBORSO COSTI AI MEMBRI DI COMMISSIONI VARIE</t>
  </si>
  <si>
    <t>SITZUNGSGELDER UND RÜCKERSTATTUNG VON KOSTEN FÜR DIE MITGLIEDER VON VERSCHIEDENEN KOMMISSIONEN</t>
  </si>
  <si>
    <t>460.100.10</t>
  </si>
  <si>
    <t>BA2550</t>
  </si>
  <si>
    <t>B.9.C.2</t>
  </si>
  <si>
    <t>Altri oneri diversi di gestione</t>
  </si>
  <si>
    <t>460.150.00</t>
  </si>
  <si>
    <t>COSTI DI RAPPRESENTANZA</t>
  </si>
  <si>
    <t>REPRÄSENTATIONSKOSTEN</t>
  </si>
  <si>
    <t>460.150.10</t>
  </si>
  <si>
    <t>460.200.00</t>
  </si>
  <si>
    <t>PUBBLICITA' E MANIFESTAZIONI</t>
  </si>
  <si>
    <t>VERÖFFENTLICHUNGEN UND VERANSTALTUNGEN</t>
  </si>
  <si>
    <t>460.200.10</t>
  </si>
  <si>
    <t>PUBBLICITA' ED INSERZIONI</t>
  </si>
  <si>
    <t>VERÖFFENTLICHUNGEN UND ANZEIGEN</t>
  </si>
  <si>
    <t>460.200.20</t>
  </si>
  <si>
    <t>MANIFESTAZIONI ED EVENTI</t>
  </si>
  <si>
    <t>VERANSTALTUNGEN UND EVENTS</t>
  </si>
  <si>
    <t>460.250.00</t>
  </si>
  <si>
    <t>COSTI PER LITI, ARBITRAGGI E RISARCIMENTI</t>
  </si>
  <si>
    <t>KOSTEN FÜR STREITFÄLLE, SCHIEDSSPRÜCHE UND SCHADENSERSATZ</t>
  </si>
  <si>
    <t>460.250.10</t>
  </si>
  <si>
    <t>RIMBORSO SPESE LEGALI AL PERSONALE</t>
  </si>
  <si>
    <t>RÜCKERSTATTUNG VON RECHTSKOSTEN AN DAS PERSONAL</t>
  </si>
  <si>
    <t>EA0300</t>
  </si>
  <si>
    <t>E.2.B.2</t>
  </si>
  <si>
    <t>Oneri da cause civili ed oneri processuali</t>
  </si>
  <si>
    <t>E.2.b</t>
  </si>
  <si>
    <t>Altri oneri straordinari</t>
  </si>
  <si>
    <t>460.250.20</t>
  </si>
  <si>
    <t>SPESE LEGALI PER LITI E ARBITRAGGI</t>
  </si>
  <si>
    <t>RECHTSKOSTEN FÜR STREITFÄLLE UND SCHIEDSSPRÜCHE</t>
  </si>
  <si>
    <t>460.250.30</t>
  </si>
  <si>
    <t>COSTI PER RISARCIMENTI</t>
  </si>
  <si>
    <t>KOSTEN FÜR SCHADENSERSATZ</t>
  </si>
  <si>
    <t>460.350.00</t>
  </si>
  <si>
    <t>RIMBORSI AL PERSONALE DIPENDENTE IN SEGUITO A INCIDENTI STRADALI</t>
  </si>
  <si>
    <t>RÜCKERSTATTUNGEN AN DAS BEDIENSTETE PERSONAL AUFGRUND VON STRASSENUNFÄLLEN</t>
  </si>
  <si>
    <t>460.350.10</t>
  </si>
  <si>
    <t>460.400.00</t>
  </si>
  <si>
    <t>SPESE POSTALI</t>
  </si>
  <si>
    <t>POSTSPESEN</t>
  </si>
  <si>
    <t>460.400.10</t>
  </si>
  <si>
    <t>460.450.00</t>
  </si>
  <si>
    <t>BOLLI E MARCHE</t>
  </si>
  <si>
    <t>STEMPEL UND MARKEN</t>
  </si>
  <si>
    <t>460.450.10</t>
  </si>
  <si>
    <t>460.500.00</t>
  </si>
  <si>
    <t>ABBONAMENTI</t>
  </si>
  <si>
    <t>ABONNEMENTS</t>
  </si>
  <si>
    <t>460.500.10</t>
  </si>
  <si>
    <t>460.550.00</t>
  </si>
  <si>
    <t>PREMI DI ASSICURAZIONE</t>
  </si>
  <si>
    <t>VERSICHERUNGSPRÄMIEN</t>
  </si>
  <si>
    <t>460.550.10</t>
  </si>
  <si>
    <t>PREMI DI ASSICURAZIONE - ASSICURAZIONE RCT ATTIVITÀ OSPEDALIERA</t>
  </si>
  <si>
    <t>VERSICHERUNGSPRÄMIEN - HAFTPFLICHTVERSICHERUNG FÜR DIE KRANKENHAUSTÄTIGKEIT</t>
  </si>
  <si>
    <t>BA1690</t>
  </si>
  <si>
    <t>B.2.B.1.11.A</t>
  </si>
  <si>
    <t xml:space="preserve">Premi di assicurazione - R.C. Professionale </t>
  </si>
  <si>
    <t>460.550.20</t>
  </si>
  <si>
    <t>ALTRI PREMI DI ASSICURAZIONE</t>
  </si>
  <si>
    <t>ANDERE VERSICHERUNGSPRÄMIEN</t>
  </si>
  <si>
    <t>BA1700</t>
  </si>
  <si>
    <t>B.2.B.1.11.B</t>
  </si>
  <si>
    <t>Premi di assicurazione - Altri premi assicurativi</t>
  </si>
  <si>
    <t>460.600.00</t>
  </si>
  <si>
    <t>LIBRI, RIVISTE ED ELENCHI TELEFONICI</t>
  </si>
  <si>
    <t>BÜCHER, ZEITSCHRIFTEN UND TELEFONVERZEICHNISSE</t>
  </si>
  <si>
    <t>460.600.10</t>
  </si>
  <si>
    <t>460.650.00</t>
  </si>
  <si>
    <t>SPESE DI INCASSO E BANCARIE</t>
  </si>
  <si>
    <t>INKASSO- UND BANKSPESEN</t>
  </si>
  <si>
    <t>460.650.10</t>
  </si>
  <si>
    <t>460.700.00</t>
  </si>
  <si>
    <t>SPESE CONDOMINIALI</t>
  </si>
  <si>
    <t>KONDOMINIUMSPESEN</t>
  </si>
  <si>
    <t>460.700.10</t>
  </si>
  <si>
    <t>460.900.00</t>
  </si>
  <si>
    <t>ALTRI COSTI GENERALI ED AMMINISTRATIVI</t>
  </si>
  <si>
    <t>SONSTIGE ALLGEMEINE VERWALTUNGSKOSTEN</t>
  </si>
  <si>
    <t>460.900.10</t>
  </si>
  <si>
    <t>470.000.00</t>
  </si>
  <si>
    <t>470</t>
  </si>
  <si>
    <t>PERSONALE RUOLO SANITARIO</t>
  </si>
  <si>
    <t>SANITÄTSSTELLENPLAN</t>
  </si>
  <si>
    <t>470.100.00</t>
  </si>
  <si>
    <t>COMPETENZE FISSE - PERSONALE RUOLO SANITARIO</t>
  </si>
  <si>
    <t>FESTE BEZÜGE - PERSONAL DES SANITÄTSSTELLENPLANS</t>
  </si>
  <si>
    <t>470.100.10</t>
  </si>
  <si>
    <t>COMPETENZE FISSE DIRIGENZA MEDICA- TEMPO INDETERMINATO</t>
  </si>
  <si>
    <t>FESTE BEZÜGE ÄRZTLICHES LEITENDES PERSONAL - UNBEFRISTET</t>
  </si>
  <si>
    <t>BA2120</t>
  </si>
  <si>
    <t>B.5.A.1.1</t>
  </si>
  <si>
    <t>Costo del personale dirigente medico - tempo indeterminato</t>
  </si>
  <si>
    <t>B.6.a</t>
  </si>
  <si>
    <t>Personale dirigente medico</t>
  </si>
  <si>
    <t xml:space="preserve">19) Personale  </t>
  </si>
  <si>
    <t>470.100.11</t>
  </si>
  <si>
    <t>COMPETENZE FISSE DIRIGENZA MEDICA- TEMPO DETERMINATO</t>
  </si>
  <si>
    <t>FESTE BEZÜGE ÄRZTLICHES LEITENDES PERSONAL- BEFRISTET</t>
  </si>
  <si>
    <t>BA2130</t>
  </si>
  <si>
    <t>B.5.A.1.2</t>
  </si>
  <si>
    <t>Costo del personale dirigente medico - tempo determinato</t>
  </si>
  <si>
    <t>470.100.20</t>
  </si>
  <si>
    <t>FERIE MATURATE NON GODUTE- DIRIGENZA MEDICA- TEMPO INDETERMINATO</t>
  </si>
  <si>
    <t>ANGEREIFTER UND NICHT GENOSSENER URLAUB - ÄRZTLICHES LEITENDES PERSONAL - UNBEFRISTET</t>
  </si>
  <si>
    <t>470.100.21</t>
  </si>
  <si>
    <t>FERIE MATURATE NON GODUTE- DIRIGENZA MEDICA- TEMPO DETERMINATO</t>
  </si>
  <si>
    <t>ANGEREIFTER UND NICHT GENOSSENER URLAUB - ÄRZTLICHES LEITENDES PERSONAL - BEFRISTET</t>
  </si>
  <si>
    <t>470.100.30</t>
  </si>
  <si>
    <t>COMPETENZE FISSE DIRIGENZA NON MEDICA- TEMPO INDETERMINATO</t>
  </si>
  <si>
    <t>FESTE BEZÜGE - NICHTÄRZTLICHE LEITER - UNBEFRISTET</t>
  </si>
  <si>
    <t>BA2160</t>
  </si>
  <si>
    <t>B.5.A.2.1</t>
  </si>
  <si>
    <t>Costo del personale dirigente non medico - tempo indeterminato</t>
  </si>
  <si>
    <t>B.6.b</t>
  </si>
  <si>
    <t>Personale dirigente ruolo sanitario non medico</t>
  </si>
  <si>
    <t>470.100.31</t>
  </si>
  <si>
    <t>COMPETENZE FISSE DIRIGENZA NON MEDICA- TEMPO DETERMINATO</t>
  </si>
  <si>
    <t>FESTE BEZÜGE - NICHTÄRZTLICHE LEITER - BEFRISTET</t>
  </si>
  <si>
    <t>BA2170</t>
  </si>
  <si>
    <t>B.5.A.2.2</t>
  </si>
  <si>
    <t>Costo del personale dirigente non medico - tempo determinato</t>
  </si>
  <si>
    <t>470.100.40</t>
  </si>
  <si>
    <t>FERIE MATURATE NON GODUTE- DIRIGENZA NON MEDICA- TEMPO INDETERMINATO</t>
  </si>
  <si>
    <t>ANGEREIFTER UND NICHT GENOSSENER URLAUB - NICHTÄRZTLICHE LEITER - UNBEFRISTET</t>
  </si>
  <si>
    <t>470.100.41</t>
  </si>
  <si>
    <t>FERIE MATURATE NON GODUTE- DIRIGENZA NON MEDICA- TEMPO DETERMINATO</t>
  </si>
  <si>
    <t>ANGEREIFTER UND NICHT GENOSSENER URLAUB - NICHTÄRZTLICHE LEITER - BEFRISTET</t>
  </si>
  <si>
    <t>470.100.50</t>
  </si>
  <si>
    <t>COMPETENZE FISSE - COMPARTO- TEMPO INDETERMINATO</t>
  </si>
  <si>
    <t>FESTE BEZÜGE - NICHTLEITENDES PERSONAL  - UNBEFRISTET</t>
  </si>
  <si>
    <t>BA2200</t>
  </si>
  <si>
    <t>B.5.B.1</t>
  </si>
  <si>
    <t>Costo del personale comparto ruolo sanitario - tempo indeterminato</t>
  </si>
  <si>
    <t>B.6.c</t>
  </si>
  <si>
    <t>Personale comparto ruolo sanitario</t>
  </si>
  <si>
    <t>470.100.51</t>
  </si>
  <si>
    <t>COMPETENZE FISSE - COMPARTO -TEMPO DETERMINATO</t>
  </si>
  <si>
    <t>FESTE BEZÜGE - NICHTLEITENDES PERSONAL  - BEFRISTET</t>
  </si>
  <si>
    <t>BA2210</t>
  </si>
  <si>
    <t>B.5.B.2</t>
  </si>
  <si>
    <t>Costo del personale comparto ruolo sanitario - tempo determinato</t>
  </si>
  <si>
    <t>470.100.60</t>
  </si>
  <si>
    <t>FERIE MATURATE NON GODUTE- COMPARTO- TEMPO INDETERMINATO</t>
  </si>
  <si>
    <t>ANGEREIFTER UND NICHT GENOSSENER URLAUB -  NICHTLEITENDES PERSONAL - UNBEFRISTET</t>
  </si>
  <si>
    <t>470.100.61</t>
  </si>
  <si>
    <t>FERIE MATURATE NON GODUTE- COMPARTO- TEMPO DETERMINATO</t>
  </si>
  <si>
    <t>ANGEREIFTER UND NICHT GENOSSENER URLAUB -  NICHTLEITENDES PERSONAL - BEFRISTET</t>
  </si>
  <si>
    <t>470.200.00</t>
  </si>
  <si>
    <t>COMPETENZE ACCESSORIE - PERSONALE RUOLO SANITARIO</t>
  </si>
  <si>
    <t>ZUSÄTZLICHE BEZÜGE - PERSONAL DES SANITÄTSSTELLENPLANS</t>
  </si>
  <si>
    <t>470.200.10</t>
  </si>
  <si>
    <t>COMPETENZE ACCESSORIE - DIRIGENZA MEDICA-TEMPO INDETERMINATO</t>
  </si>
  <si>
    <t>ZUSÄTZLICHE BEZÜGE - ÄRZTLICHES LEITENDES PERSONAL - UNBEFRISTET</t>
  </si>
  <si>
    <t>470.200.11</t>
  </si>
  <si>
    <t>COMPETENZE ACCESSORIE - DIRIGENZA MEDICA -TEMPO DETERMINATO</t>
  </si>
  <si>
    <t>ZUSÄTZLICHE BEZÜGE - ÄRZTLICHES LEITENDES PERSONAL - BEFRISTET</t>
  </si>
  <si>
    <t>470.200.20</t>
  </si>
  <si>
    <t>COMPETENZE ACCESSORIE - DIRIGENZA NON MEDICA-TEMPO INDETERMINATO</t>
  </si>
  <si>
    <t>ZUSÄTZLICHE BEZÜGE - NICHTÄRZTLICHE LEITER - UNBEFRISTET</t>
  </si>
  <si>
    <t>470.200.21</t>
  </si>
  <si>
    <t>COMPETENZE ACCESSORIE - DIRIGENZA NON MEDICA-TEMPO DETERMINATO</t>
  </si>
  <si>
    <t>ZUSÄTZLICHE BEZÜGE - NICHTÄRZTLICHE LEITER - BEFRISTET</t>
  </si>
  <si>
    <t>470.200.30</t>
  </si>
  <si>
    <t>COMPETENZE ACCESSORIE - COMPARTO-TEMPO INDETERMINATO</t>
  </si>
  <si>
    <t>ZUSÄTZLICHE BEZÜGE -  NICHTLEITENDES PERSONAL - UNBEFRISTET</t>
  </si>
  <si>
    <t>470.200.31</t>
  </si>
  <si>
    <t>COMPETENZE ACCESSORIE - COMPARTO-TEMPO DETERMINATO</t>
  </si>
  <si>
    <t>ZUSÄTZLICHE BEZÜGE -  NICHTLEITENDES PERSONAL - BEFRISTET</t>
  </si>
  <si>
    <t>470.300.00</t>
  </si>
  <si>
    <t>INCENTIVI  - PERSONALE RUOLO SANITARIO</t>
  </si>
  <si>
    <t>PRODUKTIVITÄTSSTEIGERUNGSPRÄMIE - PERSONAL DES SANITÄTSSTELLENPLANS</t>
  </si>
  <si>
    <t>470.300.10</t>
  </si>
  <si>
    <t>INCENTIVI  - DIRIGENZA MEDICA-TEMPO INDETERMINATO</t>
  </si>
  <si>
    <t>PRODUKTIVITÄTSSTEIGERUNGSPRÄMIE - ÄRZTLICHES LEITENDES  PERSONAL - UNBEFRISTET</t>
  </si>
  <si>
    <t>470.300.11</t>
  </si>
  <si>
    <t>INCENTIVI  - DIRIGENZA MEDICA-TEMPO DETERMINATO</t>
  </si>
  <si>
    <t>PRODUKTIVITÄTSSTEIGERUNGSPRÄMIE - ÄRZTLICHES LEITENDES  PERSONAL - BEFRISTET</t>
  </si>
  <si>
    <t>470.300.20</t>
  </si>
  <si>
    <t>INCENTIVI  - DIRIGENZA NON MEDICA-TEMPO INDETERMINATO</t>
  </si>
  <si>
    <t>PRODUKTIVITÄTSSTEIGERUNGSPRÄMIE - NICHTÄRZTLICHE LEITER - UNBEFRISTET</t>
  </si>
  <si>
    <t>470.300.21</t>
  </si>
  <si>
    <t>INCENTIVI  - DIRIGENZA NON MEDICA-TEMPO DETERMINATO</t>
  </si>
  <si>
    <t>PRODUKTIVITÄTSSTEIGERUNGSPRÄMIE - NICHTÄRZTLICHE LEITER - BEFRISTET</t>
  </si>
  <si>
    <t>470.300.30</t>
  </si>
  <si>
    <t>INCENTIVI  - COMPARTO-TEMPO INDETERMINATO</t>
  </si>
  <si>
    <t>PRODUKTIVITÄTSSTEIGERUNGSPRÄMIE - NICHTLEITENDES PERSONAL - UNBEFRISTET</t>
  </si>
  <si>
    <t>470.300.31</t>
  </si>
  <si>
    <t>INCENTIVI  - COMPARTO-TEMPO DETERMINATO</t>
  </si>
  <si>
    <t>PRODUKTIVITÄTSSTEIGERUNGSPRÄMIE - NICHTLEITENDES PERSONAL - BEFRISTET</t>
  </si>
  <si>
    <t>470.600.00</t>
  </si>
  <si>
    <t>COMPARTECIPAZIONI PER DIFFERENZA DI CLASSE - PERSONALE RUOLO SANITARIO</t>
  </si>
  <si>
    <t>BETEILIGUNGEN AN DEN PFLEGESATZAUFSCHLÄGEN - PERSONAL DES SANITÄTSSTELLENPLANS</t>
  </si>
  <si>
    <t>470.600.10</t>
  </si>
  <si>
    <t>COMPARTECIPAZIONI PER DIFFERENZA DI CLASSE - DIRIGENZA MEDICA-TEMPO INDETERMINATO</t>
  </si>
  <si>
    <t>BETEILIGUNGEN AN DEN PFLEGESATZAUFSCHLÄGEN - ÄRZTLICHES LEITENDES LEITENDES PERSONAL - UNBEFRISTET</t>
  </si>
  <si>
    <t>470.600.11</t>
  </si>
  <si>
    <t>COMPARTECIPAZIONI PER DIFFERENZA DI CLASSE - DIRIGENZA MEDICA-TEMPO DETERMINATO</t>
  </si>
  <si>
    <t>BETEILIGUNGEN AN DEN PFLEGESATZAUFSCHLÄGEN - ÄRZTLICHES LEITENDES LEITENDES PERSONAL - BEFRISTET</t>
  </si>
  <si>
    <t>470.600.20</t>
  </si>
  <si>
    <t>COMPARTECIPAZIONI PER DIFFERENZA DI CLASSE - DIRIGENZA NON MEDICA-TEMPO INDETERMINATO</t>
  </si>
  <si>
    <t>BETEILIGUNGEN AND EN PFLEGESATZAUFSCHLÄGEN - NICHTÄRZTLICHE LEITER - UNBEFRISTET</t>
  </si>
  <si>
    <t>470.600.21</t>
  </si>
  <si>
    <t>COMPARTECIPAZIONI PER DIFFERENZA DI CLASSE - DIRIGENZA NON MEDICA-TEMPO DETERMINATO</t>
  </si>
  <si>
    <t>BETEILIGUNGEN AND EN PFLEGESATZAUFSCHLÄGEN - NICHTÄRZTLICHE LEITER - BEFRISTET</t>
  </si>
  <si>
    <t>470.700.00</t>
  </si>
  <si>
    <t>ONERI SOCIALI - PERSONALE RUOLO SANITARIO</t>
  </si>
  <si>
    <t>SOZIALABGABEN - PERSONAL DES SANITÄTSSTELLENPLANS</t>
  </si>
  <si>
    <t>470.700.10</t>
  </si>
  <si>
    <t>ONERI SOCIALI - DIRIGENZA MEDICA-TEMPO INDETERMINATO</t>
  </si>
  <si>
    <t>SOZIALABGABEN - ÄRZTLICHES LEITENDES PERSONAL - UNBEFRISTET</t>
  </si>
  <si>
    <t>470.700.11</t>
  </si>
  <si>
    <t>ONERI SOCIALI - DIRIGENZA MEDICA-TEMPO DETERMINATO</t>
  </si>
  <si>
    <t>SOZIALABGABEN - ÄRZTLICHES LEITENDES PERSONAL - BEFRISTET</t>
  </si>
  <si>
    <t>470.700.20</t>
  </si>
  <si>
    <t>ONERI SOCIALI - DIRIGENZA NON MEDICA-TEMPO INDETERMINATO</t>
  </si>
  <si>
    <t>SOZIALABGABEN - NICHTÄRZTLICHES LEITENDES PERSONAL - UNBEFRISTET</t>
  </si>
  <si>
    <t>470.700.21</t>
  </si>
  <si>
    <t>ONERI SOCIALI - DIRIGENZA NON MEDICA-TEMPO DETERMINATO</t>
  </si>
  <si>
    <t>SOZIALABGABEN - NICHTÄRZTLICHES LEITENDES PERSONAL - BEFRISTET</t>
  </si>
  <si>
    <t>470.700.30</t>
  </si>
  <si>
    <t>ONERI SOCIALI - COMPARTO-TEMPO INDETERMINATO</t>
  </si>
  <si>
    <t>SOZIALABGABEN -  NICHTLEITENDES PERSONAL - UNBEFRISTET</t>
  </si>
  <si>
    <t>470.700.31</t>
  </si>
  <si>
    <t>ONERI SOCIALI - COMPARTO-TEMPO DETERMINATO</t>
  </si>
  <si>
    <t>SOZIALABGABEN -  NICHTLEITENDES PERSONAL - BEFRISTET</t>
  </si>
  <si>
    <t>470.700.40</t>
  </si>
  <si>
    <t>ONERI SOCIALI FERIE MATURATE NON GODUTE- DIRIGENZA MEDICA-TEMPO INDETERMINATO</t>
  </si>
  <si>
    <t>SOZIALABGABEN ANGEREIFTER UND NICHT GENOSSENER URLAUB - ÄRZTLICHES LEITENDES PERSONAL - UNBEFRISTET</t>
  </si>
  <si>
    <t>470.700.41</t>
  </si>
  <si>
    <t>ONERI SOCIALI FERIE MATURATE NON GODUTE- DIRIGENZA MEDICA-TEMPO DETERMINATO</t>
  </si>
  <si>
    <t>SOZIALABGABEN ANGEREIFTER UND NICHT GENOSSENER URLAUB - ÄRZTLICHES LEITENDES PERSONAL - BEFRISTET</t>
  </si>
  <si>
    <t>470.700.50</t>
  </si>
  <si>
    <t>ONERI SOCIALI FERIE MATURATE NON GODUTE- DIRIGENZA NON MEDICA-TEMPO INDETERMINATO</t>
  </si>
  <si>
    <t>SOZIALABGABEN ANGEREIFTER UND NICHT GENOSSENER URLAUB - NICHTÄRZTLICHE LEITER - UNBEFRISTET</t>
  </si>
  <si>
    <t>470.700.51</t>
  </si>
  <si>
    <t>ONERI SOCIALI FERIE MATURATE NON GODUTE- DIRIGENZA NON MEDICA-TEMPO DETERMINATO</t>
  </si>
  <si>
    <t>SOZIALABGABEN ANGEREIFTER UND NICHT GENOSSENER URLAUB - NICHTÄRZTLICHE LEITER - BEFRISTET</t>
  </si>
  <si>
    <t>470.700.60</t>
  </si>
  <si>
    <t>ONERI SOCIALI FERIE MATURATE NON GODUTE- COMPARTO-TEMPO INDETERMINATO</t>
  </si>
  <si>
    <t>SOZIALABGABEN ANGEREIFTER UND NICHT GENOSSENER URLAUB - NICHTLEITENDES PERSONAL - UNBEFRISTET</t>
  </si>
  <si>
    <t>470.700.61</t>
  </si>
  <si>
    <t>ONERI SOCIALI FERIE MATURATE NON GODUTE- COMPARTO-TEMPO DETERMINATO</t>
  </si>
  <si>
    <t>SOZIALABGABEN ANGEREIFTER UND NICHT GENOSSENER URLAUB - NICHTLEITENDES PERSONAL - BEFRISTET</t>
  </si>
  <si>
    <t>470.800.00</t>
  </si>
  <si>
    <t>ACCANTONAMENTI AI FONDI ONERI DIFFERITI - PERSONALE RUOLO SANITARIO</t>
  </si>
  <si>
    <t>RÜCKSTELLUNGEN FÜR DIE FONDS AUFGESCHOBENER ZAHLUNGEN AN DAS PERSONAL DES SANITÄTSSTELLENPLANS</t>
  </si>
  <si>
    <t>470.800.10</t>
  </si>
  <si>
    <t>ACCANTONAMENTI PER INCENTIVI  - DIRIGENZA MEDICA-TEMPO INDETERMINATO</t>
  </si>
  <si>
    <t>RÜCKSTELLUNGEN FÜR PRODUKTIVITÄTSSTEIGERUNG  - ÄRZTLICHES LEITENDES PERSONAL - UNBEFRISTET</t>
  </si>
  <si>
    <t>470.800.11</t>
  </si>
  <si>
    <t>ACCANTONAMENTI PER INCENTIVI  - DIRIGENZA MEDICA-TEMPO DETERMINATO</t>
  </si>
  <si>
    <t>RÜCKSTELLUNGEN FÜR PRODUKTIVITÄTSSTEIGERUNG  - ÄRZTLICHES LEITENDES PERSONAL - BEFRISTET</t>
  </si>
  <si>
    <t>470.800.15</t>
  </si>
  <si>
    <t>ACCANTONAMENTI PER INCENTIVI  - DIRIGENZA NON MEDICA-TEMPO INDETERMINATO</t>
  </si>
  <si>
    <t>RÜCKSTELLUNGEN FÜR PRODUKTIVITÄTSSTEIGERUNG - NICHTÄRZTLICHE LEITER - UNBEFRISTET</t>
  </si>
  <si>
    <t>470.800.16</t>
  </si>
  <si>
    <t>ACCANTONAMENTI PER INCENTIVI  - DIRIGENZA NON MEDICA-TEMPO DETERMINATO</t>
  </si>
  <si>
    <t>RÜCKSTELLUNGEN FÜR PRODUKTIVITÄTSSTEIGERUNG - NICHTÄRZTLICHE LEITER - BEFRISTET</t>
  </si>
  <si>
    <t>470.800.20</t>
  </si>
  <si>
    <t>ACCANTONAMENTI PER INCENTIVI  - COMPARTO-TEMPO INDETERMINATO</t>
  </si>
  <si>
    <t>RÜCKSTELLUNGEN FÜR PRODUKTIVITÄTSSTEIGERUNG - NICHTLEITENDES PERSONAL - UNBEFRISTET</t>
  </si>
  <si>
    <t>470.800.21</t>
  </si>
  <si>
    <t>ACCANTONAMENTI PER INCENTIVI  - COMPARTO-TEMPO DETERMINATO</t>
  </si>
  <si>
    <t>RÜCKSTELLUNGEN FÜR PRODUKTIVITÄTSSTEIGERUNG - NICHTLEITENDES PERSONAL - BEFRISTET</t>
  </si>
  <si>
    <t>470.800.25</t>
  </si>
  <si>
    <t>ACCANTONAMENTI PER  COMPETENZE ACCESSORIE - DIRIGENZA MEDICA-TEMPO INDETERMINATO</t>
  </si>
  <si>
    <t>RÜCKSTELLUNGEN FÜR ZUSÄTZLICHE BEZÜGE - ÄRZTLICHES LEITENDES PERSONAL - UNBEFRISTET</t>
  </si>
  <si>
    <t>470.800.26</t>
  </si>
  <si>
    <t>ACCANTONAMENTI PER  COMPETENZE ACCESSORIE - DIRIGENZA MEDICA-TEMPO DETERMINATO</t>
  </si>
  <si>
    <t>RÜCKSTELLUNGEN FÜR ZUSÄTZLICHE BEZÜGE - ÄRZTLICHES LEITENDES PERSONAL - BEFRISTET</t>
  </si>
  <si>
    <t>470.800.30</t>
  </si>
  <si>
    <t>ACCANTONAMENTI PER  COMPETENZE ACCESSORIE - DIRIGENZA NON MEDICA-TEMPO INDETERMINATO</t>
  </si>
  <si>
    <t>RÜCKSTELLUNGEN FÜR ZUSÄTZLICHE BEZÜGE - NICHTÄRZTLICHE LEITER - UNBEFRISTET</t>
  </si>
  <si>
    <t>470.800.31</t>
  </si>
  <si>
    <t>ACCANTONAMENTI PER  COMPETENZE ACCESSORIE - DIRIGENZA NON MEDICA-TEMPO DETERMINATO</t>
  </si>
  <si>
    <t>RÜCKSTELLUNGEN FÜR ZUSÄTZLICHE BEZÜGE - NICHTÄRZTLICHE LEITER - BEFRISTET</t>
  </si>
  <si>
    <t>470.800.35</t>
  </si>
  <si>
    <t>ACCANTONAMENTI PER  COMPETENZE ACCESSORIE - COMPARTO-TEMPO INDETERMINATO</t>
  </si>
  <si>
    <t>RÜCKSTELLUNGEN FÜR ZUSÄTZLICHE BEZÜGE -  NICHTLEITENDES PERSONAL - UNBEFRISTET</t>
  </si>
  <si>
    <t>470.800.36</t>
  </si>
  <si>
    <t>ACCANTONAMENTI PER  COMPETENZE ACCESSORIE - COMPARTO-TEMPO DETERMINATO</t>
  </si>
  <si>
    <t>RÜCKSTELLUNGEN FÜR ZUSÄTZLICHE BEZÜGE -  NICHTLEITENDES PERSONAL - BEFRISTET</t>
  </si>
  <si>
    <t>470.800.40</t>
  </si>
  <si>
    <t>ACCANTONAMENTI PER ONERI SOCIALI DA LIQUIDARE - DIRIGENZA MEDICA-TEMPO INDETERMINATO</t>
  </si>
  <si>
    <t>RÜCKSTELLUNGEN FÜR ZU LIQUIDIERENDE SOZIALABGABEN - ÄRZTLICHES LEITENDES PERSONAL - UNBEFRISTET</t>
  </si>
  <si>
    <t>470.800.41</t>
  </si>
  <si>
    <t>ACCANTONAMENTI PER ONERI SOCIALI DA LIQUIDARE - DIRIGENZA MEDICA-TEMPO DETERMINATO</t>
  </si>
  <si>
    <t>RÜCKSTELLUNGEN FÜR ZU LIQUIDIERENDE SOZIALABGABEN - ÄRZTLICHES LEITENDES PERSONAL - BEFRISTET</t>
  </si>
  <si>
    <t>470.800.45</t>
  </si>
  <si>
    <t>ACCANTONAMENTI PER ONERI SOCIALI DA LIQUIDARE - DIRIGENZA NON MEDICA-TEMPO INDETERMINATO</t>
  </si>
  <si>
    <t>RÜCKSTELLUNGEN FÜR ZU LIQUIDIERENDE SOZIALABGABEN - NICHTÄRZTLICHE LEITER - UNBEFRISTET</t>
  </si>
  <si>
    <t>470.800.46</t>
  </si>
  <si>
    <t>46</t>
  </si>
  <si>
    <t>ACCANTONAMENTI PER ONERI SOCIALI DA LIQUIDARE - DIRIGENZA NON MEDICA-TEMPO DETERMINATO</t>
  </si>
  <si>
    <t>RÜCKSTELLUNGEN FÜR ZU LIQUIDIERENDE SOZIALABGABEN - NICHTÄRZTLICHE LEITER - BEFRISTET</t>
  </si>
  <si>
    <t>470.800.50</t>
  </si>
  <si>
    <t>ACCANTONAMENTI PER ONERI SOCIALI DA LIQUIDARE - COMPARTO-TEMPO INDETERMINATO</t>
  </si>
  <si>
    <t>RÜCKSTELLUNGEN FÜR ZU LIQUIDIERENDE SOZIALABGABEN -  NICHTLEITENDES PERSONAL - UNBEFRISTET</t>
  </si>
  <si>
    <t>470.800.51</t>
  </si>
  <si>
    <t>ACCANTONAMENTI PER ONERI SOCIALI DA LIQUIDARE - COMPARTO-TEMPO DETERMINATO</t>
  </si>
  <si>
    <t>RÜCKSTELLUNGEN FÜR ZU LIQUIDIERENDE SOZIALABGABEN -  NICHTLEITENDES PERSONAL - BEFRISTET</t>
  </si>
  <si>
    <t>470.800.55</t>
  </si>
  <si>
    <t>ACCANTONAMENTI PER ALTRI ONERI PER IL PERSONALE DA LIQUIDARE - DIRIGENZA MEDICA-TEMPO INDETERMINATO</t>
  </si>
  <si>
    <t>RÜCKSTELLUNGEN FÜR ANDERE ZU LIQUIDIERENDE PERSONALAUSGABEN - ÄRZTLICHES LEITENDES  PERSONAL - UNBEFRISTET</t>
  </si>
  <si>
    <t>470.800.56</t>
  </si>
  <si>
    <t>56</t>
  </si>
  <si>
    <t>ACCANTONAMENTI PER ALTRI ONERI PER IL PERSONALE DA LIQUIDARE - DIRIGENZA MEDICA-TEMPO DETERMINATO</t>
  </si>
  <si>
    <t>RÜCKSTELLUNGEN FÜR ANDERE ZU LIQUIDIERENDE PERSONALAUSGABEN - ÄRZTLICHES LEITENDES  PERSONAL - BEFRISTET</t>
  </si>
  <si>
    <t>470.800.60</t>
  </si>
  <si>
    <t>ACCANTONAMENTI PER ALTRI ONERI PER IL PERSONALE DA LIQUIDARE - DIRIGENZA NON MEDICA-TEMPO INDETERMINATO</t>
  </si>
  <si>
    <t>RÜCKSTELLUNGEN FÜR ANDERE ZU LIQUIDIERENDE PERSONALAUSGABEN - NICHTÄRZTLICHE LEITER - UNBEFRISTET</t>
  </si>
  <si>
    <t>470.800.61</t>
  </si>
  <si>
    <t>ACCANTONAMENTI PER ALTRI ONERI PER IL PERSONALE DA LIQUIDARE - DIRIGENZA NON MEDICA-TEMPO DETERMINATO</t>
  </si>
  <si>
    <t>RÜCKSTELLUNGEN FÜR ANDERE ZU LIQUIDIERENDE PERSONALAUSGABEN - NICHTÄRZTLICHE LEITER - BEFRISTET</t>
  </si>
  <si>
    <t>470.800.65</t>
  </si>
  <si>
    <t>65</t>
  </si>
  <si>
    <t>ACCANTONAMENTI PER ALTRI ONERI PER IL PERSONALE DA LIQUIDARE - COMPARTO-TEMPO INDETERMINATO</t>
  </si>
  <si>
    <t>RÜCKSTELLUNGEN FÜR ANDERE ZU LIQUIDIERENDE PERSONALAUSGABEN - NICHTLEITENDES PERSONAL   - UNBEFRISTET</t>
  </si>
  <si>
    <t>470.800.66</t>
  </si>
  <si>
    <t>66</t>
  </si>
  <si>
    <t>ACCANTONAMENTI PER ALTRI ONERI PER IL PERSONALE DA LIQUIDARE - COMPARTO-TEMPO DETERMINATO</t>
  </si>
  <si>
    <t>RÜCKSTELLUNGEN FÜR ANDERE ZU LIQUIDIERENDE PERSONALAUSGABEN - NICHTLEITENDES PERSONAL   - BEFRISTET</t>
  </si>
  <si>
    <t>470.800.85</t>
  </si>
  <si>
    <t>85</t>
  </si>
  <si>
    <t>ACCANTONAMENTO AL FONDO TFR - DIRIGENZA MEDICA-TEMPO INDETERMINATO</t>
  </si>
  <si>
    <t>ZUWEISUNG AN RÜCKSTELLUNGEN FÜR ABFERTIGUNG - ÄRZTLICHES LEITENDES PERSONAL - UNBEFRISTET</t>
  </si>
  <si>
    <t>470.800.86</t>
  </si>
  <si>
    <t>86</t>
  </si>
  <si>
    <t>ACCANTONAMENTO AL FONDO TFR - DIRIGENZA MEDICA-TEMPO DETERMINATO</t>
  </si>
  <si>
    <t>ZUWEISUNG AN RÜCKSTELLUNGEN FÜR ABFERTIGUNG - ÄRZTLICHES LEITENDES PERSONAL - BEFRISTET</t>
  </si>
  <si>
    <t>470.800.90</t>
  </si>
  <si>
    <t>ACCANTONAMENTO AL FONDO TFR - DIRIGENZA NON MEDICA-TEMPO INDETERMINATO</t>
  </si>
  <si>
    <t>ZUWEISUNG AN RÜCKSTELLUNGEN FÜR ABFERTIGUNG - NICHTÄRZTLICHE LEITER - UNBEFRISTET</t>
  </si>
  <si>
    <t>470.800.91</t>
  </si>
  <si>
    <t>ACCANTONAMENTO AL FONDO TFR - DIRIGENZA NON MEDICA-TEMPO DETERMINATO</t>
  </si>
  <si>
    <t>ZUWEISUNG AN RÜCKSTELLUNGEN FÜR ABFERTIGUNG - NICHTÄRZTLICHE LEITER - BEFRISTET</t>
  </si>
  <si>
    <t>470.800.95</t>
  </si>
  <si>
    <t>ACCANTONAMENTO AL FONDO TFR - COMPARTO-TEMPO INDETERMINATO</t>
  </si>
  <si>
    <t>ZUWEISUNG AN RÜCKSTELLUNGEN FÜR ABFERTIGUNG - NICHTLEITENDES PERSONAL - UNBEFRISTET</t>
  </si>
  <si>
    <t>470.800.96</t>
  </si>
  <si>
    <t>96</t>
  </si>
  <si>
    <t>ACCANTONAMENTO AL FONDO TFR - COMPARTO-TEMPO DETERMINATO</t>
  </si>
  <si>
    <t>ZUWEISUNG AN RÜCKSTELLUNGEN FÜR ABFERTIGUNG - NICHTLEITENDES PERSONAL - BEFRISTET</t>
  </si>
  <si>
    <t>480.000.00</t>
  </si>
  <si>
    <t>480</t>
  </si>
  <si>
    <t>PERSONALE RUOLO PROFESSIONALE</t>
  </si>
  <si>
    <t>PERSONAL DES FACHSTELLENPLANS</t>
  </si>
  <si>
    <t>480.100.00</t>
  </si>
  <si>
    <t>COMPETENZE FISSE - PERSONALE RUOLO PROFESSIONALE</t>
  </si>
  <si>
    <t>FESTE BEZÜGE - PERSONAL DES FACHSTELLENPLANS</t>
  </si>
  <si>
    <t>480.100.10</t>
  </si>
  <si>
    <t>COMPETENZE FISSE DIRIGENZA  - TEMPO INDETERMINATO</t>
  </si>
  <si>
    <t>FESTE BEZÜGE - LEITENDES PERSONAL - UNBEFRISTET</t>
  </si>
  <si>
    <t>BA2250</t>
  </si>
  <si>
    <t>B.6.A.1</t>
  </si>
  <si>
    <t>Costo del personale dirigente ruolo professionale - tempo indeterminato</t>
  </si>
  <si>
    <t>B.6.d</t>
  </si>
  <si>
    <t>Personale dirigente altri ruoli</t>
  </si>
  <si>
    <t>480.100.11</t>
  </si>
  <si>
    <t>COMPETENZE FISSE DIRIGENZA  - TEMPO DETERMINATO</t>
  </si>
  <si>
    <t>FESTE BEZÜGE - LEITENDES PERSONAL - BEFRISTET</t>
  </si>
  <si>
    <t>BA2260</t>
  </si>
  <si>
    <t>B.6.A.2</t>
  </si>
  <si>
    <t>Costo del personale dirigente ruolo professionale - tempo determinato</t>
  </si>
  <si>
    <t>480.100.20</t>
  </si>
  <si>
    <t xml:space="preserve">FERIE MATURATE NON GODUTE- DIRIGENZA - TEMPO INDETERMINATO </t>
  </si>
  <si>
    <t>ANGEREIFTER UND NICHT GENOSSENER URLAUB - LEITENDES PERSONAL - UNBEFRISTET</t>
  </si>
  <si>
    <t>480.100.21</t>
  </si>
  <si>
    <t xml:space="preserve">FERIE MATURATE NON GODUTE- DIRIGENZA - TEMPO DETERMINATO </t>
  </si>
  <si>
    <t>ANGEREIFTER UND NICHT GENOSSENER URLAUB - LEITENDES PERSONAL - BEFRISTET</t>
  </si>
  <si>
    <t>480.100.30</t>
  </si>
  <si>
    <t xml:space="preserve">COMPETENZE FISSE - COMPARTO - TEMPO INDETERMINATO </t>
  </si>
  <si>
    <t>FESTE BEZÜGE -  NICHTLEITENDES PERSONAL - UNBEFRISTET</t>
  </si>
  <si>
    <t>BA2290</t>
  </si>
  <si>
    <t>B.6.B.1</t>
  </si>
  <si>
    <t>Costo del personale comparto ruolo professionale - tempo indeterminato</t>
  </si>
  <si>
    <t>B.6.e</t>
  </si>
  <si>
    <t>Personale comparto altri ruoli</t>
  </si>
  <si>
    <t>480.100.31</t>
  </si>
  <si>
    <t xml:space="preserve">COMPETENZE FISSE - COMPARTO - TEMPO DETERMINATO </t>
  </si>
  <si>
    <t>FESTE BEZÜGE -  NICHTLEITENDES PERSONAL - BEFRISTET</t>
  </si>
  <si>
    <t>BA2300</t>
  </si>
  <si>
    <t>B.6.B.2</t>
  </si>
  <si>
    <t>Costo del personale comparto ruolo professionale - tempo determinato</t>
  </si>
  <si>
    <t>480.100.40</t>
  </si>
  <si>
    <t xml:space="preserve">FERIE MATURATE NON GODUTE- COMPARTO - TEMPO INDETERMINATO </t>
  </si>
  <si>
    <t>ANGEREIFTER UND NICHT GENOSSENER URLAUB - NICHT LEITENDES PERSONAL - UNBEFRISTET</t>
  </si>
  <si>
    <t>480.100.41</t>
  </si>
  <si>
    <t xml:space="preserve">FERIE MATURATE NON GODUTE- COMPARTO - TEMPO DETERMINATO </t>
  </si>
  <si>
    <t>ANGEREIFTER UND NICHT GENOSSENER URLAUB - NICHT LEITENDES PERSONAL - BEFRISTET</t>
  </si>
  <si>
    <t>480.200.00</t>
  </si>
  <si>
    <t>COMPETENZE ACCESSORIE - PERSONALE RUOLO PROFESSIONALE</t>
  </si>
  <si>
    <t>ZUSÄTZLICHE BEZÜGE - PERSONAL DES FACHSTELLENPLANS</t>
  </si>
  <si>
    <t>480.200.10</t>
  </si>
  <si>
    <t xml:space="preserve">COMPETENZE ACCESSORIE - DIRIGENZA - TEMPO INDETERMINATO </t>
  </si>
  <si>
    <t>ZUSÄTZLICHE BEZÜGE - LEITENDES PERSONAL - UNBEFRISTET</t>
  </si>
  <si>
    <t>480.200.11</t>
  </si>
  <si>
    <t xml:space="preserve">COMPETENZE ACCESSORIE - DIRIGENZA - TEMPO DETERMINATO </t>
  </si>
  <si>
    <t>ZUSÄTZLICHE BEZÜGE - LEITENDES PERSONAL - BEFRISTET</t>
  </si>
  <si>
    <t>480.200.20</t>
  </si>
  <si>
    <t xml:space="preserve">COMPETENZE ACCESSORIE - COMPARTO - TEMPO INDETERMINATO </t>
  </si>
  <si>
    <t>ZUSÄTZLICHE BEZÜGE - NICHT LEITENDES PERSONAL - UNBEFRISTET</t>
  </si>
  <si>
    <t>480.200.21</t>
  </si>
  <si>
    <t xml:space="preserve">COMPETENZE ACCESSORIE - COMPARTO- TEMPO DETERMINATO </t>
  </si>
  <si>
    <t>ZUSÄTZLICHE BEZÜGE - NICHT LEITENDES PERSONAL - BEFRISTET</t>
  </si>
  <si>
    <t>480.300.00</t>
  </si>
  <si>
    <t>INCENTIVI  - PERSONALE RUOLO PROFESSIONALE</t>
  </si>
  <si>
    <t>PRODUKTIVITÄTSSTEIGERUNGSPRÄMIE - PERSONAL DES FACHSTELLENPLANS</t>
  </si>
  <si>
    <t>480.300.10</t>
  </si>
  <si>
    <t xml:space="preserve">INCENTIVI  - DIRIGENZA - TEMPO INDETERMINATO </t>
  </si>
  <si>
    <t>PRODUKTIVITÄTSSTEIGERUNGSPRÄMIE - LEITENDES PERSONAL - UNBEFRISTET</t>
  </si>
  <si>
    <t>480.300.11</t>
  </si>
  <si>
    <t xml:space="preserve">INCENTIVI  - DIRIGENZA - TEMPO DETERMINATO </t>
  </si>
  <si>
    <t>PRODUKTIVITÄTSSTEIGERUNGSPRÄMIE - LEITENDES PERSONAL - BEFRISTET</t>
  </si>
  <si>
    <t>480.300.20</t>
  </si>
  <si>
    <t xml:space="preserve">INCENTIVI COMPARTO- TEMPO INDETERMINATO </t>
  </si>
  <si>
    <t>480.300.21</t>
  </si>
  <si>
    <t xml:space="preserve">INCENTIVI COMPARTO- TEMPO DETERMINATO </t>
  </si>
  <si>
    <t>480.600.00</t>
  </si>
  <si>
    <t>ONERI SOCIALI - PERSONALE RUOLO PROFESSIONALE</t>
  </si>
  <si>
    <t>SOZIALABGABEN - PERSONAL DES FACHSTELLENPLANS</t>
  </si>
  <si>
    <t>480.600.10</t>
  </si>
  <si>
    <t xml:space="preserve">ONERI SOCIALI - DIRIGENZA- TEMPO INDETERMINATO </t>
  </si>
  <si>
    <t>SOZIALABGABEN - LEITENDES PERSONAL - UNBEFRISTET</t>
  </si>
  <si>
    <t>480.600.11</t>
  </si>
  <si>
    <t xml:space="preserve">ONERI SOCIALI - DIRIGENZA- TEMPO DETERMINATO </t>
  </si>
  <si>
    <t>SOZIALABGABEN - LEITENDES PERSONAL - BEFRISTET</t>
  </si>
  <si>
    <t>480.600.20</t>
  </si>
  <si>
    <t xml:space="preserve">ONERI SOCIALI - COMPARTO- TEMPO INDETERMINATO </t>
  </si>
  <si>
    <t>SOZIALABGABEN - NICHTLEITENDES PERSONAL  - UNBEFRISTET</t>
  </si>
  <si>
    <t>480.600.21</t>
  </si>
  <si>
    <t xml:space="preserve">ONERI SOCIALI - COMPARTO- TEMPO DETERMINATO </t>
  </si>
  <si>
    <t>SOZIALABGABEN - NICHTLEITENDES PERSONAL  - BEFRISTET</t>
  </si>
  <si>
    <t>480.600.30</t>
  </si>
  <si>
    <t xml:space="preserve">ONERI SOCIALI FERIE MATURATE NON GODUTE- DIRIGENZA- TEMPO INDETERMINATO  </t>
  </si>
  <si>
    <t>SOZIALABGABEN ANGEREIFTER UND NICHT GENOSSENER URLAUB - LEITENDES PERSONAL - UNBEFRISTET</t>
  </si>
  <si>
    <t>480.600.31</t>
  </si>
  <si>
    <t xml:space="preserve">ONERI SOCIALI FERIE MATURATE NON GODUTE- DIRIGENZA- TEMPO DETERMINATO  </t>
  </si>
  <si>
    <t>SOZIALABGABEN ANGEREIFTER UND NICHT GENOSSENER URLAUB - LEITENDES PERSONAL - BEFRISTET</t>
  </si>
  <si>
    <t>480.600.40</t>
  </si>
  <si>
    <t xml:space="preserve">ONERI SOCIALI FERIE MATURATE NON GODUTE- COMPARTO- TEMPO INDETERMINATO </t>
  </si>
  <si>
    <t>480.600.41</t>
  </si>
  <si>
    <t xml:space="preserve">ONERI SOCIALI FERIE MATURATE NON GODUTE- COMPARTO- TEMPO DETERMINATO </t>
  </si>
  <si>
    <t>480.700.00</t>
  </si>
  <si>
    <t>ACCANTONAMENTI AI FONDI ONERI DIFFERITI - PERSONALE RUOLO PROFESSIONALE</t>
  </si>
  <si>
    <t>RÜCKSTELLUNGEN FÜR DIE FONDS AUFGESCHOBENER ZAHLUNGEN AN DAS PERSONAL DES FACHSTELLENPLANS</t>
  </si>
  <si>
    <t>480.700.10</t>
  </si>
  <si>
    <t xml:space="preserve">ACCANTONAMENTI PER INCENTIVI  - DIRIGENZA- TEMPO INDETERMINATO </t>
  </si>
  <si>
    <t>RÜCKSTELLUNGEN FÜR PRODUKTIVITÄTSSTEIGERUNG - LEITENDES PERSONAL - UNBEFRISTET</t>
  </si>
  <si>
    <t>480.700.11</t>
  </si>
  <si>
    <t xml:space="preserve">ACCANTONAMENTI PER INCENTIVI  - DIRIGENZA- TEMPO DETERMINATO </t>
  </si>
  <si>
    <t>RÜCKSTELLUNGEN FÜR PRODUKTIVITÄTSSTEIGERUNG - LEITENDES PERSONAL - BEFRISTET</t>
  </si>
  <si>
    <t>480.700.15</t>
  </si>
  <si>
    <t xml:space="preserve">ACCANTONAMENTI PER INCENTIVI  - COMPARTO- TEMPO INDETERMINATO </t>
  </si>
  <si>
    <t>RÜCKSTELLUNGEN FÜR PRODUKTIVITÄTSSTEIGERUNG - NICHTLEITENDES PERSONAL  - UNBEFRISTET</t>
  </si>
  <si>
    <t>480.700.16</t>
  </si>
  <si>
    <t xml:space="preserve">ACCANTONAMENTI PER INCENTIVI  - COMPARTO- TEMPO DETERMINATO </t>
  </si>
  <si>
    <t>RÜCKSTELLUNGEN FÜR PRODUKTIVITÄTSSTEIGERUNG - NICHTLEITENDES PERSONAL  - BEFRISTET</t>
  </si>
  <si>
    <t>480.700.20</t>
  </si>
  <si>
    <t xml:space="preserve">ACCANTONAMENTI PER  COMPETENZE ACCESSORIE - DIRIGENZA- TEMPO INDETERMINATO </t>
  </si>
  <si>
    <t>RÜCKSTELLUNGEN FÜR ZUSÄTZLICHE BEZÜGE - LEITENDES PERSONAL - UNBEFRISTET</t>
  </si>
  <si>
    <t>480.700.21</t>
  </si>
  <si>
    <t xml:space="preserve">ACCANTONAMENTI PER  COMPETENZE ACCESSORIE - DIRIGENZA- TEMPO DETERMINATO </t>
  </si>
  <si>
    <t>RÜCKSTELLUNGEN FÜR ZUSÄTZLICHE BEZÜGE - LEITENDES PERSONAL - BEFRISTET</t>
  </si>
  <si>
    <t>480.700.25</t>
  </si>
  <si>
    <t xml:space="preserve">ACCANTONAMENTI PER  COMPETENZE ACCESSORIE - COMPARTO- TEMPO INDETERMINATO </t>
  </si>
  <si>
    <t>RÜCKSTELLUNGEN FÜR ZUSÄTZLICHE BEZÜGE - NICHTLEITENDES PERSONAL - UNBEFRISTET</t>
  </si>
  <si>
    <t>480.700.26</t>
  </si>
  <si>
    <t xml:space="preserve">ACCANTONAMENTI PER  COMPETENZE ACCESSORIE - COMPARTO- TEMPO DETERMINATO </t>
  </si>
  <si>
    <t>RÜCKSTELLUNGEN FÜR ZUSÄTZLICHE BEZÜGE - NICHTLEITENDES PERSONAL - BEFRISTET</t>
  </si>
  <si>
    <t>480.700.30</t>
  </si>
  <si>
    <t xml:space="preserve">ACCANTONAMENTI PER ONERI SOCIALI DA LIQUIDARE - DIRIGENZA- TEMPO INDETERMINATO </t>
  </si>
  <si>
    <t>RÜCKSTELLUNGEN FÜR ZU LIQUIDIERENDE SOZIALABGABEN - LEITENDES PERSONAL - UNBEFRISTET</t>
  </si>
  <si>
    <t>480.700.31</t>
  </si>
  <si>
    <t xml:space="preserve">ACCANTONAMENTI PER ONERI SOCIALI DA LIQUIDARE - DIRIGENZA- TEMPO DETERMINATO </t>
  </si>
  <si>
    <t>RÜCKSTELLUNGEN FÜR ZU LIQUIDIERENDE SOZIALABGABEN - LEITENDES PERSONAL - BEFRISTET</t>
  </si>
  <si>
    <t>480.700.35</t>
  </si>
  <si>
    <t xml:space="preserve">ACCANTONAMENTI PER ONERI SOCIALI DA LIQUIDARE - COMPARTO- TEMPO INDETERMINATO </t>
  </si>
  <si>
    <t>RÜCKSTELLUNGEN FÜR ZU LIQUIDIERENDE SOZIALABGABEN - NICHTLEITENDES PERSONAL - UNBEFRISTET</t>
  </si>
  <si>
    <t>480.700.36</t>
  </si>
  <si>
    <t xml:space="preserve">ACCANTONAMENTI PER ONERI SOCIALI DA LIQUIDARE - COMPARTO- TEMPO DETERMINATO </t>
  </si>
  <si>
    <t>RÜCKSTELLUNGEN FÜR ZU LIQUIDIERENDE SOZIALABGABEN - NICHTLEITENDES PERSONAL - BEFRISTET</t>
  </si>
  <si>
    <t>480.700.40</t>
  </si>
  <si>
    <t xml:space="preserve">ACCANTONAMENTI PER ALTRI ONERI PER IL PERSONALE DA LIQUIDARE - DIRIGENZA- TEMPO INDETERMINATO </t>
  </si>
  <si>
    <t>RÜCKSTELLLUNGEN FÜR ANDERE ZU LIQUIDIERENDE PERSONALAUSGABEN - LEITENDES PERSONAL - UNBEFRISTET</t>
  </si>
  <si>
    <t>480.700.41</t>
  </si>
  <si>
    <t xml:space="preserve">ACCANTONAMENTI PER ALTRI ONERI PER IL PERSONALE DA LIQUIDARE - DIRIGENZA- TEMPO DETERMINATO </t>
  </si>
  <si>
    <t>RÜCKSTELLLUNGEN FÜR ANDERE ZU LIQUIDIERENDE PERSONALAUSGABEN - LEITENDES PERSONAL - BEFRISTET</t>
  </si>
  <si>
    <t>480.700.45</t>
  </si>
  <si>
    <t xml:space="preserve">ACCANTONAMENTI PER ALTRI ONERI PER IL PERSONALE DA LIQUIDARE - COMPARTO- TEMPO INDETERMINATO </t>
  </si>
  <si>
    <t>RÜCKSTELUNGEN FÜR ANDERE ZU LIQUIDIERENDE PERSONALAUSGABEN - NICHTLEITENDES PERSONAL - UNBEFRISTET</t>
  </si>
  <si>
    <t>480.700.46</t>
  </si>
  <si>
    <t xml:space="preserve">ACCANTONAMENTI PER ALTRI ONERI PER IL PERSONALE DA LIQUIDARE - COMPARTO- TEMPO DETERMINATO </t>
  </si>
  <si>
    <t>RÜCKSTELUNGEN FÜR ANDERE ZU LIQUIDIERENDE PERSONALAUSGABEN - NICHTLEITENDES PERSONAL - BEFRISTET</t>
  </si>
  <si>
    <t>480.700.60</t>
  </si>
  <si>
    <t xml:space="preserve">ACCANTONAMENTO AL FONDO TFR - DIRIGENZA- TEMPO INDETERMINATO </t>
  </si>
  <si>
    <t>RÜCKSTELLUNG FÜR ABFERTIGUNGSFONDS - LEITENDES PERSONAL - UNBEFRISTET</t>
  </si>
  <si>
    <t>480.700.61</t>
  </si>
  <si>
    <t xml:space="preserve">ACCANTONAMENTO AL FONDO TFR - DIRIGENZA- TEMPO DETERMINATO </t>
  </si>
  <si>
    <t>RÜCKSTELLUNG FÜR ABFERTIGUNGSFONDS - LEITENDES PERSONAL - BEFRISTET</t>
  </si>
  <si>
    <t>480.700.65</t>
  </si>
  <si>
    <t xml:space="preserve">ACCANTONAMENTO AL FONDO TFR - COMPARTO- TEMPO INDETERMINATO </t>
  </si>
  <si>
    <t>RÜCKSTELLUNG FÜR ABFERTIGUNGSFONDS - NICHTLEITENDES PERSONAL - UNBEFRISTET</t>
  </si>
  <si>
    <t>480.700.66</t>
  </si>
  <si>
    <t xml:space="preserve">ACCANTONAMENTO AL FONDO TFR - COMPARTO- TEMPO DETERMINATO </t>
  </si>
  <si>
    <t>RÜCKSTELLUNG FÜR ABFERTIGUNGSFONDS - NICHTLEITENDES PERSONAL - BEFRISTET</t>
  </si>
  <si>
    <t>490.000.00</t>
  </si>
  <si>
    <t>490</t>
  </si>
  <si>
    <t>PERSONALE RUOLO TECNICO</t>
  </si>
  <si>
    <t>PERSONAL DES TECHNISCHEN STELLENPLANS</t>
  </si>
  <si>
    <t>490.100.00</t>
  </si>
  <si>
    <t>COMPETENZE FISSE - PERSONALE RUOLO TECNICO</t>
  </si>
  <si>
    <t>FESTE BEZÜGE - PERSONAL DES TECHNISCHEN STELLENPLANS</t>
  </si>
  <si>
    <t>490.100.10</t>
  </si>
  <si>
    <t>COMPETENZE FISSE DIRIGENZA -TEMPO INDETERMINATO</t>
  </si>
  <si>
    <t>BA2340</t>
  </si>
  <si>
    <t>B.7.A.1</t>
  </si>
  <si>
    <t>Costo del personale dirigente ruolo tecnico - tempo indeterminato</t>
  </si>
  <si>
    <t>490.100.11</t>
  </si>
  <si>
    <t>COMPETENZE FISSE DIRIGENZA TEMPO DETERMINATO</t>
  </si>
  <si>
    <t>BA2350</t>
  </si>
  <si>
    <t>B.7.A.2</t>
  </si>
  <si>
    <t>Costo del personale dirigente ruolo tecnico - tempo determinato</t>
  </si>
  <si>
    <t>490.100.20</t>
  </si>
  <si>
    <t>FERIE MATURATE NON GODUTE- DIRIGENZA  -TEMPO INDETERMINATO</t>
  </si>
  <si>
    <t>490.100.21</t>
  </si>
  <si>
    <t>FERIE MATURATE NON GODUTE- DIRIGENZA  -TEMPO DETERMINATO</t>
  </si>
  <si>
    <t>490.100.30</t>
  </si>
  <si>
    <t>COMPETENZE FISSE - COMPARTO  -TEMPO INDETERMINATO</t>
  </si>
  <si>
    <t>FESTE BEZÜGE - NICHTLEITENDES PERSONAL - UNBEFRISTET</t>
  </si>
  <si>
    <t>BA2380</t>
  </si>
  <si>
    <t>B.7.B.1</t>
  </si>
  <si>
    <t>Costo del personale comparto ruolo tecnico - tempo indeterminato</t>
  </si>
  <si>
    <t>490.100.31</t>
  </si>
  <si>
    <t>COMPETENZE FISSE - COMPARTO  -TEMPO DETERMINATO</t>
  </si>
  <si>
    <t>FESTE BEZÜGE - NICHTLEITENDES PERSONAL - BEFRISTET</t>
  </si>
  <si>
    <t>BA2390</t>
  </si>
  <si>
    <t>B.7.B.2</t>
  </si>
  <si>
    <t>Costo del personale comparto ruolo tecnico - tempo determinato</t>
  </si>
  <si>
    <t>490.100.40</t>
  </si>
  <si>
    <t>FERIE MATURATE NON GODUTE- COMPARTO-TEMPO INDETERMINATO</t>
  </si>
  <si>
    <t>ANGEREIFTER UND NICHT GENOSSENER URLAUB - NICHTLEITENDES PERSONAL  - UNBEFRISTET</t>
  </si>
  <si>
    <t>490.100.41</t>
  </si>
  <si>
    <t>FERIE MATURATE NON GODUTE- COMPARTO-TEMPO DETERMINATO</t>
  </si>
  <si>
    <t>ANGEREIFTER UND NICHT GENOSSENER URLAUB - NICHTLEITENDES PERSONAL  - BEFRISTET</t>
  </si>
  <si>
    <t>490.200.00</t>
  </si>
  <si>
    <t>COMPETENZE ACCESSORIE - PERSONALE RUOLO TECNICO</t>
  </si>
  <si>
    <t>ZUSÄTZLICHE BEZÜGE - PERSONAL DES TECHNISCHEN STELLENPLANS</t>
  </si>
  <si>
    <t>490.200.10</t>
  </si>
  <si>
    <t>COMPETENZE ACCESSORIE - DIRIGENZA -TEMPO INDETERMINATO</t>
  </si>
  <si>
    <t>490.200.11</t>
  </si>
  <si>
    <t>COMPETENZE ACCESSORIE - DIRIGENZA -TEMPO DETERMINATO</t>
  </si>
  <si>
    <t>490.200.20</t>
  </si>
  <si>
    <t>COMPETENZE ACCESSORIE - COMPARTO -TEMPO INDETERMINATO</t>
  </si>
  <si>
    <t>ZUSÄTZLICHE BEZÜGE - NICHTLEITENDES PERSONAL  - UNBEFRISTET</t>
  </si>
  <si>
    <t>490.200.21</t>
  </si>
  <si>
    <t>COMPETENZE ACCESSORIE - COMPARTO -TEMPO DETERMINATO</t>
  </si>
  <si>
    <t>ZUSÄTZLICHE BEZÜGE - NICHTLEITENDES PERSONAL  - BEFRISTET</t>
  </si>
  <si>
    <t>490.300.00</t>
  </si>
  <si>
    <t>INCENTIVI  - PERSONALE RUOLO TECNICO</t>
  </si>
  <si>
    <t>PRODUKTIVITÄTSSTEIGERUNGSPRÄMIE - PERSONAL DES TECHNISCHEN STELLENPLANS</t>
  </si>
  <si>
    <t>490.300.10</t>
  </si>
  <si>
    <t>INCENTIVI  - DIRIGENZA  -TEMPO INDETERMINATO</t>
  </si>
  <si>
    <t>490.300.11</t>
  </si>
  <si>
    <t>INCENTIVI  - DIRIGENZA  -TEMPO DETERMINATO</t>
  </si>
  <si>
    <t>490.300.20</t>
  </si>
  <si>
    <t>INCENTIVI  - COMPARTO -TEMPO INDETERMINATO</t>
  </si>
  <si>
    <t>490.300.21</t>
  </si>
  <si>
    <t>INCENTIVI  - COMPARTO -TEMPO DETERMINATO</t>
  </si>
  <si>
    <t>490.600.00</t>
  </si>
  <si>
    <t>ONERI SOCIALI - PERSONALE RUOLO TECNICO</t>
  </si>
  <si>
    <t>SOZIALABGABEN - PERSONAL DES TECHNISCHEN STELLENPLANS</t>
  </si>
  <si>
    <t>490.600.10</t>
  </si>
  <si>
    <t>ONERI SOCIALI - DIRIGENZA-TEMPO INDETERMINATO</t>
  </si>
  <si>
    <t>490.600.11</t>
  </si>
  <si>
    <t>ONERI SOCIALI - DIRIGENZA-TEMPO DETERMINATO</t>
  </si>
  <si>
    <t>490.600.20</t>
  </si>
  <si>
    <t>490.600.21</t>
  </si>
  <si>
    <t>490.600.30</t>
  </si>
  <si>
    <t xml:space="preserve">ONERI SOCIALI FERIE MATURATE NON GODUTE- DIRIGENZA-TEMPO INDETERMINATO </t>
  </si>
  <si>
    <t>490.600.31</t>
  </si>
  <si>
    <t>ONERI SOCIALI FERIE MATURATE NON GODUTE- DIRIGENZA -TEMPO DETERMINATO</t>
  </si>
  <si>
    <t>490.600.40</t>
  </si>
  <si>
    <t>SOZIALABGABEN ANGEREIFTER UND NICHT GENOSSENER URLAUB - NICHTLEITENDES PERSONAL  - UNBEFRISTET</t>
  </si>
  <si>
    <t>490.600.41</t>
  </si>
  <si>
    <t>SOZIALABGABEN ANGEREIFTER UND NICHT GENOSSENER URLAUB - NICHTLEITENDES PERSONAL  - BEFRISTET</t>
  </si>
  <si>
    <t>490.700.00</t>
  </si>
  <si>
    <t>ACCANTONAMENTI AI FONDI ONERI DIFFERITI - PERSONALE RUOLO TECNICO</t>
  </si>
  <si>
    <t>RÜCKSTELLUNGEN FÜR DIE FONDS AUFGESCHOBENER ZAHLUNGEN AN DAS PERSONAL DES TECHNISCHEN STELLENPLANS</t>
  </si>
  <si>
    <t>490.700.10</t>
  </si>
  <si>
    <t>ACCANTONAMENTI PER INCENTIVI  - DIRIGENZA-TEMPO INDETERMINATO</t>
  </si>
  <si>
    <t>490.700.11</t>
  </si>
  <si>
    <t>ACCANTONAMENTI PER INCENTIVI  - DIRIGENZA-TEMPO DETERMINATO</t>
  </si>
  <si>
    <t>490.700.15</t>
  </si>
  <si>
    <t>RÜCKSTELLUNGEN FÜR PRODUKTIVITÄTSSTEIGERUNG - NICHTLEITENDES  PERSONAL - UNBEFRISTET</t>
  </si>
  <si>
    <t>490.700.16</t>
  </si>
  <si>
    <t>RÜCKSTELLUNGEN FÜR PRODUKTIVITÄTSSTEIGERUNG - NICHTLEITENDES  PERSONAL - BEFRISTET</t>
  </si>
  <si>
    <t>490.700.20</t>
  </si>
  <si>
    <t>ACCANTONAMENTI PER  COMPETENZE ACCESSORIE - DIRIGENZA-TEMPO INDETERMINATO</t>
  </si>
  <si>
    <t>490.700.21</t>
  </si>
  <si>
    <t>ACCANTONAMENTI PER  COMPETENZE ACCESSORIE - DIRIGENZA-TEMPO DETERMINATO</t>
  </si>
  <si>
    <t>490.700.25</t>
  </si>
  <si>
    <t>490.700.26</t>
  </si>
  <si>
    <t>490.700.30</t>
  </si>
  <si>
    <t>ACCANTONAMENTI PER ONERI SOCIALI DA LIQUIDARE - DIRIGENZA-TEMPO INDETERMINATO</t>
  </si>
  <si>
    <t>490.700.31</t>
  </si>
  <si>
    <t>ACCANTONAMENTI PER ONERI SOCIALI DA LIQUIDARE - DIRIGENZA-TEMPO DETERMINATO</t>
  </si>
  <si>
    <t>490.700.35</t>
  </si>
  <si>
    <t>490.700.36</t>
  </si>
  <si>
    <t>490.700.40</t>
  </si>
  <si>
    <t>ACCANTONAMENTI PER ALTRI ONERI PER IL PERSONALE DA LIQUIDARE - DIRIGENZA-TEMPO INDETERMINATO</t>
  </si>
  <si>
    <t>RÜCKSTELUNGEN FÜR ANDERE ZU LIQUIDIERENDE PERSONALAUSGABEN - LEITENDES PERSONAL - UNBEFRISTET</t>
  </si>
  <si>
    <t>490.700.41</t>
  </si>
  <si>
    <t>ACCANTONAMENTI PER ALTRI ONERI PER IL PERSONALE DA LIQUIDARE - DIRIGENZA-TEMPO DETERMINATO</t>
  </si>
  <si>
    <t>RÜCKSTELUNGEN FÜR ANDERE ZU LIQUIDIERENDE PERSONALAUSGABEN - LEITENDES PERSONAL - BEFRISTET</t>
  </si>
  <si>
    <t>490.700.45</t>
  </si>
  <si>
    <t>RÜCKSTELLUNGEN FÜR ANDERE ZU LIQUIDIERENDE PERSONALAUSGABEN - NICHTLEITENDES PERSONAL - UNBEFRISTET</t>
  </si>
  <si>
    <t>490.700.46</t>
  </si>
  <si>
    <t>RÜCKSTELLUNGEN FÜR ANDERE ZU LIQUIDIERENDE PERSONALAUSGABEN - NICHTLEITENDES PERSONAL - BEFRISTET</t>
  </si>
  <si>
    <t>490.700.60</t>
  </si>
  <si>
    <t>ACCANTONAMENTO AL FONDO TFR - DIRIGENZA-TEMPO INDETERMINATO</t>
  </si>
  <si>
    <t>490.700.61</t>
  </si>
  <si>
    <t>ACCANTONAMENTO AL FONDO TFR - DIRIGENZA-TEMPO DETERMINATO</t>
  </si>
  <si>
    <t>490.700.65</t>
  </si>
  <si>
    <t>RÜCKSTELLLUNG FÜR ABFERTIGUNGSFONDS - NICHTLEITENDES PERSONAL - UNBEFRISTET</t>
  </si>
  <si>
    <t>490.700.66</t>
  </si>
  <si>
    <t>RÜCKSTELLLUNG FÜR ABFERTIGUNGSFONDS - NICHTLEITENDES PERSONAL - BEFRISTET</t>
  </si>
  <si>
    <t>500.000.00</t>
  </si>
  <si>
    <t>PERSONALE RUOLO AMMINISTRATIVO</t>
  </si>
  <si>
    <t>PERSONAL DES VERWALTUNGSSTELLENPLANS</t>
  </si>
  <si>
    <t>500.100.00</t>
  </si>
  <si>
    <t>COMPETENZE FISSE - PERSONALE RUOLO AMMINISTRATIVO</t>
  </si>
  <si>
    <t>FESTE BEZÜGE - PERSONAL DES VERWALTUNGSSTELLENPLANS</t>
  </si>
  <si>
    <t>500.100.10</t>
  </si>
  <si>
    <t>COMPETENZE FISSE - DIRIGENZA  - TEMPO INDETERMINATO</t>
  </si>
  <si>
    <t>BA2430</t>
  </si>
  <si>
    <t>B.8.A.1</t>
  </si>
  <si>
    <t>Costo del personale dirigente ruolo amministrativo - tempo indeterminato</t>
  </si>
  <si>
    <t>500.100.11</t>
  </si>
  <si>
    <t>COMPETENZE FISSE - DIRIGENZA  - TEMPO DETERMINATO</t>
  </si>
  <si>
    <t>BA2440</t>
  </si>
  <si>
    <t>B.8.A.2</t>
  </si>
  <si>
    <t>Costo del personale dirigente ruolo amministrativo - tempo determinato</t>
  </si>
  <si>
    <t>500.100.20</t>
  </si>
  <si>
    <t>FERIE MATURATE NON GODUTE- DIRIGENZA  - TEMPO INDETERMINATO</t>
  </si>
  <si>
    <t>500.100.21</t>
  </si>
  <si>
    <t>FERIE MATURATE NON GODUTE- DIRIGENZA  - TEMPO DETERMINATO</t>
  </si>
  <si>
    <t>500.100.30</t>
  </si>
  <si>
    <t>COMPETENZE FISSE - COMPARTO - TEMPO INDETERMINATO</t>
  </si>
  <si>
    <t>BA2470</t>
  </si>
  <si>
    <t>B.8.B.1</t>
  </si>
  <si>
    <t>Costo del personale comparto ruolo amministrativo - tempo indeterminato</t>
  </si>
  <si>
    <t>500.100.31</t>
  </si>
  <si>
    <t>COMPETENZE FISSE - COMPARTO - TEMPO DETERMINATO</t>
  </si>
  <si>
    <t>BA2480</t>
  </si>
  <si>
    <t>B.8.B.2</t>
  </si>
  <si>
    <t>Costo del personale comparto ruolo amministrativo - tempo determinato</t>
  </si>
  <si>
    <t>500.100.40</t>
  </si>
  <si>
    <t>ANGEREIFTER UND NICHT GENOSSENER URLAUB - NICHTLEITENDES PERSONAL - BEFRISTET</t>
  </si>
  <si>
    <t>500.100.41</t>
  </si>
  <si>
    <t>ANGEREIFTER UND NICHT GENOSSENER URLAUB - NICHTLEITENDES PERSONAL - UNBEFRISTET</t>
  </si>
  <si>
    <t>500.200.00</t>
  </si>
  <si>
    <t>COMPETENZE ACCESSORIE - PERSONALE RUOLO AMMINISTRATIVO</t>
  </si>
  <si>
    <t>ZUSÄTZLICHE BEZÜGE - PERSONAL DES VERWALTUNGSSTELLENPLANS</t>
  </si>
  <si>
    <t>500.200.10</t>
  </si>
  <si>
    <t>COMPETENZE ACCESSORIE - DIRIGENZA - TEMPO INDETERMINATO</t>
  </si>
  <si>
    <t>500.200.11</t>
  </si>
  <si>
    <t xml:space="preserve">COMPETENZE ACCESSORIE - DIRIGENZA- TEMPO DETERMINATO </t>
  </si>
  <si>
    <t>500.200.20</t>
  </si>
  <si>
    <t>COMPETENZE ACCESSORIE - COMPARTO- TEMPO INDETERMINATO</t>
  </si>
  <si>
    <t>500.200.21</t>
  </si>
  <si>
    <t>COMPETENZE ACCESSORIE - COMPARTO- TEMPO DETERMINATO</t>
  </si>
  <si>
    <t>500.300.00</t>
  </si>
  <si>
    <t>INCENTIVI - PERSONALE RUOLO AMMINISTRATIVO</t>
  </si>
  <si>
    <t>PRODUKTIVITÄTSSTEIGERUNGSPRÄMIE - PERSONAL DES VERWALTUNGSSTELLENPLANS</t>
  </si>
  <si>
    <t>500.300.10</t>
  </si>
  <si>
    <t xml:space="preserve">INCENTIVI  - DIRIGENZA- TEMPO INDETERMINATO </t>
  </si>
  <si>
    <t>500.300.11</t>
  </si>
  <si>
    <t xml:space="preserve">INCENTIVI  - DIRIGENZA- TEMPO DETERMINATO </t>
  </si>
  <si>
    <t>500.300.20</t>
  </si>
  <si>
    <t>INCENTIVI  - COMPARTO- TEMPO INDETERMINATO</t>
  </si>
  <si>
    <t>500.300.21</t>
  </si>
  <si>
    <t>INCENTIVI  - COMPARTO- TEMPO DETERMINATO</t>
  </si>
  <si>
    <t>500.600.00</t>
  </si>
  <si>
    <t>ONERI SOCIALI - PERSONALE RUOLO AMMINISTRATIVO</t>
  </si>
  <si>
    <t>SOZIALABGABEN - PERSONAL DES VERWALTUNGSSTELLENPLANS</t>
  </si>
  <si>
    <t>500.600.10</t>
  </si>
  <si>
    <t>500.600.11</t>
  </si>
  <si>
    <t>500.600.20</t>
  </si>
  <si>
    <t>500.600.21</t>
  </si>
  <si>
    <t>500.600.30</t>
  </si>
  <si>
    <t>500.600.31</t>
  </si>
  <si>
    <t xml:space="preserve">ONERI SOCIALI FERIE MATURATE NON GODUTE- DIRIGENZA - TEMPO DETERMINATO </t>
  </si>
  <si>
    <t>500.600.40</t>
  </si>
  <si>
    <t>500.600.41</t>
  </si>
  <si>
    <t>500.700.00</t>
  </si>
  <si>
    <t>ACCANTONAMENTI AI FONDI ONERI DIFFERITI - PERSONALE RUOLO AMMINISTRATIVO</t>
  </si>
  <si>
    <t>RÜCKSTELLUNGEN FÜR DIE FONDS DER AUFGESCHOBENEN ZAHLUNGEN AN DAS PERSONAL DES TECHNISCHEN STELLENPLANS</t>
  </si>
  <si>
    <t>500.700.10</t>
  </si>
  <si>
    <t xml:space="preserve">ACCANTONAMENTI PER INCENTIVI  - DIRIGENZA- TEMPO INDETERMINATO  </t>
  </si>
  <si>
    <t>RÜCKSTELLUNGEN FÜR PRODUKTIVITÄTSSTEIGERUNG  - LEITENDES PERSONAL - UNBEFRISTET</t>
  </si>
  <si>
    <t>500.700.11</t>
  </si>
  <si>
    <t xml:space="preserve">ACCANTONAMENTI PER INCENTIVI  - DIRIGENZA- TEMPO DETERMINATO  </t>
  </si>
  <si>
    <t>RÜCKSTELLUNGEN FÜR PRODUKTIVITÄTSSTEIGERUNG  - LEITENDES PERSONAL - BEFRISTET</t>
  </si>
  <si>
    <t>500.700.15</t>
  </si>
  <si>
    <t xml:space="preserve">ACCANTONAMENTI PER INCENTIVI  - COMPARTO- TEMPO INDETERMINATO  </t>
  </si>
  <si>
    <t>RÜCKSTELLUNGEN FÜR PRODUKTIVITÄTSSTEIGERUNG - NICHT LEITENDES  PERSONAL - UNBEFRISTET</t>
  </si>
  <si>
    <t>500.700.16</t>
  </si>
  <si>
    <t xml:space="preserve">ACCANTONAMENTI PER INCENTIVI  - COMPARTO- TEMPO DETERMINATO  </t>
  </si>
  <si>
    <t>RÜCKSTELLUNGEN FÜR PRODUKTIVITÄTSSTEIGERUNG - NICHT LEITENDES  PERSONAL - BEFRISTET</t>
  </si>
  <si>
    <t>500.700.20</t>
  </si>
  <si>
    <t xml:space="preserve">ACCANTONAMENTI PER  COMPETENZE ACCESSORIE - DIRIGENZA- TEMPO INDETERMINATO  </t>
  </si>
  <si>
    <t>500.700.21</t>
  </si>
  <si>
    <t xml:space="preserve">ACCANTONAMENTI PER  COMPETENZE ACCESSORIE - DIRIGENZA- TEMPO DETERMINATO  </t>
  </si>
  <si>
    <t>500.700.25</t>
  </si>
  <si>
    <t xml:space="preserve">ACCANTONAMENTI PER  COMPETENZE ACCESSORIE - COMPARTO- TEMPO INDETERMINATO  </t>
  </si>
  <si>
    <t>RÜCKSTELLUNGEN FÜR ZUSÄTZLICHE BEZÜGE - NICHT LEITENDES PERSONAL - UNBEFRISTET</t>
  </si>
  <si>
    <t>500.700.26</t>
  </si>
  <si>
    <t xml:space="preserve">ACCANTONAMENTI PER  COMPETENZE ACCESSORIE - COMPARTO- TEMPO DETERMINATO  </t>
  </si>
  <si>
    <t>RÜCKSTELLUNGEN FÜR ZUSÄTZLICHE BEZÜGE - NICHT LEITENDES PERSONAL - BEFRISTET</t>
  </si>
  <si>
    <t>500.700.30</t>
  </si>
  <si>
    <t xml:space="preserve">ACCANTONAMENTI PER ONERI SOCIALI DA LIQUIDARE - DIRIGENZA- TEMPO INDETERMINATO  </t>
  </si>
  <si>
    <t>500.700.31</t>
  </si>
  <si>
    <t xml:space="preserve">ACCANTONAMENTI PER ONERI SOCIALI DA LIQUIDARE - DIRIGENZA- TEMPO DETERMINATO  </t>
  </si>
  <si>
    <t>500.700.35</t>
  </si>
  <si>
    <t xml:space="preserve">ACCANTONAMENTI PER ONERI SOCIALI DA LIQUIDARE - COMPARTO- TEMPO INDETERMINATO  </t>
  </si>
  <si>
    <t>RÜCKSTELLUNGEN FÜR ZU LIQUIDIERENDE SOZIALABGABEN - NICHTLEITENDES PERSONAL DES BEREICHS - UNBEFRISTET</t>
  </si>
  <si>
    <t>500.700.36</t>
  </si>
  <si>
    <t xml:space="preserve">ACCANTONAMENTI PER ONERI SOCIALI DA LIQUIDARE - COMPARTO- TEMPO DETERMINATO  </t>
  </si>
  <si>
    <t>RÜCKSTELLUNGEN FÜR ZU LIQUIDIERENDE SOZIALABGABEN - NICHTLEITENDES PERSONAL DES BEREICHS - BEFRISTET</t>
  </si>
  <si>
    <t>500.700.40</t>
  </si>
  <si>
    <t xml:space="preserve">ACCANTONAMENTI PER ALTRI ONERI PER IL PERSONALE DA LIQUIDARE - DIRIGENZA- TEMPO INDETERMINATO  </t>
  </si>
  <si>
    <t>RÜCKSTELLUNGEN FÜR ANDERE ZU LIQUIDIERENDE PERSONALAUSGABEN - LEITENDES PERSONAL - UNBEFRISTET</t>
  </si>
  <si>
    <t>500.700.41</t>
  </si>
  <si>
    <t xml:space="preserve">ACCANTONAMENTI PER ALTRI ONERI PER IL PERSONALE DA LIQUIDARE - DIRIGENZA- TEMPO DETERMINATO  </t>
  </si>
  <si>
    <t>RÜCKSTELLUNGEN FÜR ANDERE ZU LIQUIDIERENDE PERSONALAUSGABEN - LEITENDES PERSONAL - BEFRISTET</t>
  </si>
  <si>
    <t>500.700.45</t>
  </si>
  <si>
    <t xml:space="preserve">ACCANTONAMENTI PER ALTRI ONERI PER IL PERSONALE DA LIQUIDARE - COMPARTO- TEMPO INDETERMINATO  </t>
  </si>
  <si>
    <t>500.700.46</t>
  </si>
  <si>
    <t xml:space="preserve">ACCANTONAMENTI PER ALTRI ONERI PER IL PERSONALE DA LIQUIDARE - COMPARTO- TEMPO DETERMINATO  </t>
  </si>
  <si>
    <t>500.700.60</t>
  </si>
  <si>
    <t xml:space="preserve">ACCANTONAMENTO AL FONDO TFR - DIRIGENZA- TEMPO INDETERMINATO  </t>
  </si>
  <si>
    <t>RÜCKSTELLUNGEN FÜR ABFERTIGUNGSFONDS - LEITENDES PERSONAL - UNBEFRISTET</t>
  </si>
  <si>
    <t>500.700.61</t>
  </si>
  <si>
    <t xml:space="preserve">ACCANTONAMENTO AL FONDO TFR - DIRIGENZA- TEMPO DETERMINATO  </t>
  </si>
  <si>
    <t>RÜCKSTELLUNGEN FÜR ABFERTIGUNGSFONDS - LEITENDES PERSONAL - BEFRISTET</t>
  </si>
  <si>
    <t>500.700.65</t>
  </si>
  <si>
    <t xml:space="preserve">ACCANTONAMENTO AL FONDO TFR - COMPARTO- TEMPO INDETERMINATO  </t>
  </si>
  <si>
    <t>500.700.66</t>
  </si>
  <si>
    <t xml:space="preserve">ACCANTONAMENTO AL FONDO TFR - COMPARTO- TEMPO DETERMINATO  </t>
  </si>
  <si>
    <t>510.000.00</t>
  </si>
  <si>
    <t>510</t>
  </si>
  <si>
    <t>ALTRI COSTI DI PERSONALE</t>
  </si>
  <si>
    <t>SONSTIGE PERSONALKOSTEN</t>
  </si>
  <si>
    <t>510.100.00</t>
  </si>
  <si>
    <t>COMPARTECIPAZIONI A PERSONALE  PER ATTIVITÀ LIBERO-PROFESSIONALI</t>
  </si>
  <si>
    <t>BETEILIGUNGEN AN DAS SANITÄTSPERSONAL FÜR FREIBERUFLICHE LEISTUNGEN</t>
  </si>
  <si>
    <t>510.100.05</t>
  </si>
  <si>
    <t>COMPARTECIPAZIONI AL PERSONALE  PER ATTIVITÀ LIBERO-PROFESSIONALI-AREA OSPEDALIERA</t>
  </si>
  <si>
    <t>BETEILIGUNGEN AN DAS PERSONAL FÜR FREIBERUFLICHE LEISTUNGEN - KRANKENHAUSBEREICH</t>
  </si>
  <si>
    <t>BA1210</t>
  </si>
  <si>
    <t>B.2.A.13.1</t>
  </si>
  <si>
    <t>Compartecipazione al personale per att. libero professionale intramoenia- Area ospedaliera</t>
  </si>
  <si>
    <t>B.2.m</t>
  </si>
  <si>
    <t>Compartecipazione al personale per att. Libero-prof. (intramoenia)</t>
  </si>
  <si>
    <t>510.100.10</t>
  </si>
  <si>
    <t>COMPARTECIPAZIONI AL PERSONALE  PER ATTIVITÀ LIBERO-PROFESSIONALI-AREA SPECIALISTICA</t>
  </si>
  <si>
    <t>BETEILIGUNGEN AN DAS PERSONAL FÜR FREIBERUFLICHE LEISTUNGEN - FACHARZTBEREICH</t>
  </si>
  <si>
    <t>BA1220</t>
  </si>
  <si>
    <t>B.2.A.13.2</t>
  </si>
  <si>
    <t>Compartecipazione al personale per att. libero professionale intramoenia- Area specialistica</t>
  </si>
  <si>
    <t>510.100.20</t>
  </si>
  <si>
    <t>COMPARTECIPAZIONI AL PERSONALE PER ATTIVITÀ LIBERO-PROFESSIONALI- CONSULENZE (EX ART. 55 C.1 LETT. C), D) ED EX ART. 57-58)</t>
  </si>
  <si>
    <t>BETEILIGUNGEN AN DAS PERSONAL FÜR FREIBERUFLICHE LEISTUNGEN - BERATUNGEN (GEM. EX-ART. 55 ABS.1 BUCHST. C), D) UND GEM EX-ART. 57-58)</t>
  </si>
  <si>
    <t>BA1240</t>
  </si>
  <si>
    <t>B.2.A.13.4</t>
  </si>
  <si>
    <t>Compartecipazione al personale per att. libero professionale intramoenia - Consulenze (ex art. 55 c.1 lett. c), d) ed ex art. 57-58)</t>
  </si>
  <si>
    <t>510.100.40</t>
  </si>
  <si>
    <t>COMPARTECIPAZIONI AL PERSONALE  PER ATTIVITÀ LIBERO-PROFESSIONALI-ALTRO</t>
  </si>
  <si>
    <t>BETEILIGUNGEN AN DAS PERSONAL FÜR FREIBERUFLICHE LEISTUNGEN - SONSTIGES</t>
  </si>
  <si>
    <t>BA1260</t>
  </si>
  <si>
    <t>B.2.A.13.6</t>
  </si>
  <si>
    <t>Compartecipazione al personale per att. libero professionale intramoenia- Altro</t>
  </si>
  <si>
    <t>510.100.50</t>
  </si>
  <si>
    <t>PRESTAZIONI AGGIUNTIVE EROGATE DA PERSONALE SANITARIO DIRIGENZA MEDICA  PER ATTIVITÀ LIBERO-PROFESSIONALI-AREA SPECIALISTICA</t>
  </si>
  <si>
    <t>ZUSÄTZLICHE LEISTUNGEN, DIE VOM ÄRZTLICHEN PERSONAL FÜR FREIBERUFLICHE TÄTIGKEIT ERBRACHT WERDEN - FACHARZTBEREICH</t>
  </si>
  <si>
    <t>510.150.00</t>
  </si>
  <si>
    <t>PERSONALE ESTERNO CON CONTRATTO DI DIRITTO PRIVATO</t>
  </si>
  <si>
    <t>EXTERNES PERSONAL MIT PRIVATRECHTLICHEM VERTRAG</t>
  </si>
  <si>
    <t>510.150.10</t>
  </si>
  <si>
    <t xml:space="preserve">PERSONALE ESTERNO SANITARIO MEDICO - TEMPO DETERMINATO  </t>
  </si>
  <si>
    <t xml:space="preserve">EXTERNES SANITÄRES ÄRZTLICHES PERSONAL - BEFRISTET  </t>
  </si>
  <si>
    <t>510.150.11</t>
  </si>
  <si>
    <t xml:space="preserve">PERSONALE ESTERNO SANITARIO DIRIGENTE NON MEDICO - TEMPO DETERMINATO  </t>
  </si>
  <si>
    <t xml:space="preserve">EXTERNES SANITÄRES NICHT ÄRZTLICHES PERSONAL - BEFRISTET  </t>
  </si>
  <si>
    <t>510.150.12</t>
  </si>
  <si>
    <t xml:space="preserve"> ALTRO PERSONALE ESTERNO SANITARIO COMPARTO- TEMPO DETERMINATO   </t>
  </si>
  <si>
    <t>SONSTIGES EXTERNES NICHT-LEITENDES SANITÄRES PERSONAL - BEFRISTET</t>
  </si>
  <si>
    <t>510.150.13</t>
  </si>
  <si>
    <t xml:space="preserve">PERSONALE ESTERNO TECNICO - TEMPO DETERMINATO  </t>
  </si>
  <si>
    <t xml:space="preserve">EXTERNES TECHNISCHES PERSONAL - BEFRISTET  </t>
  </si>
  <si>
    <t>510.150.20</t>
  </si>
  <si>
    <t>PERSONALE ESTERNO - ASSISTENZA ODONTOIATRICA LP 16/88 ART. 3</t>
  </si>
  <si>
    <t>EXTERNES PERSONAL - ZAHNÄRZTLICHE LEISTUNGEN LG 16/88 ART. 3</t>
  </si>
  <si>
    <t>BA2140</t>
  </si>
  <si>
    <t>B.5.A.1.3</t>
  </si>
  <si>
    <t>Costo del personale dirigente medico - altro</t>
  </si>
  <si>
    <t>510.160.00</t>
  </si>
  <si>
    <t>160</t>
  </si>
  <si>
    <t>COLLABORAZIONI COORDINATE E CONTINUATIVE (CO.CO.CO)</t>
  </si>
  <si>
    <t>KOORDINIERTE UND KONTINUIERLICHE ZUSAMMENARBEIT</t>
  </si>
  <si>
    <t>510.160.10</t>
  </si>
  <si>
    <t>COLLABORAZIONI COORDINATE E CONTINUATIVE (CO.CO.CO) SANITARIE</t>
  </si>
  <si>
    <t>SANITÄRE KOORDINIERTE UND KONTINUIERLICHE SANITÄRE ZUSAMMENARBEIT</t>
  </si>
  <si>
    <t>BA1410</t>
  </si>
  <si>
    <t>B.2.A.15.3.C</t>
  </si>
  <si>
    <t>Collaborazioni coordinate e continuative sanitarie e socios. da privato</t>
  </si>
  <si>
    <t>510.160.15</t>
  </si>
  <si>
    <t>COLLABORAZIONI COORDINATE E CONTINUATIVE (CO.CO.CO) SANITARIE - ONERI SOCIALI</t>
  </si>
  <si>
    <t>SANITÄRE KOORDINIERTE UND KONTINUIERLICHE SANITÄRE ZUSAMMENARBEIT - SOZIALABGABEN</t>
  </si>
  <si>
    <t>510.160.20</t>
  </si>
  <si>
    <t>COLLABORAZIONI COORDINATE E CONTINUATIVE (CO.CO.CO) NON SANITARIE</t>
  </si>
  <si>
    <t>NICHT-SANITÄRE KOORDINIERTE UND KONTINUIERLICHE ZUSAMMENARBEIT</t>
  </si>
  <si>
    <t>BA1800</t>
  </si>
  <si>
    <t>B.2.B.2.3.B</t>
  </si>
  <si>
    <t>Collaborazioni coordinate e continuative non sanitarie da privato</t>
  </si>
  <si>
    <t>510.160.25</t>
  </si>
  <si>
    <t>COLLABORAZIONI COORDINATE E CONTINUATIVE (CO.CO.CO) NON SANITARIE - ONERI SOCIALI</t>
  </si>
  <si>
    <t>NICHT-SANITÄRE KOORDINIERTE UND KONTINUIERLICHE ZUSAMMENARBEIT - SOZIALABGABEN</t>
  </si>
  <si>
    <t>510.250.00</t>
  </si>
  <si>
    <t>ONERI PER IL PERSONALE RELIGIOSO CONVENZIONATO</t>
  </si>
  <si>
    <t>AUSGABEN FÜR GEISTLICHES VERTRAGSPERSONAL</t>
  </si>
  <si>
    <t>510.250.10</t>
  </si>
  <si>
    <t>BA1830</t>
  </si>
  <si>
    <t>B.2.B.2.3.E</t>
  </si>
  <si>
    <t>Altre collaborazioni e prestazioni di lavoro - area non sanitaria</t>
  </si>
  <si>
    <t>510.300.00</t>
  </si>
  <si>
    <t>ONERI PER IL PERSONALE TIROCINANTE E BORSISTA (COMPRESI ONERI RIFLESSI)</t>
  </si>
  <si>
    <t>AUSGABEN FÜR AUSBILDUNGS- UND TURNUSPERSONAL (EINSCHLIESSLICH DER EINSCHLÄGIGEN LASTEN)</t>
  </si>
  <si>
    <t>510.300.10</t>
  </si>
  <si>
    <t>BA1440</t>
  </si>
  <si>
    <t>B.2.A.15.3.F</t>
  </si>
  <si>
    <t xml:space="preserve">Altre collaborazioni e prestazioni di lavoro - area sanitaria </t>
  </si>
  <si>
    <t>510.400.00</t>
  </si>
  <si>
    <t>COSTI PER SERVIZI DI FORMAZIONE, SPECIALIZZAZIONE ED AGGIORNAMENTO DEL PERSONALE</t>
  </si>
  <si>
    <t>KOSTEN FÜR AUSBILDUNG, SPEZIALISIERUNG UND WEITERBILDUNG DES PERSONALS</t>
  </si>
  <si>
    <t>510.400.10</t>
  </si>
  <si>
    <t>BA1900</t>
  </si>
  <si>
    <t>B.2.B.3.2</t>
  </si>
  <si>
    <t>Formazione (esternalizzata e non) da privato</t>
  </si>
  <si>
    <t>B.3.c</t>
  </si>
  <si>
    <t>Formazione</t>
  </si>
  <si>
    <t>510.450.00</t>
  </si>
  <si>
    <t>TASCHENGELD ALLIEVI</t>
  </si>
  <si>
    <t>TASCHENGELD FÜR SCHÜLER</t>
  </si>
  <si>
    <t>510.450.10</t>
  </si>
  <si>
    <t>510.500.00</t>
  </si>
  <si>
    <t>INDENNITA' PER ATTIVITÀ DI LIBERA DOCENZA DEL PERSONALE DIPENDENTE</t>
  </si>
  <si>
    <t xml:space="preserve">VERGÜTUNGEN FÜR FREIE LEHRTÄTIGKEIT DES BEDIENSTETEN PERSONALS </t>
  </si>
  <si>
    <t>510.500.10</t>
  </si>
  <si>
    <t>BA1890</t>
  </si>
  <si>
    <t>B.2.B.3.1</t>
  </si>
  <si>
    <t>Formazione (esternalizzata e non) da pubblico</t>
  </si>
  <si>
    <t>510.550.00</t>
  </si>
  <si>
    <t>COMPENSI A DOCENTI ESTERNI</t>
  </si>
  <si>
    <t>VERGÜTUNGEN FÜR EXTERNE LEHRKRÄFTE</t>
  </si>
  <si>
    <t>510.550.10</t>
  </si>
  <si>
    <t>510.600.00</t>
  </si>
  <si>
    <t>COMPENSI A SANITARI COORDINATORI DI DISTRETTO</t>
  </si>
  <si>
    <t>VERGÜTUNGEN FÜR ÄRTZLICHE SPRENGELKOORDINATOREN</t>
  </si>
  <si>
    <t>510.600.10</t>
  </si>
  <si>
    <t>510.650.00</t>
  </si>
  <si>
    <t>COMPENSI A SANITARI CON FUNZIONE IGIENISTA DISTRETTUALE</t>
  </si>
  <si>
    <t>VERGÜTUNGEN FÜR GESUNDHEITSPERSONAL MIT FUNKTION ALS SPRENGELHYGIENIKER</t>
  </si>
  <si>
    <t>510.650.10</t>
  </si>
  <si>
    <t>510.700.00</t>
  </si>
  <si>
    <t>COMPENSI PER IL PERSONALE COMANDATO ALL'AZIENDA</t>
  </si>
  <si>
    <t>VERGÜTUNGEN FÜR DAS AN DEN BETRIEB FREIGESTELLTE PERSONAL</t>
  </si>
  <si>
    <t>510.700.12</t>
  </si>
  <si>
    <t>COMPENSI PER IL PERSONALE SANITARIO IN COMANDO DA AS EXTRA - PAB</t>
  </si>
  <si>
    <t>VERGÜTUNGEN FÜR BEI  SANITÄTSBETRIEBEN AUSSERHALB DES LANDES TÄTIGES SANITÄRES PERSONAL</t>
  </si>
  <si>
    <t>BA1480</t>
  </si>
  <si>
    <t>B.2.A.15.4.C</t>
  </si>
  <si>
    <t>Rimborso oneri stipendiali personale sanitario in comando da aziende di altre Regioni (Extraregione)</t>
  </si>
  <si>
    <t>510.700.13</t>
  </si>
  <si>
    <t>COMPENSI PER IL PERSONALE SANITARIO IN COMANDO DA ALTRI ENTI</t>
  </si>
  <si>
    <t>VERGÜTUNGEN FÜR BEI ANDEREN KÖRPERSCHAFTEN TÄTIGES SANITÄRES PERSONAL</t>
  </si>
  <si>
    <t>BA1470</t>
  </si>
  <si>
    <t>B.2.A.15.4.B</t>
  </si>
  <si>
    <t>Rimborso oneri stipendiali personale sanitario in comando da Regioni, soggetti pubblici e da Università</t>
  </si>
  <si>
    <t>510.700.22</t>
  </si>
  <si>
    <t>COMPENSI PER IL PERSONALE NON SANITARIO IN COMANDO DA AS EXTRA - PAB</t>
  </si>
  <si>
    <t>VERGÜTUNGEN FÜR BEI SANITÄTSBETRIEBEN AUSSERHALB DES LANDES TÄTIGES NICHT SANITÄRES PERSONAL</t>
  </si>
  <si>
    <t>BA1870</t>
  </si>
  <si>
    <t>B.2.B.2.4.C</t>
  </si>
  <si>
    <t>Rimborso oneri stipendiali personale non sanitario in comando da aziende di altre Regioni (Extraregione)</t>
  </si>
  <si>
    <t>510.700.23</t>
  </si>
  <si>
    <t>COMPENSI PER IL PERSONALE NON SANITARIO IN COMANDO DA ALTRI ENTI</t>
  </si>
  <si>
    <t>VERGÜTUNGEN FÜR BEI ANDEREN KÖRPERSCHAFTEN TÄTIGES NICHT SANITÄRES PERSONAL</t>
  </si>
  <si>
    <t>BA1860</t>
  </si>
  <si>
    <t>B.2.B.2.4.B</t>
  </si>
  <si>
    <t>Rimborso oneri stipendiali personale non sanitario in comando da Regione, soggetti pubblici e da Università</t>
  </si>
  <si>
    <t>510.800.00</t>
  </si>
  <si>
    <t>COMPENSI PER IL PERSONALE PREPOSTO ASSISTENZA ZOOIATRICA</t>
  </si>
  <si>
    <t>VERGÜTUNGEN FÜR DAS LEITENDE PERSONAL DER TIERÄRZTLICHEN BETREUUNG</t>
  </si>
  <si>
    <t>510.800.10</t>
  </si>
  <si>
    <t>520.000.00</t>
  </si>
  <si>
    <t>520</t>
  </si>
  <si>
    <t>AMMORTAMENTI IMMOBILIZZAZIONI IMMATERIALI</t>
  </si>
  <si>
    <t>ABSCHREIBUNGEN IMMATERIELLE ANLAGEGÜTER</t>
  </si>
  <si>
    <t>520.100.00</t>
  </si>
  <si>
    <t>COSTI DI IMPIANTO E DI AMPLIAMENTO - AMMORTAMENTI</t>
  </si>
  <si>
    <t>KOSTEN FÜR EINRICHTUNG UND ERWEITERUNG - ABSCHREIBUNGEN</t>
  </si>
  <si>
    <t>520.100.10</t>
  </si>
  <si>
    <t>BA2570</t>
  </si>
  <si>
    <t>B.10</t>
  </si>
  <si>
    <t>Ammortamenti delle immobilizzazioni immateriali</t>
  </si>
  <si>
    <t>B.8.a</t>
  </si>
  <si>
    <t>Ammortamenti immobilizzazioni immateriali</t>
  </si>
  <si>
    <t>23) Ammortamenti</t>
  </si>
  <si>
    <t>520.200.00</t>
  </si>
  <si>
    <t>COSTI DI RICERCA E DI SVILUPPO  - AMMORTAMENTI</t>
  </si>
  <si>
    <t>KOSTEN FÜR FORSCHUNG, ENTWICKLUNG - ABSCHREIBUNGEN</t>
  </si>
  <si>
    <t>520.200.10</t>
  </si>
  <si>
    <t>COSTI DI RICERCA  E DI SVILUPPO  - AMMORTAMENTI</t>
  </si>
  <si>
    <t>520.300.00</t>
  </si>
  <si>
    <t>DIRITTI DI BREVETTO E DIRITTI DI UTILIZZAZIONE DELLE OPERE D'INGEGNO - AMMORTAMENTI</t>
  </si>
  <si>
    <t>PATENTRECHTE UND RECHTE ZUR NUTZUNG VON GEISTESWERKEN - ABSCHREIBUNGEN</t>
  </si>
  <si>
    <t>520.300.10</t>
  </si>
  <si>
    <t>520.300.20</t>
  </si>
  <si>
    <t>DIRITTI DI BREVETTO E DIRITTI DI UTILIZZAZIONE DELLE OPERE D'INGEGNO DERIVANTI DALL'ATTIVITÁ DI RICERCA - AMMORTAMENTI</t>
  </si>
  <si>
    <t>PATENTRECHTE UND RECHTE ZUR NUTZUNG VON GEISTESWERKEN AUS FORSCHUNGSTÄTIGKEIT - ABSCHREIBUNGEN</t>
  </si>
  <si>
    <t>520.400.00</t>
  </si>
  <si>
    <t>CONCESSIONI, LICENZE, MARCHI E DIRITTI SIMILI - AMMORTAMENTI</t>
  </si>
  <si>
    <t>KONZESSIONEN, LIZENZEN, MARKEN UND ÄHNLICHE RECHTE - ABSCHREIBUNGEN</t>
  </si>
  <si>
    <t>520.400.10</t>
  </si>
  <si>
    <t>520.600.00</t>
  </si>
  <si>
    <t xml:space="preserve"> ALTRE IMMOBILIZZAZIONI</t>
  </si>
  <si>
    <t>SONSTIGES ANLAGEVERMÖGEN</t>
  </si>
  <si>
    <t>520.600.05</t>
  </si>
  <si>
    <t>PUBBLICITÀ - AMMORTAMENTI</t>
  </si>
  <si>
    <t>WERBUNG - ABSCHREIBUNGEN</t>
  </si>
  <si>
    <t>520.600.10</t>
  </si>
  <si>
    <t xml:space="preserve"> ALTRE IMMOBILIZZAZIONI - AMMORTAMENTI</t>
  </si>
  <si>
    <t>SONSTIGES ANLAGEVERMÖGEN - ABSCHREIBUNGEN</t>
  </si>
  <si>
    <t>520.600.20</t>
  </si>
  <si>
    <t>RISTRUTTURAZIONI E MANUTENZIONI STRAORDINARIE SU BENI DI TERZI - AMMORTAMENTI</t>
  </si>
  <si>
    <t>UMSTRUKTURIERUNG UND AUSSERORDENTLICHE INSTANDHALTUNG VON GÜTERN DRITTER - ABSCHREIBUNGEN</t>
  </si>
  <si>
    <t>525.000.00</t>
  </si>
  <si>
    <t>525</t>
  </si>
  <si>
    <t>AMMORTAMENTI IMMOBILIZZAZIONI MATERIALI</t>
  </si>
  <si>
    <t>ABSCHREIBUNGEN MATERIELLE ANLAGEGÜTER</t>
  </si>
  <si>
    <t>525.100.00</t>
  </si>
  <si>
    <t>FABBRICATI - AMMORTAMENTI</t>
  </si>
  <si>
    <t>GEBÄUDE - ABSCHREIBUNGEN</t>
  </si>
  <si>
    <t>525.100.10</t>
  </si>
  <si>
    <t>BA2610</t>
  </si>
  <si>
    <t>B.12.B</t>
  </si>
  <si>
    <t>Ammortamenti fabbricati strumentali (indisponibili)</t>
  </si>
  <si>
    <t>B.8.b</t>
  </si>
  <si>
    <t>Ammortamenti dei Fabbricati</t>
  </si>
  <si>
    <t>525.200.00</t>
  </si>
  <si>
    <t>IMPIANTI E MACCHINARI - AMMORTAMENTI</t>
  </si>
  <si>
    <t>MASCHINEN UND MASCHINELLE ANLAGEN - ABSCHREIBUNGEN</t>
  </si>
  <si>
    <t>525.200.10</t>
  </si>
  <si>
    <t>BA2620</t>
  </si>
  <si>
    <t>B.13</t>
  </si>
  <si>
    <t>Ammortamenti delle altre immobilizzazioni materiali</t>
  </si>
  <si>
    <t>B.8.c</t>
  </si>
  <si>
    <t>525.300.00</t>
  </si>
  <si>
    <t>ATTREZZATURE SANITARIE - AMMORTAMENTI</t>
  </si>
  <si>
    <t>MEDIZINISCHE GERÄTE - ABSCHREIBUNGEN</t>
  </si>
  <si>
    <t>525.300.10</t>
  </si>
  <si>
    <t>525.400.00</t>
  </si>
  <si>
    <t>MOBILI ED ARREDI - AMMORTAMENTI</t>
  </si>
  <si>
    <t>EINRICHTUNG UND AUSSTATTUNG - ABSCHREIBUNGEN</t>
  </si>
  <si>
    <t>525.400.10</t>
  </si>
  <si>
    <t>525.500.00</t>
  </si>
  <si>
    <t>AUTOMEZZI - AMMORTAMENTI</t>
  </si>
  <si>
    <t>KRAFTFAHRZEUGE - ABSCHREIBUNGEN</t>
  </si>
  <si>
    <t>525.500.10</t>
  </si>
  <si>
    <t>525.900.00</t>
  </si>
  <si>
    <t>ALTRI BENI - AMMORTAMENTI</t>
  </si>
  <si>
    <t>SONSTIGE GÜTER - ABSCHREIBUNGEN</t>
  </si>
  <si>
    <t>525.900.10</t>
  </si>
  <si>
    <t>527.000.00</t>
  </si>
  <si>
    <t>527</t>
  </si>
  <si>
    <t xml:space="preserve">ALTRE SVALUTAZIONI DELLE IMMOBILIZZAZIONI </t>
  </si>
  <si>
    <t>SONSTIGE ABWERTUNGEN DES ANLAGEVERMÖGENS</t>
  </si>
  <si>
    <t>527.100.00</t>
  </si>
  <si>
    <t>SVALUTAZIONE DELLE IMMOBILIZZAZIONI IMMATERIALI</t>
  </si>
  <si>
    <t>ABWERTUNGEN DES IMMATERIELLEN ANLAGEVERMÖGENS</t>
  </si>
  <si>
    <t>527.100.10</t>
  </si>
  <si>
    <t>BA2640</t>
  </si>
  <si>
    <t>B.14.A</t>
  </si>
  <si>
    <t>Svalutazione delle immobilizzazioni immateriali e materiali</t>
  </si>
  <si>
    <t>B.9</t>
  </si>
  <si>
    <t>Svalutazione delle immobilizzazioni e dei crediti</t>
  </si>
  <si>
    <t>24) Variaz. delle Rimanenze</t>
  </si>
  <si>
    <t>527.200.00</t>
  </si>
  <si>
    <t>SVALUTAZIONE DELLE IMMOBILIZZAZIONI MATERIALI</t>
  </si>
  <si>
    <t>ABWERTUNGEN DES MATERIELLEN ANLAGEVERMÖGENS</t>
  </si>
  <si>
    <t>527.200.10</t>
  </si>
  <si>
    <t>530.000.00</t>
  </si>
  <si>
    <t>530</t>
  </si>
  <si>
    <t>ALTRE SVALUTAZIONI</t>
  </si>
  <si>
    <t>SONSTIGE ABWERTUNGEN</t>
  </si>
  <si>
    <t>530.100.00</t>
  </si>
  <si>
    <t>ACCANTONAMENTI AL FONDO SVALUTAZIONE MAGAZZINO</t>
  </si>
  <si>
    <t>ZUWEISUNG AN DEN ABWERTUNGSFONDS DES MAGAZINS</t>
  </si>
  <si>
    <t>530.100.10</t>
  </si>
  <si>
    <t>ACCANTONAMENTI AL FONDO SVALUTAZIONE SCORTE SANITARIE</t>
  </si>
  <si>
    <t>ZUWEISUNG AN DEN ABWERTUNGSFONDS DER MEDIZINISCHEN RESTBESTÄNDE</t>
  </si>
  <si>
    <t>BA2670</t>
  </si>
  <si>
    <t>B.15.A</t>
  </si>
  <si>
    <t>Variazione rimanenze sanitarie</t>
  </si>
  <si>
    <t>B.10.a</t>
  </si>
  <si>
    <t>Variazione delle rimanenze sanitarie</t>
  </si>
  <si>
    <t>530.100.20</t>
  </si>
  <si>
    <t>ACCANTONAMENTI AL FONDO SVALUTAZIONE SCORTE NON SANITARIE</t>
  </si>
  <si>
    <t>ZUWEISUNG AN DEN ABWERTUNGSFONDS DER NICHT-MEDIZINISCHEN RESTBESTÄNDE</t>
  </si>
  <si>
    <t>BA2680</t>
  </si>
  <si>
    <t>B.15.B</t>
  </si>
  <si>
    <t>Variazione rimanenze non sanitarie</t>
  </si>
  <si>
    <t>B.10.b</t>
  </si>
  <si>
    <t>Variazione delle rimanenze non sanitarie</t>
  </si>
  <si>
    <t>530.150.00</t>
  </si>
  <si>
    <t>ACCANTONAMENTI AL FONDO SVALUTAZIONE CREDITI</t>
  </si>
  <si>
    <t>ZUWEISUNGEN AN DEN WERTBERICHTIGUNGSFONDS DER FORDERUNGEN</t>
  </si>
  <si>
    <t>530.150.10</t>
  </si>
  <si>
    <t>BA2650</t>
  </si>
  <si>
    <t>B.14.B</t>
  </si>
  <si>
    <t>Svalutazione dei crediti</t>
  </si>
  <si>
    <t>535.000.00</t>
  </si>
  <si>
    <t>535</t>
  </si>
  <si>
    <t>ACCANTONAMENTI AL FONDO RISCHI E ONERI</t>
  </si>
  <si>
    <t>ZUWEISUNGEN AN RÜCKSTELLUNGEN FÜR RISIKEN UND AUFWENDUNGEN</t>
  </si>
  <si>
    <t>535.100.00</t>
  </si>
  <si>
    <t>ACCANTONAMENTI AL FONDO IMPOSTE E TASSE</t>
  </si>
  <si>
    <t>ZUWEISUNGEN AN RÜCKSTELLUNGEN FÜR STEUERN UND GEBÜHREN</t>
  </si>
  <si>
    <t>535.100.10</t>
  </si>
  <si>
    <t>YA0090</t>
  </si>
  <si>
    <t>Y.3</t>
  </si>
  <si>
    <t>Accantonamento a F.do Imposte (Accertamenti, condoni, ecc.)</t>
  </si>
  <si>
    <t>Accantonamento a fondo imposte (accertamenti, condoni, ecc.)</t>
  </si>
  <si>
    <t>22) Altri Accantonamenti</t>
  </si>
  <si>
    <t>535.200.00</t>
  </si>
  <si>
    <t>ACCANTONAMENTI AL FONDO ONERI PER IL PERSONALE CONVENZIONATO DA LIQUIDARE</t>
  </si>
  <si>
    <t>ZUWEISUNGEN AN RÜCKSTELLUNGEN FÜR ZU LIQUIDIERENDE AUFWENDUNGEN FÜR DAS KONVENTIONIERTE PERSONAL</t>
  </si>
  <si>
    <t>535.200.10</t>
  </si>
  <si>
    <t>535.350.00</t>
  </si>
  <si>
    <t>ACCANTONAMENTI AL FONDO ONERI PER LE STRUTTURE CONVENZIONATE DA LIQUIDARE</t>
  </si>
  <si>
    <t>ZUWEISUNGEN AN RÜCKSTELLUNGEN FÜR AUSZUZAHLENDE AUFWENDUNGEN FÜR KONVENTIONIERTE STRUKTUREN</t>
  </si>
  <si>
    <t>535.350.10</t>
  </si>
  <si>
    <t>535.400.00</t>
  </si>
  <si>
    <t>ACCANTONAMENTI AL FONDO ALTRI ONERI PER IL PERSONALE DA LIQUIDARE</t>
  </si>
  <si>
    <t>ZUWEISUNGEN AN RÜCKSTELLUNGEN FÜR SONSTIGE AUSZUZAHLENDE AUFWENDUNGEN AN DAS PERSONAL</t>
  </si>
  <si>
    <t>535.400.10</t>
  </si>
  <si>
    <t>535.450.00</t>
  </si>
  <si>
    <t>ACCANTONAMENTI AL FONDO ONERI PER RINNOVO CONTRATTI PER IL PERSONALE DIPENDENTE</t>
  </si>
  <si>
    <t>ZUWEISUNGEN AN RÜCKSTELLUNGEN FÜR ERNEUERUNG DER VERTRÄGE FÜR DAS BEDIENSTETE PERSONAL</t>
  </si>
  <si>
    <t>535.450.15</t>
  </si>
  <si>
    <t>RINNOVO CONTRATTI DIRIGENZA MEDICA - RUOLO SANITARIO</t>
  </si>
  <si>
    <t>ERNEUERUNG DER VERTRÄGE ÄRZTLICHES PERSONAL- SANITÄRER STELLENPLAN</t>
  </si>
  <si>
    <t>BA2860</t>
  </si>
  <si>
    <t>B.16.D.4</t>
  </si>
  <si>
    <t>Acc. Rinnovi contratt.: dirigenza medica</t>
  </si>
  <si>
    <t>21) Accantonamento nuovi contratti pers. dip.</t>
  </si>
  <si>
    <t>535.450.20</t>
  </si>
  <si>
    <t>RINNOVO CONTRATTI DIRIGENZA NON MEDICA - RUOLO SANITARIO</t>
  </si>
  <si>
    <t>ERNEUERUNG DER VERTRÄGE NICHTÄRZTLICHE LEITER - SANITÄRER STELLENPLAN</t>
  </si>
  <si>
    <t>BA2870</t>
  </si>
  <si>
    <t>B.16.D.5</t>
  </si>
  <si>
    <t>Acc. Rinnovi contratt.: dirigenza non medica</t>
  </si>
  <si>
    <t>535.450.25</t>
  </si>
  <si>
    <t>RINNOVO CONTRATTI COMPARTO - RUOLO SANITARIO</t>
  </si>
  <si>
    <t>ERNEUERUNG DER VERTRÄGE NICHTLEITENDES PERSONAL - SANITÄRER STELLENPLAN</t>
  </si>
  <si>
    <t>BA2880</t>
  </si>
  <si>
    <t>B.16.D.6</t>
  </si>
  <si>
    <t>Acc. Rinnovi contratt.: comparto</t>
  </si>
  <si>
    <t>535.450.30</t>
  </si>
  <si>
    <t xml:space="preserve">RINNOVO CONTRATTI DIRIGENZA - RUOLO PROFESSIONALE </t>
  </si>
  <si>
    <t>ERNEUERUNG DER VERTRÄGE -LEITENDES FACHPERSONAL</t>
  </si>
  <si>
    <t>535.450.35</t>
  </si>
  <si>
    <t>RINNOVO CONTRATTI COMPARTO - RUOLO PROFESSIONALE</t>
  </si>
  <si>
    <t>ERNEUERUNG DER VERTRÄGE - NICHT-LEITENDES FACHPERSONAL</t>
  </si>
  <si>
    <t>535.450.40</t>
  </si>
  <si>
    <t>RINNOVO CONTRATTI DIRIGENZA - RUOLO TECNICO</t>
  </si>
  <si>
    <t>ERNEUERUNG DER VERTRÄGE - LEITENDES TECHNISCHES PERSONAL</t>
  </si>
  <si>
    <t>535.450.45</t>
  </si>
  <si>
    <t>RINNOVO CONTRATTI COMPARTO - RUOLO TECNICO</t>
  </si>
  <si>
    <t>ERNEUERUNG DER VERTRÄGE - NICHT-LEITENDES TECHNISCHES PERSONAL</t>
  </si>
  <si>
    <t>535.450.50</t>
  </si>
  <si>
    <t>RINNOVO CONTRATTI DIRIGENZA - RUOLO AMMINISTRATIVO</t>
  </si>
  <si>
    <t>ERNEUERUNG DER VERTRÄGE - LEITENDES VERWALTUNGSPERSONAL</t>
  </si>
  <si>
    <t>535.450.55</t>
  </si>
  <si>
    <t>RINNOVO CONTRATTI COMPARTO - RUOLO AMMINISTRATIVO</t>
  </si>
  <si>
    <t>ERNEUERUNG DER VERTRÄGE - NICHT-LEITENDES VERWALTUNGSPERSONAL</t>
  </si>
  <si>
    <t>535.500.00</t>
  </si>
  <si>
    <t>ACCANTONAMENTI AL FONDO ONERI PER RINNOVO ACCORDI PER IL PERSONALE CONVENZIONATO</t>
  </si>
  <si>
    <t>ZUWEISUNGEN AN RÜCKSTELLUNGEN FÜR ERNEUERUNG DER ABKOMMEN MIT DEM VERTRAGSGEBUNDENEN PERSONAL</t>
  </si>
  <si>
    <t>535.500.10</t>
  </si>
  <si>
    <t>ACCANTONAMENTI AL FONDO ONERI PER RINNOVO ACCORDI PER IL PERSONALE CONVENZIONATO MMG/PLS/MCA</t>
  </si>
  <si>
    <t>ZUWEISUNGEN AN RÜCKSTELLUNGEN FÜR ERNEUERUNG DER ABKOMMEN MIT DEM VERTRAGSGEBUNDENEN PERSONAL (GESUNDHEITLICHE GRUNDVERSORGUNG)</t>
  </si>
  <si>
    <t>BA2840</t>
  </si>
  <si>
    <t>B.16.D.2</t>
  </si>
  <si>
    <t xml:space="preserve"> Acc. Rinnovi convenzioni MMG/PLS/MCA</t>
  </si>
  <si>
    <t>535.500.20</t>
  </si>
  <si>
    <t>ACCANTONAMENTI AL FONDO ONERI PER RINNOVO ACCORDI PER IL PERSONALE CONVENZIONATO MEDICI SUMAI</t>
  </si>
  <si>
    <t>ZUWEISUNGEN AN RÜCKSTELLUNGEN FÜR ERNEUERUNG DER ABKOMMEN MIT DEM VERTRAGSGEBUNDENEN PERSONAL (SUMAI)</t>
  </si>
  <si>
    <t>BA2850</t>
  </si>
  <si>
    <t>B.16.D.3</t>
  </si>
  <si>
    <t xml:space="preserve"> Acc. Rinnovi convenzioni medici Sumai</t>
  </si>
  <si>
    <t>535.600.00</t>
  </si>
  <si>
    <t>ACCANTONAMENTI AL FONDO PER IL PERSONALE DIPENDENTE IN QUIESCENZA</t>
  </si>
  <si>
    <t>ZUWEISUNGEN AN RÜCKSTELLUNGEN FÜR DAS PERSONAL IM RUHESTAND</t>
  </si>
  <si>
    <t>535.600.10</t>
  </si>
  <si>
    <t>535.650.00</t>
  </si>
  <si>
    <t>ACCANTONAMENTI AL FONDO ONERI PER ADEGUAMENTI TARIFFARI E PER RINNOVO CONVENZIONI</t>
  </si>
  <si>
    <t>ZUWEISUNGEN AN RÜCKSTELLUNGEN FÜR ANGLEICHUNGEN DER TARIFVERZEICHNISSE UND FÜR DIE ERNEUERUNGEN VON KONVENTIONEN</t>
  </si>
  <si>
    <t>535.650.10</t>
  </si>
  <si>
    <t>535.700.00</t>
  </si>
  <si>
    <t xml:space="preserve">ACCANTONAMENTI AI FONDI RISCHI </t>
  </si>
  <si>
    <t>ZUWEISUNGEN AN RÜCKSTELLUNGEN FÜR RISIKEN</t>
  </si>
  <si>
    <t>535.700.10</t>
  </si>
  <si>
    <t>ACCANTONAMENTI AL FONDO RISCHI SU LITI, ARBITRAGGI E RISARCIMENTI</t>
  </si>
  <si>
    <t>ZUWEISUNGEN AN RÜCKSTELLUNGEN FÜR RISIKEN AUS STREITFÄLLEN, UND SCHIEDSSPRÜCHEN UND FÜR SCHADENERSATZ</t>
  </si>
  <si>
    <t>BA2710</t>
  </si>
  <si>
    <t>B.16.A.1</t>
  </si>
  <si>
    <t>Accantonamenti per cause civili ed oneri processuali</t>
  </si>
  <si>
    <t>B.11.a</t>
  </si>
  <si>
    <t>Accantonamenti per rischi</t>
  </si>
  <si>
    <t>535.700.20</t>
  </si>
  <si>
    <r>
      <t xml:space="preserve">
</t>
    </r>
    <r>
      <rPr>
        <sz val="8"/>
        <rFont val="Verdana"/>
        <family val="2"/>
      </rPr>
      <t>ACCANTONAMENTI PER CONTENZIOSO PERSONALE DIPENDENTE</t>
    </r>
  </si>
  <si>
    <t>ZUWEISUNGEN AN RÜCKSTELLUNGEN FÜR STREIFÄLLE DES BEDIENSTETEN PERSONALS</t>
  </si>
  <si>
    <t>BA2720</t>
  </si>
  <si>
    <t>B.16.A.2</t>
  </si>
  <si>
    <t>Accantonamenti per contenzioso personale dipendente</t>
  </si>
  <si>
    <t>535.700.30</t>
  </si>
  <si>
    <t>ACCANTONAMENTI PER RISCHI CONNESSI AD ACQUISTO PRESTAZIONI SANITARIE DA PRIVATO</t>
  </si>
  <si>
    <t>ZUWEISUNGEN AN RÜCKSTELLUNGEN FÜR RISIKEN AUS ANKÄUFEN SANITÄRER LEISTUNGEN VON PRIVATEN</t>
  </si>
  <si>
    <t>BA2730</t>
  </si>
  <si>
    <t>B.16.A.3</t>
  </si>
  <si>
    <t>Accantonamenti per rischi connessi all'acquisto di prestazioni sanitarie da privato</t>
  </si>
  <si>
    <t>535.700.40</t>
  </si>
  <si>
    <t>ACCANTONAMENTI PER COPERTURA DIRETTA DEI RISCHI (AUTOASSICURAZIONE)</t>
  </si>
  <si>
    <t>ZUWEISUNGEN AN RÜCKSTELLUNGEN FÜR DIE DIREKTE ABDECKUNG VON RISIKEN (SELBSTVERSICHERUNG)</t>
  </si>
  <si>
    <t>BA2740</t>
  </si>
  <si>
    <t>B.16.A.4</t>
  </si>
  <si>
    <t>Accantonamenti per copertura diretta dei rischi (autoassicurazione)</t>
  </si>
  <si>
    <t>535.700.90</t>
  </si>
  <si>
    <t>ACCANTONAMENTI AD ALTRI FONDI RISCHI</t>
  </si>
  <si>
    <t>ZUWEISUNGEN AN SONSTIGEN RÜCKSTELLUNGEN FÜR RISIKEN</t>
  </si>
  <si>
    <t>BA2750</t>
  </si>
  <si>
    <t>B.16.A.5</t>
  </si>
  <si>
    <t>Altri accantonamenti per rischi</t>
  </si>
  <si>
    <t>535.800.00</t>
  </si>
  <si>
    <t>ACCANTONAMENTI PER QUOTE INUTILIZZATE DEI CONTRIBUTI VINCOLATI</t>
  </si>
  <si>
    <t xml:space="preserve">ZUWEISUNGEN AN RÜCKSTELLUNGEN FÜR NICHT VERWENDETE ZWECKGEBUNDENE BEITRÄGE </t>
  </si>
  <si>
    <t>535.800.10</t>
  </si>
  <si>
    <t>ACCANTONAMENTI PER QUOTE INUTILIZZATE DEI CONTRIBUTI VINCOLATI DA PAB DA FSP</t>
  </si>
  <si>
    <t>ZUWEISUNGEN AN RÜCKSTELLUNGEN FÜR NICHT VERWENDETE ZWECKGEBUNDENE BEITRÄGE DES LANDES AUS DEM LGF</t>
  </si>
  <si>
    <t>BA2780</t>
  </si>
  <si>
    <t>B.16.C.1</t>
  </si>
  <si>
    <t>Accantonamenti per quote inutilizzate contributi da Regione e Prov. Aut. per quota F.S. vincolato</t>
  </si>
  <si>
    <t>B.11.c</t>
  </si>
  <si>
    <t>Accantonamenti per quote inutilizzate di contributi vincolati</t>
  </si>
  <si>
    <t>535.800.15</t>
  </si>
  <si>
    <t>ACCANTONAMENTI PER QUOTE INUTILIZZATE DEI CONTRIBUTI VINCOLATI DA PAB EXTRA FSP</t>
  </si>
  <si>
    <t>ZUWEISUNGEN AN RÜCKSTELLUNGEN FÜR NICHT VERWENDETE ANTEILE VON ZWECKGEBUNDENEN BEITRÄGEN DES LANDES (AUSSERHALB DES LGF)</t>
  </si>
  <si>
    <t>BA2790</t>
  </si>
  <si>
    <t>B.16.C.2</t>
  </si>
  <si>
    <t>Accantonamenti per quote inutilizzate contributi da soggetti pubblici (extra fondo) vincolati</t>
  </si>
  <si>
    <t>535.800.20</t>
  </si>
  <si>
    <t xml:space="preserve">ACCANTONAMENTI PER QUOTE INUTILIZZATE DEI CONTRIBUTI VINCOLATI DA SOGGETTI PUBBLICI </t>
  </si>
  <si>
    <t>ZUWEISUNGEN AN RÜCKSTELLUNGEN FÜR NICHT VERWENDETE ZWECKGEBUNDENE BEITRÄGE VON ÖFFENTLICHEN STELLEN</t>
  </si>
  <si>
    <t>535.800.30</t>
  </si>
  <si>
    <t>ACCANTONAMENTI PER QUOTE INUTILIZZATE DEI CONTRIBUTI PER RICERCA</t>
  </si>
  <si>
    <t>ZUWEISUNGEN AN RÜCKSTELLUNGEN FÜR NICHT VERWENDETE FORSCHUNGSBEITRÄGE</t>
  </si>
  <si>
    <t>BA2800</t>
  </si>
  <si>
    <t>B.16.C.3</t>
  </si>
  <si>
    <t>Accantonamenti per quote inutilizzate contributi da soggetti pubblici per ricerca</t>
  </si>
  <si>
    <t>535.800.40</t>
  </si>
  <si>
    <t>ACCANTONAMENTI PER QUOTE INUTILIZZATE DEI CONTRIBUTI VINCOLATI DA PRIVATI</t>
  </si>
  <si>
    <t>ZUWEISUNGEN AN RÜCKSTELLUNGEN FÜR NICHT VERWENDETE ANTEILE VON ZWECKGEBUNDENEN BEITRÄGEN VON PRIVATEN</t>
  </si>
  <si>
    <t>BA2810</t>
  </si>
  <si>
    <t>B.16.C.4</t>
  </si>
  <si>
    <t>Accantonamenti per quote inutilizzate contributi vincolati da privati</t>
  </si>
  <si>
    <t>535.900.00</t>
  </si>
  <si>
    <t xml:space="preserve">ACCANTONAMENTI AD ALTRI FONDI </t>
  </si>
  <si>
    <t>ZUWEISUNGEN AN SONSTIGE RÜCKSTELLUNGEN</t>
  </si>
  <si>
    <t>535.900.50</t>
  </si>
  <si>
    <t>ACCANTONAMENTI PER INTERESSI DI MORA</t>
  </si>
  <si>
    <t>ZUWEISUNG AN RÜCKSTELLUNGEN FÜR VERZUGSZINSEN</t>
  </si>
  <si>
    <t>BA2830</t>
  </si>
  <si>
    <t>B.16.D.1</t>
  </si>
  <si>
    <t>Accantonamenti per interessi di mora</t>
  </si>
  <si>
    <t>535.900.90</t>
  </si>
  <si>
    <t>ACCANTONAMENTI AD ALTRI FONDI</t>
  </si>
  <si>
    <t>550.000.00</t>
  </si>
  <si>
    <t>ONERI FINANZIARI</t>
  </si>
  <si>
    <t>FINANZAUFWAND</t>
  </si>
  <si>
    <t>550.100.00</t>
  </si>
  <si>
    <t>INTERESSI PASSIVI PER ANTICIPAZIONI DI CASSA</t>
  </si>
  <si>
    <t>PASSIVZINSEN FÜR KASSABEVORSCHUSSUNGEN</t>
  </si>
  <si>
    <t>550.100.10</t>
  </si>
  <si>
    <t>CA0120</t>
  </si>
  <si>
    <t>C.3.A</t>
  </si>
  <si>
    <t>Interessi passivi su anticipazioni di cassa</t>
  </si>
  <si>
    <t>Interessi passivi ed altri oneri finanziari</t>
  </si>
  <si>
    <t>27.5) (minus)Oneri finanziari (al netto proventi)</t>
  </si>
  <si>
    <t>550.200.00</t>
  </si>
  <si>
    <t>INTERESSI PASSIVI SU MUTUI</t>
  </si>
  <si>
    <t>PASSIVZINSEN FÜR DARLEHEN</t>
  </si>
  <si>
    <t>550.200.10</t>
  </si>
  <si>
    <t>CA0130</t>
  </si>
  <si>
    <t>C.3.B</t>
  </si>
  <si>
    <t>Interessi passivi su mutui</t>
  </si>
  <si>
    <t>550.300.00</t>
  </si>
  <si>
    <t>INTERESSI PASSIVI SU ALTRE FORME DI CREDITO EX ART. 3 D.LGS. 502/92</t>
  </si>
  <si>
    <t>PASSIVZINSEN FÜR ANDERE FORMEN VON DARLEHEN EX ART. 3 LEGISLATIV DEKRET 502/92</t>
  </si>
  <si>
    <t>550.300.10</t>
  </si>
  <si>
    <t>PASSIVZINSEN FÜR ANDERE FORMEN VON DARLEHEN EX ART. 3 LEGISLATIV DEKRET 502/93</t>
  </si>
  <si>
    <t>CA0140</t>
  </si>
  <si>
    <t>C.3.C</t>
  </si>
  <si>
    <t>Altri interessi passivi</t>
  </si>
  <si>
    <t>550.400.00</t>
  </si>
  <si>
    <t>INTERESSI DI MORA</t>
  </si>
  <si>
    <t>VERZUGSZINSEN</t>
  </si>
  <si>
    <t>550.400.10</t>
  </si>
  <si>
    <t>550.500.00</t>
  </si>
  <si>
    <t>ALTRI INTERESSI PASSIVI</t>
  </si>
  <si>
    <t>ANDERE PASSIVZINSEN</t>
  </si>
  <si>
    <t>550.500.10</t>
  </si>
  <si>
    <t>550.900.00</t>
  </si>
  <si>
    <t>ALTRI ONERI FINANZIARI</t>
  </si>
  <si>
    <t>ANDERE FINANZAUFWÄNDE</t>
  </si>
  <si>
    <t>550.900.10</t>
  </si>
  <si>
    <t>CA0160</t>
  </si>
  <si>
    <t>C.4.A</t>
  </si>
  <si>
    <t>Altri oneri finanziari</t>
  </si>
  <si>
    <t>560.000.00</t>
  </si>
  <si>
    <t>560</t>
  </si>
  <si>
    <t>ONERI STRAORDINARI</t>
  </si>
  <si>
    <t>AUSSERORDENTLICHE AUFWÄNDE</t>
  </si>
  <si>
    <t>560.100.00</t>
  </si>
  <si>
    <t>SOPRAVVENIENZE PASSIVE</t>
  </si>
  <si>
    <t>560.100.11</t>
  </si>
  <si>
    <t xml:space="preserve"> SOPRAVVENIENZE PASSIVE V/TERZI RELATIVE ALLA MOBILITÀ EXTRAREGIONALE</t>
  </si>
  <si>
    <t xml:space="preserve">AUSSERORDENTLICHE AUFWÄNDE GEGENÜBER DRITTEN BETREFFEND ÜBERREGIONALE MOBILITÄT </t>
  </si>
  <si>
    <t>EA0360</t>
  </si>
  <si>
    <t>E.2.B.3.2.A</t>
  </si>
  <si>
    <t xml:space="preserve"> Sopravvenienze passive v/terzi relative alla mobilità extraregionale</t>
  </si>
  <si>
    <t>28.5) (minus) Oneri straordinari (al netto proventi)</t>
  </si>
  <si>
    <t>560.100.12</t>
  </si>
  <si>
    <t>SOPRAV. PASSIVE V/TERZI RELATIVE AL PERSONALE - DIRIGENZA MEDICA</t>
  </si>
  <si>
    <t>AUSSERORDENTLICHE AUFWÄNDE GEGENÜBER DRITTEN BETREFFEND ÄRZTLICHES LEITENDES PERSONAL</t>
  </si>
  <si>
    <t>EA0380</t>
  </si>
  <si>
    <t>E.2.B.3.2.B.1</t>
  </si>
  <si>
    <t>Soprav. passive v/terzi relative al personale - dirigenza medica</t>
  </si>
  <si>
    <t>560.100.13</t>
  </si>
  <si>
    <t>SOPRAV. PASSIVE V/TERZI RELATIVE AL PERSONALE - DIRIGENZA NON MEDICA</t>
  </si>
  <si>
    <t>AUSSERORDENTLICHE AUFWÄNDE GEGENÜBER DRITTEN BETREFFEND NICHTÄRZTLICHE LEITER</t>
  </si>
  <si>
    <t>EA0390</t>
  </si>
  <si>
    <t>E.2.B.3.2.B.2</t>
  </si>
  <si>
    <t>Soprav. passive v/terzi relative al personale - dirigenza non medica</t>
  </si>
  <si>
    <t>560.100.14</t>
  </si>
  <si>
    <t>SOPRAV. PASSIVE V/TERZI RELATIVE AL PERSONALE - COMPARTO</t>
  </si>
  <si>
    <t>AUSSERORDENTLICHE AUFWÄNDE GEGENÜBER DRITTEN BETREFFEND NICHTLEITENDES PERSONAL</t>
  </si>
  <si>
    <t>EA0400</t>
  </si>
  <si>
    <t>E.2.B.3.2.B.3</t>
  </si>
  <si>
    <t>Soprav. passive v/terzi relative al personale - comparto</t>
  </si>
  <si>
    <t>560.100.15</t>
  </si>
  <si>
    <t>SOPRAVVENIENZE PASSIVE V/TERZI RELATIVE ALLE CONVENZIONI CON MEDICI DI BASE</t>
  </si>
  <si>
    <t>AUSSERORDENTLICHE AUFWÄNDE GEGENÜBER DRITTEN BETREFFEND KONVENTIONEN FÜR GESUNDHEITLICHE GRUNDVERSORGUNG</t>
  </si>
  <si>
    <t>EA0410</t>
  </si>
  <si>
    <t>E.2.B.3.2.C</t>
  </si>
  <si>
    <t>Sopravvenienze passive v/terzi relative alle convenzioni con medici di base</t>
  </si>
  <si>
    <t>560.100.16</t>
  </si>
  <si>
    <t>SOPRAVVENIENZE PASSIVE V/TERZI RELATIVE ALLE CONVENZIONI PER LA SPECIALISTICA</t>
  </si>
  <si>
    <t>AUSSERORDENTLICHE AUFWÄNDE GEGENÜBER DRITTEN BETREFFEND KONVENTIONEN FÜR FACHÄRZTLICHE BETREUUNG</t>
  </si>
  <si>
    <t>EA0420</t>
  </si>
  <si>
    <t>E.2.B.3.2.D</t>
  </si>
  <si>
    <t>Sopravvenienze passive v/terzi relative alle convenzioni per la specialistica</t>
  </si>
  <si>
    <t>560.100.17</t>
  </si>
  <si>
    <t>SOPRAVVENIENZE PASSIVE V/TERZI RELATIVE ALL'ACQUISTO PRESTAZ. SANITARIE DA OPERATORI ACCREDITATI</t>
  </si>
  <si>
    <t>AUSSERORDENTLICHE AUFWÄNDE GEGENÜBER DRITTEN BETREFFEND ANKÄUFE VON SANITÄREN LEISTUNGEN VON AKKREDITIERTEN ANBIETERN</t>
  </si>
  <si>
    <t>EA0430</t>
  </si>
  <si>
    <t>E.2.B.3.2.E</t>
  </si>
  <si>
    <t>Sopravvenienze passive v/terzi relative all'acquisto prestaz. sanitarie da operatori accreditati</t>
  </si>
  <si>
    <t>560.100.18</t>
  </si>
  <si>
    <t>SOPRAVVENIENZE PASSIVE V/TERZI RELATIVE ALL'ACQUISTO DI BENI E SERVIZI</t>
  </si>
  <si>
    <t>AUSSERORDENTLICHE AUFWÄNDE GEGENÜBER DRITTEN BETREFFEND ANKÄUFE VON GÜTERN UND DIENSTLEISTUNGEN</t>
  </si>
  <si>
    <t>EA0440</t>
  </si>
  <si>
    <t>E.2.B.3.2.F</t>
  </si>
  <si>
    <t>Sopravvenienze passive v/terzi relative all'acquisto di beni e servizi</t>
  </si>
  <si>
    <t>560.100.19</t>
  </si>
  <si>
    <t>19</t>
  </si>
  <si>
    <t xml:space="preserve"> ALTRE SOPRAVVENIENZE PASSIVE </t>
  </si>
  <si>
    <t xml:space="preserve"> ANDERE AUSSERORDENTLICHE AUFWÄNDE</t>
  </si>
  <si>
    <t>EA0450</t>
  </si>
  <si>
    <t>E.2.B.3.2.G</t>
  </si>
  <si>
    <t>Altre sopravvenienze passive v/terzi</t>
  </si>
  <si>
    <t>560.100.20</t>
  </si>
  <si>
    <t>ARROTONDAMENTI PASSIVI</t>
  </si>
  <si>
    <t>PASSIVRUNDUNGEN</t>
  </si>
  <si>
    <t>EA0560</t>
  </si>
  <si>
    <t>E.2.B.5</t>
  </si>
  <si>
    <t>560.100.30</t>
  </si>
  <si>
    <t>SCONTI E ABBUONI PASSIVI</t>
  </si>
  <si>
    <t>PREISNACHLÄSSE UND VERGÜNSTIGUNGEN</t>
  </si>
  <si>
    <t>560.200.00</t>
  </si>
  <si>
    <t>INSUSSISTENZE DELL'ATTIVO</t>
  </si>
  <si>
    <t>AKTIVSCHWUND</t>
  </si>
  <si>
    <t>560.200.11</t>
  </si>
  <si>
    <t>INSUSSISTENZE DELL'ATTIVO RELATIVE ALLA MOBILITÀ EXTRAREGIONALE</t>
  </si>
  <si>
    <t>AKTIVSCHWUND BETREFFEND DIE ÜBERREGIONALE MOBILITÄT</t>
  </si>
  <si>
    <t>EA0490</t>
  </si>
  <si>
    <t>E.2.B.4.2.A</t>
  </si>
  <si>
    <t>Insussistenze passive v/terzi relative alla mobilità extraregionale</t>
  </si>
  <si>
    <t>560.200.12</t>
  </si>
  <si>
    <t>INSUSSISTENZE DELL'ATTIVO RELATIVE AL PERSONALE</t>
  </si>
  <si>
    <t>AKTIVSCHWUND BETREFFEND DAS PERSONAL</t>
  </si>
  <si>
    <t>EA0500</t>
  </si>
  <si>
    <t>E.2.B.4.2.B</t>
  </si>
  <si>
    <t>Insussistenze passive v/terzi relative al personale</t>
  </si>
  <si>
    <t>560.200.13</t>
  </si>
  <si>
    <t>INSUSSISTENZE DELL'ATTIVO RELATIVE ALLE CONVENZIONI CON MEDICI DI BASE</t>
  </si>
  <si>
    <t>AKTIVSCHWUND BETREFFEND DIE KONVENTIONEN FÜR GESUNDHEITLICHE GRUNDVERSORGUNG</t>
  </si>
  <si>
    <t>EA0510</t>
  </si>
  <si>
    <t>E.2.B.4.2.C</t>
  </si>
  <si>
    <t>Insussistenze passive v/terzi relative alle convenzioni con medici di base</t>
  </si>
  <si>
    <t>560.200.14</t>
  </si>
  <si>
    <t>INSUSSISTENZE DELL'ATTIVO RELATIVE ALLE CONVENZIONI PER LA SPECIALISTICA</t>
  </si>
  <si>
    <t>AKTIVSCHWUND BETREFFEND DIE KONVENTIONEN FÜR FACHÄRZTLICHE BETREUUNG</t>
  </si>
  <si>
    <t>EA0520</t>
  </si>
  <si>
    <t>E.2.B.4.2.D</t>
  </si>
  <si>
    <t>Insussistenze passive v/terzi relative alle convenzioni per la specialistica</t>
  </si>
  <si>
    <t>560.200.15</t>
  </si>
  <si>
    <t>INSUSSISTENZE DELL'ATTIVO RELATIVE ALL'ACQUISTO PRESTAZ. SANITARIE DA OPERATORI ACCREDITATI</t>
  </si>
  <si>
    <t>AKTIVSCHWUND BETREFFEND DIE ANKÄUFE SANITÄRER LEISTUNGEN VON AKKREDITIERTEN ANBIETERN</t>
  </si>
  <si>
    <t>EA0530</t>
  </si>
  <si>
    <t>E.2.B.4.2.E</t>
  </si>
  <si>
    <t>Insussistenze passive v/terzi relative all'acquisto prestaz. sanitarie da operatori accreditati</t>
  </si>
  <si>
    <t>560.200.16</t>
  </si>
  <si>
    <t>INSUSSISTENZE DELL'ATTIVO RELATIVE ALL'ACQUISTO DI BENI E SERVIZI</t>
  </si>
  <si>
    <t>AKTIVSCHWUND BETREFFEND DIE ANKÄUFE VON GÜTERN UND DIENSTLEISTUNGEN</t>
  </si>
  <si>
    <t>EA0540</t>
  </si>
  <si>
    <t>E.2.B.4.2.F</t>
  </si>
  <si>
    <t>Insussistenze passive v/terzi relative all'acquisto di beni e servizi</t>
  </si>
  <si>
    <t>560.200.17</t>
  </si>
  <si>
    <t>ALTRE INSUSSISTENZE DELL'ATTIVO</t>
  </si>
  <si>
    <t>SONSTIGER AKTIVSCHWUND</t>
  </si>
  <si>
    <t>EA0550</t>
  </si>
  <si>
    <t>E.2.B.4.2.G</t>
  </si>
  <si>
    <t>Altre insussistenze passive v/terzi</t>
  </si>
  <si>
    <t>560.250.00</t>
  </si>
  <si>
    <t>ONERI TRIBUTARI DA ESERCIZI PRECEDENTI</t>
  </si>
  <si>
    <t>STEUERABGABEN AUS VERGANGENEN GESCHÄFTSJAHREN</t>
  </si>
  <si>
    <t>560.250.10</t>
  </si>
  <si>
    <t>EA0290</t>
  </si>
  <si>
    <t>E.2.B.1</t>
  </si>
  <si>
    <t>Oneri tributari da esercizi precedenti</t>
  </si>
  <si>
    <t>560.300.00</t>
  </si>
  <si>
    <t>DIFFERENZE PASSIVE DI CAMBIO</t>
  </si>
  <si>
    <t>PASSIVE UMWECHSELDIFFERENZEN</t>
  </si>
  <si>
    <t>560.300.10</t>
  </si>
  <si>
    <t>DIFFERENZE PASSIVE DI CAMBIO REALIZZATE</t>
  </si>
  <si>
    <t>ERZIELTE PASSIVE UMWECHSELDIFFERENZEN</t>
  </si>
  <si>
    <t>CA0170</t>
  </si>
  <si>
    <t>C.4.B</t>
  </si>
  <si>
    <t>Perdite su cambi</t>
  </si>
  <si>
    <t>560.300.20</t>
  </si>
  <si>
    <t>DIFFERENZE PASSIVE DI CAMBIO NON REALIZZATE</t>
  </si>
  <si>
    <t>NICHTERZIELTE PASSIVE UMWECHSELDIFFERENZEN</t>
  </si>
  <si>
    <t>570.000.00</t>
  </si>
  <si>
    <t>570</t>
  </si>
  <si>
    <t>SVALUTAZIONI PER RETTIFICHE DI VALORE DI ATTIVITÀ FINANZIARIA</t>
  </si>
  <si>
    <t>ABWERTUNGEN FÜR WERTBERICHTIGUNGEN VON FINANZAKTIVA</t>
  </si>
  <si>
    <t>570.100.00</t>
  </si>
  <si>
    <t>570.100.10</t>
  </si>
  <si>
    <t>DA0020</t>
  </si>
  <si>
    <t>Svalutazioni</t>
  </si>
  <si>
    <t xml:space="preserve"> Svalutazioni</t>
  </si>
  <si>
    <t>570.100.20</t>
  </si>
  <si>
    <t>SVALUTAZIONE PARTECIPAZIONI ATTIVO CIRCOLANTE</t>
  </si>
  <si>
    <t>ABWERTUNGEN FÜR BETEILIGUNGEN AUS DEM UMLAUFVERMÖGEN</t>
  </si>
  <si>
    <t>570.100.30</t>
  </si>
  <si>
    <t>SVALUTAZIONE TITOLI ATTIVO CIRCOLANTE</t>
  </si>
  <si>
    <t>ABWERTUNGEN FÜR WERTPAPIERE AUS DEM UMLAUFVERMÖGEN</t>
  </si>
  <si>
    <t>570.100.40</t>
  </si>
  <si>
    <t>SVALUTAZIONE PARTECIPAZIONI IMMOBILIZZATE</t>
  </si>
  <si>
    <t>ABWERTUNGEN FÜR BETEILIGUNGEN AUS DEM ANLAGEVERMÖGEN</t>
  </si>
  <si>
    <t>570.100.50</t>
  </si>
  <si>
    <t>SVALUTAZIONE TITOLI IMMOBILIZZATI</t>
  </si>
  <si>
    <t>ABWERTUNGEN FÜR WERTPAPIERE AUS DEM ANLAGEVERMÖGEN</t>
  </si>
  <si>
    <t>580.000.00</t>
  </si>
  <si>
    <t>580</t>
  </si>
  <si>
    <t>MINUSVALENZE</t>
  </si>
  <si>
    <t>VERÄUSSERUNGSVERLUSTE</t>
  </si>
  <si>
    <t>580.100.00</t>
  </si>
  <si>
    <t>MINUSVALENZE DA ALIENAZIONI ORDINARIE DI IMMOBILIZZAZIONI</t>
  </si>
  <si>
    <t>VERLUSTE AUS ORDENTLICHEN VERÄUSSERUNGEN VON ANLAGEGÜTERN</t>
  </si>
  <si>
    <t>580.100.10</t>
  </si>
  <si>
    <t>EA0270</t>
  </si>
  <si>
    <t>E.2.A</t>
  </si>
  <si>
    <t>Minusvalenze</t>
  </si>
  <si>
    <t>E.2.a</t>
  </si>
  <si>
    <t>580.200.00</t>
  </si>
  <si>
    <t>MINUSVALENZE DA ALIENAZIONI STRAORDINARIE DI IMMOBILIZZAZIONI</t>
  </si>
  <si>
    <t>VERLUSTE AUS AUSSERORDENTLICHEN VERÄUSSERUNGEN VON ANLAGEGÜTERN</t>
  </si>
  <si>
    <t>580.200.10</t>
  </si>
  <si>
    <t>590.000.00</t>
  </si>
  <si>
    <t>590</t>
  </si>
  <si>
    <t>IMPOSTE E TASSE</t>
  </si>
  <si>
    <t>STEUERN UND GEBÜHREN</t>
  </si>
  <si>
    <t>590.100.00</t>
  </si>
  <si>
    <t>IRES</t>
  </si>
  <si>
    <t>590.100.10</t>
  </si>
  <si>
    <t>IRES SU ATTIVITA' ISTITUZIONALE</t>
  </si>
  <si>
    <t>IRES AUF INSTITUTIONELLE TÄTIGKEIT</t>
  </si>
  <si>
    <t>YA0070</t>
  </si>
  <si>
    <t>Y.2.A</t>
  </si>
  <si>
    <t>IRES su attività istituzionale</t>
  </si>
  <si>
    <t>Y.2</t>
  </si>
  <si>
    <t xml:space="preserve">IRES </t>
  </si>
  <si>
    <t>30) IRPEG/IRES</t>
  </si>
  <si>
    <t>590.100.20</t>
  </si>
  <si>
    <t>IRES SU ATTIVITA' COMMERCIALE</t>
  </si>
  <si>
    <t>IRES AUF WIRTSCHAFTLICHE TÄTIGKEIT</t>
  </si>
  <si>
    <t>YA0080</t>
  </si>
  <si>
    <t>Y.2.B</t>
  </si>
  <si>
    <t>IRES su attività commerciale</t>
  </si>
  <si>
    <t xml:space="preserve"> IRES </t>
  </si>
  <si>
    <t>590.200.00</t>
  </si>
  <si>
    <t>IRAP</t>
  </si>
  <si>
    <t>WERTSCHÖPFUNGSSTEUER</t>
  </si>
  <si>
    <t>590.200.10</t>
  </si>
  <si>
    <t>IRAP PERSONALE DIPENDENTE</t>
  </si>
  <si>
    <t>WERTSCHÖPFUNGSSTEUER BEDIENSTETES PERSONAL</t>
  </si>
  <si>
    <t>YA0020</t>
  </si>
  <si>
    <t>Y.1.A</t>
  </si>
  <si>
    <t>IRAP relativa a personale dipendente</t>
  </si>
  <si>
    <t>Y.1.a</t>
  </si>
  <si>
    <t>20) irap</t>
  </si>
  <si>
    <t>590.200.20</t>
  </si>
  <si>
    <t>IRAP COLLABORATORI E PERSONALE ASSIMILATO AL LAVORO DIPENDENTE E ATTIVITÀ LIBERO PROFESSIONALE OCCASIONALE</t>
  </si>
  <si>
    <t>WERTSCHÖPFUNGSSTEUER FÜR MITARBEITER UND DEM LOHNABHÄNGIGEN PERSONAL GLEICHGESTELLTES PERSONAL SOWIE FÜR GELEGENTLICHE FREIBERUFLICHE TÄTIGKEIT</t>
  </si>
  <si>
    <t>YA0030</t>
  </si>
  <si>
    <t>Y.1.B</t>
  </si>
  <si>
    <t>IRAP relativa a collaboratori e personale assimilato a lavoro dipendente</t>
  </si>
  <si>
    <t>Y.1.b</t>
  </si>
  <si>
    <t>590.200.30</t>
  </si>
  <si>
    <t>IRAP SU ATTIVITÁ COMMERCIALI</t>
  </si>
  <si>
    <t>WERTSCHÖFPUNGSSTEUER AUF WIRTSCHAFTLICHE TÄTIGKEIT</t>
  </si>
  <si>
    <t>YA0050</t>
  </si>
  <si>
    <t>Y.1.D</t>
  </si>
  <si>
    <t>IRAP relativa ad attività commerciale</t>
  </si>
  <si>
    <t>Y.1.d</t>
  </si>
  <si>
    <t>IRAP relativa ad attività commerciali</t>
  </si>
  <si>
    <t>590.200.40</t>
  </si>
  <si>
    <t>IRAP LIBERA PROFESSIONE IN REGIME DI INTRAMOENIA</t>
  </si>
  <si>
    <t>WERTSCHÖPFUNGSSTEUER FÜR FREIBERUFLICHE INTRAMOENIA-TÄTIGKEIT</t>
  </si>
  <si>
    <t>YA0040</t>
  </si>
  <si>
    <t>Y.1.C</t>
  </si>
  <si>
    <t>IRAP relativa ad attività di libera professione (intramoenia)</t>
  </si>
  <si>
    <t>Y.1.c</t>
  </si>
  <si>
    <t>590.210.00</t>
  </si>
  <si>
    <t>IMPOSTE ANTICIPATE</t>
  </si>
  <si>
    <t>VORAUSGEZAHLTE STEUERN</t>
  </si>
  <si>
    <t>590.210.10</t>
  </si>
  <si>
    <t>590.220.00</t>
  </si>
  <si>
    <t>IMPOSTE DIFFERITE</t>
  </si>
  <si>
    <t>AUFGESCHOBENE STEUERN</t>
  </si>
  <si>
    <t>590.220.10</t>
  </si>
  <si>
    <t>ACCANTONAMENTO AL FONDO IMPOSTE DIFFERITE</t>
  </si>
  <si>
    <t>ZUWEISUNGEN AN RÜCKSTELLUNG FÜR AUFGESCHOBENE STEUERN</t>
  </si>
  <si>
    <t>590.220.20</t>
  </si>
  <si>
    <t>ACCANTONAMENTO PER IRAP SULLE RETRIBUZIONI AL FONDO IMPOSTE DIFFERITE</t>
  </si>
  <si>
    <t>ZUWEISUNG AN RÜCKSTELLUNGEN FÜR AUFGESCHOBENE STEUERN AUS WERTSCHÖPFUNGSSTEUER AUF LÖHNE UND GEHÄLTER</t>
  </si>
  <si>
    <t>590.300.00</t>
  </si>
  <si>
    <t xml:space="preserve">IMPOSTE DI REGISTRO - IMPOSTE DI BOLLO </t>
  </si>
  <si>
    <t>REGISTERGEBÜHREN - STEMPELSTEUERN</t>
  </si>
  <si>
    <t>590.300.10</t>
  </si>
  <si>
    <t>BA2510</t>
  </si>
  <si>
    <t>B.9.A</t>
  </si>
  <si>
    <t>Imposte e tasse (escluso IRAP e IRES)</t>
  </si>
  <si>
    <t>590.400.00</t>
  </si>
  <si>
    <t>IMPOSTE E TASSE COMUNALI</t>
  </si>
  <si>
    <t>GEMEINDESTEUERN UND -GEBÜHREN</t>
  </si>
  <si>
    <t>590.400.10</t>
  </si>
  <si>
    <t>TASSA COMUNALE SMALTIMENTO RIFIUTI</t>
  </si>
  <si>
    <t>MÜLLABFUHR FÜR GEMEINDE</t>
  </si>
  <si>
    <t>590.500.00</t>
  </si>
  <si>
    <t>TASSE DI CIRCOLAZIONE AUTOMEZZI</t>
  </si>
  <si>
    <t>KRAFTFAHRZEUGSTEUER</t>
  </si>
  <si>
    <t>590.500.10</t>
  </si>
  <si>
    <t>590.600.00</t>
  </si>
  <si>
    <t>IVA INDETRAIBILE EX ART. 19 C. 3 DPR 633/72</t>
  </si>
  <si>
    <t>NICHT ABZIEHBARE MWST GEM. EX-ART.19 ABS. 3, DPR 633/72</t>
  </si>
  <si>
    <t>590.600.10</t>
  </si>
  <si>
    <t>NICHT ABZIEHBARE MWST GEM.EX-ART.19 ABS. 3, DPR 633/72</t>
  </si>
  <si>
    <t>590.900.00</t>
  </si>
  <si>
    <t>IMPOSTE E TASSE DIVERSE</t>
  </si>
  <si>
    <t>VERSCHIEDENE STEUERN UND GEBÜHREN</t>
  </si>
  <si>
    <t>590.900.10</t>
  </si>
  <si>
    <t>595.000.00</t>
  </si>
  <si>
    <t>595</t>
  </si>
  <si>
    <t>PERDITE SU CREDITI</t>
  </si>
  <si>
    <t>FORDERUNGSVERLUSTE</t>
  </si>
  <si>
    <t>595.100.00</t>
  </si>
  <si>
    <t>595.100.10</t>
  </si>
  <si>
    <t>BA2520</t>
  </si>
  <si>
    <t>B.9.B</t>
  </si>
  <si>
    <t>Perdite su crediti</t>
  </si>
  <si>
    <t>600.000.00</t>
  </si>
  <si>
    <t>VARIAZIONE DELLE RIMANENZE  (RIM. INIZ. - RIM. FIN.)</t>
  </si>
  <si>
    <t>VERÄNDERUNGEN DER RESTBESTÄNDE (ANFANGSBESTÄNDE - ENDBESTÄNDE)</t>
  </si>
  <si>
    <t>600.100.00</t>
  </si>
  <si>
    <t>VARIAZIONE DELLE SCORTE SANITARIE</t>
  </si>
  <si>
    <t>VERÄNDERUNGEN DER SANITÄREN RESTBESTÄNDE</t>
  </si>
  <si>
    <t>600.100.10</t>
  </si>
  <si>
    <t>600.200.00</t>
  </si>
  <si>
    <t>VARIAZIONE DELLE SCORTE NON SANITARIE</t>
  </si>
  <si>
    <t>VERÄNDERUNGEN DER NICHT-SANITÄREN RESTBESTÄNDE</t>
  </si>
  <si>
    <t>600.200.10</t>
  </si>
  <si>
    <t>x.x.x</t>
  </si>
  <si>
    <t>RICAVI</t>
  </si>
  <si>
    <t>ERLÖSE</t>
  </si>
  <si>
    <t>700.000.00</t>
  </si>
  <si>
    <t>CONTRIBUTI IN C/ESERCIZIO DA PAB</t>
  </si>
  <si>
    <t>BEITRÄGE DES LANDES FÜR LAUFENDE AUSGABEN</t>
  </si>
  <si>
    <t>700.100.00</t>
  </si>
  <si>
    <t>CONTRIBUTI IN C/ESERCIZIO DA PAB CON DESTINAZIONE INDISTINTA</t>
  </si>
  <si>
    <t xml:space="preserve">NICHT VERWENDUNGSGEBUNDENE BEITRÄGE DES LANDES FÜR LAUFENDE AUSGABEN </t>
  </si>
  <si>
    <t>700.100.10</t>
  </si>
  <si>
    <t>AA0030</t>
  </si>
  <si>
    <t>A.1.A.1</t>
  </si>
  <si>
    <t>da Regione o Prov. Aut. per quota F.S. regionale indistinto</t>
  </si>
  <si>
    <t>A.1.a</t>
  </si>
  <si>
    <t>Contributi in c/esercizio - da Regione o Provincia Autonoma per quota F.S. regionale</t>
  </si>
  <si>
    <t>34) Meno entrate Contributi PAB o Stato *</t>
  </si>
  <si>
    <t>700.100.20</t>
  </si>
  <si>
    <t>CONTRIBUTI IN C/ESERCIZIO DA PAB EXTRA FONDO PER FINANZIAMENTO  LEA</t>
  </si>
  <si>
    <t>BEITRÄGE DES LANDES FÜR LAUFENDE AUSGABEN AUS DEM ZUSÄTZLICHEN FONDS FÜR DIE FINANZIERUNG DER GRUNDLEGENEN BETREUUNGSFORMEN</t>
  </si>
  <si>
    <t>AA0080</t>
  </si>
  <si>
    <t>A.1.B.1.2</t>
  </si>
  <si>
    <t>Contributi da Regione o Prov. Aut. (extra fondo) - Risorse aggiuntive da bilancio regionale a titolo di copertura LEA</t>
  </si>
  <si>
    <t>A.1.b.2</t>
  </si>
  <si>
    <t>Contributi da Regione o Prov. Aut. (extra fondo) - Risorse aggiuntive da bilancio a titolo di copertura LEA</t>
  </si>
  <si>
    <t>700.200.00</t>
  </si>
  <si>
    <t>CONTRIBUTI IN C/ESERCIZIO DA PAB CON DESTINAZIONE VINCOLATA</t>
  </si>
  <si>
    <t xml:space="preserve">VERWENDUNGSGEBUNDENE BEITRÄGE DES LANDES FÜR LAUFENDE AUSGABEN </t>
  </si>
  <si>
    <t>700.200.10</t>
  </si>
  <si>
    <t>CONTRIBUTI IN C/ESERCIZIO DA PAB CON DESTINAZIONE VINCOLATA DA FSP</t>
  </si>
  <si>
    <t>VERWENDUNGSGEBUNDENE BEITRÄGE DES LANDES FÜR LAUFENDE AUSGABEN AUS DEM LGF</t>
  </si>
  <si>
    <t>AA0040</t>
  </si>
  <si>
    <t>A.1.A.2</t>
  </si>
  <si>
    <t>da Regione o Prov. Aut. per quota F.S. regionale vincolato</t>
  </si>
  <si>
    <t>700.200.20</t>
  </si>
  <si>
    <t>CONTRIBUTI IN C/ESERCIZIO DA PAB CON DESTINAZIONE VINCOLATA EXTRA FSP</t>
  </si>
  <si>
    <t>VERWENDUNGSGEBUNDENE BEITRÄGE DES LANDES FÜR LAUFENDE AUSGABEN  AUSSERHALB DES LGF</t>
  </si>
  <si>
    <t>AA0070</t>
  </si>
  <si>
    <t>A.1.B.1.1</t>
  </si>
  <si>
    <t>da Regione o Prov. Aut. ( extra fondo)  vincolati</t>
  </si>
  <si>
    <t>A.1.b.1</t>
  </si>
  <si>
    <t>Contributi da Regione o Prov. Aut. (extra fondo) - vincolati</t>
  </si>
  <si>
    <t>700.300.00</t>
  </si>
  <si>
    <t>CONTRIBUTI IN C/ESERCIZIO DA PAB PER RINNOVI CONTRATTUALI</t>
  </si>
  <si>
    <t>BEITRÄGE DES LANDES FÜR LAUFENDE AUSGABEN FÜR DIE ERNEUERUNG VON VERTRÄGEN</t>
  </si>
  <si>
    <t>700.300.10</t>
  </si>
  <si>
    <t>CONTRIBUTI IN C/ESERCIZIO DA PAB PER RINNOVI CONTRATTUALI DA FSP</t>
  </si>
  <si>
    <t>BEITRÄGE DES LANDES FÜR LAUFENDE AUSGABEN AUS DEM LGF FÜR DIE ERNEUERUNG VON VERTRÄGEN</t>
  </si>
  <si>
    <t>700.300.20</t>
  </si>
  <si>
    <t>CONTRIBUTI IN C/ESERCIZIO DA PAB PER RINNOVI CONTRATTUALI EXTRA FSP</t>
  </si>
  <si>
    <t>BEITRÄGE DES LANDES FÜR LAUFENDE AUSGABEN FÜR DIE ERNEUERUNG VON VERTRÄGEN (AUSSERHALB DES LGF)</t>
  </si>
  <si>
    <t>700.400.00</t>
  </si>
  <si>
    <t>CONTRIBUTI IN C/ESERCIZIO DA PAB PER ASSISTENZA AGGIUNTIVA</t>
  </si>
  <si>
    <t>BEITRÄGE DES LANDES FÜR LAUFENDE AUSGABEN FÜR ZUSÄTZLICHE BETREUUNG</t>
  </si>
  <si>
    <t>700.400.10</t>
  </si>
  <si>
    <t>PRESTAZIONI DI CUI ALL'ART. 15 LP 30/92 (FORN. STRAORD. PROT.)</t>
  </si>
  <si>
    <t>LEISTUNGEN GEM. ART. 15 LG 30/92 (AUSSERORDENTLICHE VERSORGUNG MIT PROTHESEN)</t>
  </si>
  <si>
    <t>AA0090</t>
  </si>
  <si>
    <t xml:space="preserve"> A.1.B.1.3</t>
  </si>
  <si>
    <t>Contributi da Regione o Prov. Aut. (extra fondo) - Risorse aggiuntive da bilancio regionale a titolo di copertura extra LEA</t>
  </si>
  <si>
    <t>A.1.b.3</t>
  </si>
  <si>
    <t>Contributi da Regione o Prov. Aut. (extra fondo) - Risorse aggiuntive da bilancio a titolo di copertura extra LEA</t>
  </si>
  <si>
    <t>700.400.20</t>
  </si>
  <si>
    <t>PRESTAZIONI DI CUI L.P. 2/86 (GALENICI E MATERIALE SANITARIO)</t>
  </si>
  <si>
    <t>LEISTUNGEN GEM. LG 2/86 (GALENIKA UND SANITÄRES MATERIAL)</t>
  </si>
  <si>
    <t>A.1.B.1.3</t>
  </si>
  <si>
    <t>700.400.30</t>
  </si>
  <si>
    <t>PRESTAZIONI DI CUI L.P. 16/88 (ASSISTENZA ODONTOIATRICA)</t>
  </si>
  <si>
    <t>LEISTUNGEN GEM. LG 16/88 (ZAHNÄRZTLICHE BETREUUNG)</t>
  </si>
  <si>
    <t>700.400.90</t>
  </si>
  <si>
    <t xml:space="preserve">ALTRI CONTRIBUTI IN C/ESERCIZIO DA PAB PER ASSISTENZA AGGIUNTIVA </t>
  </si>
  <si>
    <t>SONSTIGE BEITRÄGE DES LANDES FÜR ZUSÄTZLICHE BETREUUNG</t>
  </si>
  <si>
    <t>700.450.00</t>
  </si>
  <si>
    <t>CONTRIBUTI IN C/ESERCIZIO DA PAB PER ASSISTENZA AGGIUNTIVA DA ASSEGNARE</t>
  </si>
  <si>
    <t>NOCH ZUZUWEISENDE LANDESBEITRÄGE FÜR LAUFENDE AUSGABEN DER ZUSÄTZLICHEN BETREUUNG</t>
  </si>
  <si>
    <t>700.450.10</t>
  </si>
  <si>
    <t>PRESTAZIONI DI CUI ALL'ART. 15 LP 30/92 (FORN. STRAORD. PROT.) DA ASSEGNARE</t>
  </si>
  <si>
    <t>LEISTUNGEN GEM. ART. 15 LG 30/92 (AUSSERORDENTLICHE VERSORGUNG MIT PROTHESEN) NOCH ZUZUWEISEN</t>
  </si>
  <si>
    <t>700.450.20</t>
  </si>
  <si>
    <t>PRESTAZIONI DI CUI L.P. 2/86 (GALENICI E MATERIALE SANITARIO) DA ASSEGNARE</t>
  </si>
  <si>
    <t>LEISTUNGEN GEM. LG 2/86 (GALENIKA UND SANITÄRES MATERIAL) NOCH ZUZUWEISEN</t>
  </si>
  <si>
    <t>700.450.30</t>
  </si>
  <si>
    <t>PRESTAZIONI DI CUI L.P. 16/88 (ASSISTENZA ODONTOIATRICA) DA ASSEGNARE</t>
  </si>
  <si>
    <t>LEISTUNGEN GEM. LG 16/88 (ZAHNÄRZTLICHE BETREUUNG) NOCH ZUZUWEISEN</t>
  </si>
  <si>
    <t>700.450.90</t>
  </si>
  <si>
    <t>ALTRI CONTRIBUTI IN C/ESERCIZIO DA PAB PER ASSISTENZA AGGIUNTIVA DA ASSEGNARE</t>
  </si>
  <si>
    <t>SONSTIGE BEITRÄGE DES LANDES FÜR ZUSÄTZLICHE BETREUUNG NOCH ZUZUWEISEN</t>
  </si>
  <si>
    <t>700.500.00</t>
  </si>
  <si>
    <t>CONTRIBUTI IN C/ESERCIZIO DA PAB PER RICERCA</t>
  </si>
  <si>
    <t>BEITRÄGE DES LANDES FÜR LAUFENDE AUSGABEN FÜR FORSCHUNG</t>
  </si>
  <si>
    <t>700.500.10</t>
  </si>
  <si>
    <t>AA0210</t>
  </si>
  <si>
    <t>A.1.C.3</t>
  </si>
  <si>
    <t>Contributi da Regione ed altri soggetti pubblici per ricerca</t>
  </si>
  <si>
    <t>A.1.c.3</t>
  </si>
  <si>
    <t>da Regione e altri soggetti pubblici</t>
  </si>
  <si>
    <t>700.520.00</t>
  </si>
  <si>
    <t>ALTRI CONTRIBUTI IN C/ESERCIZIO DA PAB EXTRA FONDO</t>
  </si>
  <si>
    <t>ANDERE BEITRÄGE FÜR LAUFENDE AUSGABEN DES LANDES (ZUSÄTZLICHER FONDS)</t>
  </si>
  <si>
    <t>700.520.10</t>
  </si>
  <si>
    <t>AA0100</t>
  </si>
  <si>
    <t>A.1.B.1.4</t>
  </si>
  <si>
    <t>Contributi da Regione o Prov. Aut. (extra fondo) - Altro</t>
  </si>
  <si>
    <t>A.1.b.4</t>
  </si>
  <si>
    <t>Contributi da Regione o Prov. Aut. (extra fondo) - altro</t>
  </si>
  <si>
    <t>700.600.00</t>
  </si>
  <si>
    <t>RETTIFICA CONTRIBUTI C/ESERCIZIO PER DESTINAZIONE AD INVESTIMENTI</t>
  </si>
  <si>
    <t>BERICHTIGUNG BEITRÄGE FÜR LAUFENDE AUSGABEN FÜR ZUWEISUNG AN INVESTITIONEN</t>
  </si>
  <si>
    <t>700.600.10</t>
  </si>
  <si>
    <t>RETTIFICA CONTRIBUTI IN C/ESERCIZIO PER DESTINAZIONE AD INVESTIMENTI - DA PAB PER QUOTA FSP</t>
  </si>
  <si>
    <t>BERICHTIGUNG BEITRÄGE FÜR LAUFENDE AUSGABEN FÜR ZUWEISUNG AN INVESTITIONEN - VOM LAND, BETREFFEND DEN LGF</t>
  </si>
  <si>
    <t>AA0250</t>
  </si>
  <si>
    <t>A.2.A</t>
  </si>
  <si>
    <t>Rettifica contributi in c/esercizio per destinazione ad investimenti - da Regione o Prov. Aut. per quota F.S. regionale</t>
  </si>
  <si>
    <t>A.2</t>
  </si>
  <si>
    <t>Rettifica contributi c/esercizio per destinazione ad investimenti</t>
  </si>
  <si>
    <t>700.600.20</t>
  </si>
  <si>
    <t>RETTIFICA CONTRIBUTI IN C/ESERCIZIO PER DESTINAZIONE AD INVESTIMENTI - EXTRA FSP</t>
  </si>
  <si>
    <t>BERICHTIGUNG BEITRÄGE FÜR LAUFENDE AUSGABEN FÜR ZUWEISUNG AN INVESTITIONEN - AUSSERHALB LGF</t>
  </si>
  <si>
    <t>AA0260</t>
  </si>
  <si>
    <t>A.2.B</t>
  </si>
  <si>
    <t>Rettifica contributi in c/esercizio per destinazione ad investimenti - altri contributi</t>
  </si>
  <si>
    <t>710.000.00</t>
  </si>
  <si>
    <t>710</t>
  </si>
  <si>
    <t>ALTRI CONTRIBUTI IN C/ESERCIZIO</t>
  </si>
  <si>
    <t>SONSTIGE BEITRÄGE FÜR LAUFENDE AUSGABEN</t>
  </si>
  <si>
    <t>710.100.00</t>
  </si>
  <si>
    <t>CONTRIBUTI IN C/ESERCIZIO DA AMMINISTRAZIONI STATALI</t>
  </si>
  <si>
    <t>BEITRÄGE FÜR LAUFENDE AUSGABEN VON STAATLICHEN VERWALTUNGEN</t>
  </si>
  <si>
    <t>710.100.10</t>
  </si>
  <si>
    <t>AA0150</t>
  </si>
  <si>
    <t>A.1.B.3.1</t>
  </si>
  <si>
    <t>Contributi da altri soggetti pubblici (extra fondo) vincolati</t>
  </si>
  <si>
    <t>A.1.b.6</t>
  </si>
  <si>
    <t>Contributi da altri soggetti pubblici</t>
  </si>
  <si>
    <t>710.200.00</t>
  </si>
  <si>
    <t>CONTRIBUTI IN C/ESERCIZIO DA ALTRI ENTI</t>
  </si>
  <si>
    <t>BEITRÄGE FÜR LAUFENDE AUSGABEN VON ANDEREN KÖRPERSCHAFTEN</t>
  </si>
  <si>
    <t>710.200.10</t>
  </si>
  <si>
    <t>710.300.00</t>
  </si>
  <si>
    <t>CONTRIBUTI IN C/ESERCIZIO DA MINISTERO DELLA SALUTE ED ALTRI SOGGETTI PER RICERCA</t>
  </si>
  <si>
    <t>BEITRÄGE FÜR LAUFENDE AUSGABEN VOM GESUNDHEITSMINISTERIUM UND ANDEREN KÖRPERSCHAFTEN FÜR FORSCHUNG</t>
  </si>
  <si>
    <t>710.300.10</t>
  </si>
  <si>
    <t>CONTRIBUTI IN C/ESERCIZIO DA MINISTERO DELLA SALUTE PER RICERCA CORRENTE</t>
  </si>
  <si>
    <t>BEITRÄGE FÜR LAUFENDE AUSGABEN VOM GESUNDHEITSMINISTERIUM FÜR LAUFENDE FORSCHUNG</t>
  </si>
  <si>
    <t>AA0190</t>
  </si>
  <si>
    <t>A.1.C.1</t>
  </si>
  <si>
    <t>Contributi da Ministero della salute per ricerca corrente</t>
  </si>
  <si>
    <t>A.1.c.1</t>
  </si>
  <si>
    <t>da Ministero della Salute per ricerca corrente</t>
  </si>
  <si>
    <t>710.300.20</t>
  </si>
  <si>
    <t>CONTRIBUTI IN C/ESERCIZIO DA MINISTERO DELLA SALUTE PER RICERCA FINALIZZATA</t>
  </si>
  <si>
    <t>BEITRÄGE FÜR LAUFENDE AUSGABEN VOM GESUNDHEITSMINISTERIUM FÜR ZIELGERICHTETE FORSCHUNG</t>
  </si>
  <si>
    <t>AA0200</t>
  </si>
  <si>
    <t>A.1.C.2</t>
  </si>
  <si>
    <t xml:space="preserve">Contributi da Ministero della salute per ricerca finalizzata </t>
  </si>
  <si>
    <t>A.1.c.2</t>
  </si>
  <si>
    <t>da Ministero della Salute per ricerca finalizzata</t>
  </si>
  <si>
    <t>710.300.30</t>
  </si>
  <si>
    <t xml:space="preserve">CONTRIBUTI IN C/ESERCIZIO DA ALTRI SOGGETTI PUBBLICI PER RICERCA </t>
  </si>
  <si>
    <t>BEITRÄGE FÜR LAUFENDE AUSGABEN VON ANDEREN ÖFFENTLICHEN KÖRPERSCHAFTEN FÜR FORSCHUNG</t>
  </si>
  <si>
    <t>710.300.40</t>
  </si>
  <si>
    <t xml:space="preserve">CONTRIBUTI IN C/ESERCIZIO DA PRIVATI PER RICERCA </t>
  </si>
  <si>
    <t>BEITRÄGE FÜR LAUFENDE AUSGABEN VON PRIVATEN FÜR FORSCHUNG</t>
  </si>
  <si>
    <t>AA0220</t>
  </si>
  <si>
    <t>A.1.C.4</t>
  </si>
  <si>
    <t>Contributi da privati per ricerca</t>
  </si>
  <si>
    <t>A.1.c.4</t>
  </si>
  <si>
    <t>da privati</t>
  </si>
  <si>
    <t>33) Meno entrate "proprie"</t>
  </si>
  <si>
    <t>710.350.00</t>
  </si>
  <si>
    <t xml:space="preserve">CONTRIBUTI IN C/ESERCIZIO DA PRIVATI </t>
  </si>
  <si>
    <t>BEITRÄGE FÜR LAUFENDE AUSGABEN VON PRIVATEN</t>
  </si>
  <si>
    <t>710.350.10</t>
  </si>
  <si>
    <t>AA0230</t>
  </si>
  <si>
    <t xml:space="preserve">A.1.D </t>
  </si>
  <si>
    <t>Contributi c/esercizio da privati</t>
  </si>
  <si>
    <t>A.1.d</t>
  </si>
  <si>
    <t>Contributi in c/esercizio - da privati</t>
  </si>
  <si>
    <t>710.400.00</t>
  </si>
  <si>
    <t>UTILIZZO FONDI PER QUOTE INUTILIZZATE CONTRIBUTI VINCOLATI DI ESERCIZI PRECEDENTI</t>
  </si>
  <si>
    <t>VERWENDUNG RÜCKSTELLUNGEN FÜR NICHT VERWENDETE ZWECKGEBUNDENE BEITRÄGE VERGANGENER GESCHÄFTSJAHRE</t>
  </si>
  <si>
    <t>710.400.10</t>
  </si>
  <si>
    <t>UTILIZZO FONDI PER QUOTE INUTILIZZATE CONTRIBUTI VINCOLATI DI ESERCIZI PRECEDENTI DA PAB PER FSP</t>
  </si>
  <si>
    <t xml:space="preserve">VERWENDUNG RÜCKSTELLUNGEN FÜR NICHT VERWENDETE ZWECKGEBUNDENE BEITRÄGE DES LANDES AUS LGF VERGANGENER GESCHÄFTSJAHRE </t>
  </si>
  <si>
    <t>AA0280</t>
  </si>
  <si>
    <t>A.3.A</t>
  </si>
  <si>
    <t>Utilizzo fondi per quote inutilizzate contributi di esercizi precedenti da Regione o Prov. Aut. per quota F.S. regionale vincolato</t>
  </si>
  <si>
    <t>A.3</t>
  </si>
  <si>
    <t>Utilizzo fondi per quote inutilizzate contributi vincolati di esercizi precedenti</t>
  </si>
  <si>
    <t>710.400.15</t>
  </si>
  <si>
    <t>UTILIZZO FONDI PER QUOTE INUTILIZZATE CONTRIBUTI VINCOLATI DI ESERCIZI PRECEDENTI DA PAB EXTRA FSP</t>
  </si>
  <si>
    <t>VERWENDUNG RÜCKSTELLUNGEN FÜR NICHT VERWENDETE ZWECKGEBUNDENE BEITRÄGE DES LANDES VERGANGENER GESCHÄFTSJAHRE AUSSERHALB DES LGF</t>
  </si>
  <si>
    <t>AA0290</t>
  </si>
  <si>
    <t>A.3.B</t>
  </si>
  <si>
    <t>Utilizzo fondi per quote inutilizzate contributi di esercizi precedenti da soggetti pubblici (extra fondo) vincolati</t>
  </si>
  <si>
    <t>710.400.20</t>
  </si>
  <si>
    <t xml:space="preserve">UTILIZZO FONDI PER QUOTE INUTILIZZATE CONTRIBUTI VINCOLATI DI ESERCIZI PRECEDENTI DA SOGGETTI PUBBLICI </t>
  </si>
  <si>
    <t xml:space="preserve">VERWENDUNG RÜCKSTELLUNGEN FÜR NICHT VERWENDETE ZWECKGEBUNDENE BEITRÄGE VERGANGENER GESCHÄFTSJAHRE VON ÖFFENTLICHEN KÖRPERSCHAFTEN </t>
  </si>
  <si>
    <t>710.400.30</t>
  </si>
  <si>
    <t>UTILIZZO FONDI PER QUOTE INUTILIZZATE CONTRIBUTI DI ESERCIZI PRECEDENTI PER RICERCA</t>
  </si>
  <si>
    <t xml:space="preserve">VERWENDUNG RÜCKSTELLUNGEN FÜR NICHT VERWENDETE BEITRÄGE VERGANGENER GESCHÄFTSJAHRE FÜR FORSCHUNG </t>
  </si>
  <si>
    <t>AA0300</t>
  </si>
  <si>
    <t>A.3.C</t>
  </si>
  <si>
    <t>Utilizzo fondi per quote inutilizzate contributi di esercizi precedenti per ricerca</t>
  </si>
  <si>
    <t>710.400.40</t>
  </si>
  <si>
    <t>UTILIZZO FONDI PER QUOTE INUTILIZZATE CONTRIBUTI DI ESERCIZI PRECEDENTI DA PRIVATI</t>
  </si>
  <si>
    <t>VERWENDUNG RÜCKSTELLUNGEN FÜR NICHT VERWENDETE BEITRÄGE VERGANGENER GESCHÄFTSJAHRE VON PRIVATEN</t>
  </si>
  <si>
    <t>AA0310</t>
  </si>
  <si>
    <t>A.3.D</t>
  </si>
  <si>
    <t>Utilizzo fondi per quote inutilizzate contributi vincolati di esercizi precedenti da privati</t>
  </si>
  <si>
    <t>720.000.00</t>
  </si>
  <si>
    <t>720</t>
  </si>
  <si>
    <t>RICAVI PER PRESTAZIONI</t>
  </si>
  <si>
    <t>ERLÖSE AUS LEISTUNGEN</t>
  </si>
  <si>
    <t>720.100.00</t>
  </si>
  <si>
    <t>RICAVI PER PRESTAZIONI IN REGIME DI RICOVERO</t>
  </si>
  <si>
    <t>ERLÖSE AUS KRANKENHAUSAUFENTHALTSBEZOGENEN LEISTUNGEN</t>
  </si>
  <si>
    <t>720.100.20</t>
  </si>
  <si>
    <t>PRESTAZIONI DI RICOVERO AD AZIENDE SANITARIE EXTRA-PAB (FATTURATE DIRETTAMENTE)</t>
  </si>
  <si>
    <t>KRANKENHAUSAUFENTHALTSBEZOGENE LEISTUNGEN  FÜR SANITÄTSBETRIEBE AUSSERHALB DES LANDES (DIREKT VERRECHNET)</t>
  </si>
  <si>
    <t>AA0590</t>
  </si>
  <si>
    <t>A.4.A.3.12.B</t>
  </si>
  <si>
    <t>Altre prestazioni sanitarie e socio-sanitarie a rilevanza sanitaria non soggette a compensazione Extraregione</t>
  </si>
  <si>
    <t>A.4.a</t>
  </si>
  <si>
    <t>Ricavi per prestazioni sanitarie e sociosanitarie - ad aziende sanitarie pubbliche</t>
  </si>
  <si>
    <t>720.100.21</t>
  </si>
  <si>
    <t>PRESTAZIONI DI RICOVERO AD AZIENDE SANITARIE EXTRA-PAB (COMPENSATE IN MOBILITA')</t>
  </si>
  <si>
    <t>KRANKENHAUSAUFENTHALTSBEZOGENE LEISTUNGEN  FÜR SANITÄTSBETRIEBE AUSSERHALB DES LANDES (ÜBER MOBILITÄT VERRECHNET)</t>
  </si>
  <si>
    <t>AA0460</t>
  </si>
  <si>
    <t>A.4.A.3.1</t>
  </si>
  <si>
    <t>Prestazioni di ricovero</t>
  </si>
  <si>
    <t>32) Meno mobilità sanitaria attiva</t>
  </si>
  <si>
    <t>720.100.22</t>
  </si>
  <si>
    <t>PRESTAZIONI DI PSICHIATRIA RESIDENZIALE E SEMIRESIDENZIALE AD AZIENDE SANITARIE PUBBLICHE EXTRAREGIONE</t>
  </si>
  <si>
    <t>PSYCHIATRISCHE LEISTUNGEN IN WOHNSTÄTTEN UND ÜBERGANGSWOHNHEIMEN AN ÖFFENTLICHE SANITÄTSBETRIEBE AUSSERHALB DES LANDES</t>
  </si>
  <si>
    <t>AA0480</t>
  </si>
  <si>
    <t>A.4.A.3.3</t>
  </si>
  <si>
    <t>Prestazioni di psichiatria non soggetta a compensazione (resid. e semiresid.)</t>
  </si>
  <si>
    <t>720.100.30</t>
  </si>
  <si>
    <t xml:space="preserve">PRESTAZIONI DI RICOVERO AD ALTRI SOGGETTI PUBBLICI </t>
  </si>
  <si>
    <t>KRANKENHAUSAUFENTHALTSBEZOGENE LEISTUNGEN FÜR ANDERE ÖFFENTLICHE SUBJEKTE</t>
  </si>
  <si>
    <t>AA0440</t>
  </si>
  <si>
    <t>A.4.A.2</t>
  </si>
  <si>
    <t xml:space="preserve">Ricavi per prestaz. sanitarie e sociosanitarie a rilevanza sanitaria erogate ad altri soggetti pubblici </t>
  </si>
  <si>
    <t>720.100.40</t>
  </si>
  <si>
    <t>PRESTAZIONI DI RICOVERO AD AZIENDE SANITARIE E CASSE MUTUA ESTERE (FATTURATE DIRETTAMENTE)</t>
  </si>
  <si>
    <t>KRANKENHAUSAUFENTHALTSBEZOGENE LEISTUNGEN  FÜR AUSLÄNDISCHE SANITÄTSBETRIEBE (DIREKT VERRECHNET)</t>
  </si>
  <si>
    <t>AA0600</t>
  </si>
  <si>
    <t>A.4.A.3.13</t>
  </si>
  <si>
    <t>Altre prestazioni sanitarie e sociosanitarie a rilevanza sanitaria - Mobilità attiva Internazionale</t>
  </si>
  <si>
    <t>720.100.41</t>
  </si>
  <si>
    <t>PRESTAZIONI DI RICOVERO AD AZIENDE SANITARIE ESTERE (COMPENSATE IN MOBILITA')</t>
  </si>
  <si>
    <t>KRANKENHAUSAUFENTHALTSBEZOGENE LEISTUNGEN  FÜR AUSLÄNDISCHE SANITÄTSBETRIEBE (ÜBER MOBILITÄT VERRECHNET)</t>
  </si>
  <si>
    <t>720.100.50</t>
  </si>
  <si>
    <t>PRESTAZIONI DI RICOVERO A STRUTTURE PRIVATE</t>
  </si>
  <si>
    <t>KRANKENHAUSAUFENTHALTSBEZOGENE LEISTUNGEN  FÜR PRIVATE STRUKTUREN</t>
  </si>
  <si>
    <t>AA0660</t>
  </si>
  <si>
    <t>A.4.C</t>
  </si>
  <si>
    <t>Ricavi per prestazioni sanitarie e sociosanitarie a rilevanza sanitaria erogate a privati</t>
  </si>
  <si>
    <t>A.4.c</t>
  </si>
  <si>
    <t>Ricavi per prestazioni sanitarie e sociosanitarie - altro</t>
  </si>
  <si>
    <t>720.200.00</t>
  </si>
  <si>
    <t>RICAVI PER PRESTAZIONI SANITARIE NON DI RICOVERO</t>
  </si>
  <si>
    <t>ERLÖSE AUS NICHT KRANKENHAUSAUFENTHALTSBEZOGENEN SANITÄREN LEISTUNGEN</t>
  </si>
  <si>
    <t>720.200.20</t>
  </si>
  <si>
    <t xml:space="preserve"> PRESTAZIONI NON DI RICOVERO AD AZIENDE SANITARIE EXTRA-PAB (FATTURATE DIRETTAMENTE)</t>
  </si>
  <si>
    <t>NICHT KRANKENHAUSAUFENTHALTSBEZOGENE SANITÄRE LEISTUNGEN  FÜR SANITÄTSBETRIEBE AUSSERHALB DES LANDES (DIREKT VERRECHNET)</t>
  </si>
  <si>
    <t xml:space="preserve"> A.4.A.3.12.B</t>
  </si>
  <si>
    <t>720.200.22</t>
  </si>
  <si>
    <t>PRESTAZIONI SANITARIE NON DI RICOVERO AD AZIENDE SANITARIE EXTRA-PAB PER ASSISTENZA FARMACEUTICA  (COMPENSATE IN MOBILITA')</t>
  </si>
  <si>
    <t>NICHT KRANKENHAUSAUFENTHALTSBEZOGENE SANITÄRE LEISTUNGEN  FÜR SANITÄTSBETRIEBE AUSSERHALB DES LANDES FÜR PHARMAZEUTISCHE BETREUUNG  (ÜBER DIE MOBILITÄT VERRECHNET)</t>
  </si>
  <si>
    <t>AA0510</t>
  </si>
  <si>
    <t>A.4.A.3.6</t>
  </si>
  <si>
    <t>Prestazioni servizi farmaceutica convenzionata Extraregione</t>
  </si>
  <si>
    <t>720.200.23</t>
  </si>
  <si>
    <t>PRESTAZIONI SANITARIE NON DI RICOVERO  AD AZIENDE SANITARIE EXTRA-PAB PER ASSISTENZA SANITARIA DI BASE  (COMPENSATE IN MOBILITA')</t>
  </si>
  <si>
    <t>NICHT KRANKENHAUSAUFENTHALTSBEZOGENE SANITÄRE LEISTUNGEN  FÜR SANITÄTSBETRIEBE AUSSERHALB DES LANDES FÜR GESUNDHEITLICHE GRUNDVERSORGUNG (ÜBER DIE MOBILITÄT VERRECHNET)</t>
  </si>
  <si>
    <t>AA0500</t>
  </si>
  <si>
    <t>A.4.A.3.5</t>
  </si>
  <si>
    <t>Prestazioni servizi MMG, PLS, Contin. assistenziale Extraregione</t>
  </si>
  <si>
    <t>720.200.24</t>
  </si>
  <si>
    <t>PRESTAZIONI SANITARIE NON DI RICOVERO  AD AZIENDE SANITARIE EXTRA-PAB PER ASSISTENZA SPECIALISTICA AMBULATORIALE  (COMPENSATE IN MOBILITA')</t>
  </si>
  <si>
    <t>NICHT KRANKENHAUSAUFENTHALTSBEZOGENE SANITÄRE LEISTUNGEN  FÜR SANITÄTSBETRIEBE AUSSERHALB DES LANDES FÜR FACHÄRZTLICHE BETREUUNG   (ÜBER DIE MOBILITÄT VERRECHNET)</t>
  </si>
  <si>
    <t>AA0470</t>
  </si>
  <si>
    <t>A.4.A.3.2</t>
  </si>
  <si>
    <t>Prestazioni ambulatoriali</t>
  </si>
  <si>
    <t>720.200.25</t>
  </si>
  <si>
    <t>PRESTAZIONI SANITARIE NON DI RICOVERO  AD AZIENDE SANITARIE EXTRA-PAB PER CURE TERMALI  (COMPENSATE IN MOBILITA')</t>
  </si>
  <si>
    <t>NICHT KRANKENHAUSAUFENTHALTSBEZOGENE SANITÄRE LEISTUNGEN  FÜR SANITÄTSBETRIEBE AUSSERHALB DES LANDES FÜR THERMALKUREN (ÜBER DIE MOBILITÄT VERRECHNET)</t>
  </si>
  <si>
    <t>AA0520</t>
  </si>
  <si>
    <t>A.4.A.3.7</t>
  </si>
  <si>
    <t>Prestazioni termali Extraregione</t>
  </si>
  <si>
    <t>720.200.26</t>
  </si>
  <si>
    <t>PRESTAZIONI SANITARIE NON DI RICOVERO  AD AZIENDE SANITARIE EXTRA-PAB PER SOMMINISTRAZIONE DIRETTA  FARMACI  (COMPENSATE IN MOBILITA')</t>
  </si>
  <si>
    <t>NICHT KRANKENHAUSAUFENTHALTSBEZOGENE SANITÄRE LEISTUNGEN  FÜR SANITÄTSBETRIEBE AUSSERHALB DES LANDES FÜR DIREKTE VERABREICHUNG VON MEDIKAMENTEN (ÜBER DIE MOBILITÄT VERRECHNET)</t>
  </si>
  <si>
    <t>AA0490</t>
  </si>
  <si>
    <t>A.4.A.3.4</t>
  </si>
  <si>
    <t>Prestazioni di File F</t>
  </si>
  <si>
    <t>720.200.27</t>
  </si>
  <si>
    <t>PRESTAZIONI SANITARIE NON DI RICOVERO  AD AZIENDE SANITARIE EXTRA-PAB PER TRASPORTI CON AMBULANZA ED ELISOCCORSO  (COMPENSATE IN MOBILITA')</t>
  </si>
  <si>
    <t>NICHT KRANKENHAUSAUFENTHALTSBEZOGENE SANITÄRE LEISTUNGEN  FÜR SANITÄTSBETRIEBE AUSSERHALB DES LANDES FÜR KRANKENWAGEN- ODER HUBSCHRAUBERTRANSPORTE   (ÜBER DIE MOBILITÄT VERRECHNET)</t>
  </si>
  <si>
    <t>AA0530</t>
  </si>
  <si>
    <t>A.4.A.3.8</t>
  </si>
  <si>
    <t>Prestazioni trasporto ambulanze ed elisoccorso Extraregione</t>
  </si>
  <si>
    <t>720.200.28</t>
  </si>
  <si>
    <t>28</t>
  </si>
  <si>
    <t>PRESTAZIONI SANITARIE NON DI RICOVERO  AD AZIENDE SANITARIE EXTRA-PAB PER CESSIONE DI EMOCOMPONENTI E CELLULE STAMINALI  (COMPENSATE IN MOBILITA')</t>
  </si>
  <si>
    <t>NICHT KRANKENHAUSAUFENTHALTSBEZOGENE SANITÄRE LEISTUNGEN  FÜR SANITÄTSBETRIEBE AUSSERHALB DES LANDES FÜR VERABREICHUNG VON HÄMOKOMPONENTEN UND STAMMZELLEN  (ÜBER DIE MOBILITÄT VERRECHNET)</t>
  </si>
  <si>
    <t>AA0550</t>
  </si>
  <si>
    <t>A.4.A.3.10</t>
  </si>
  <si>
    <t>Ricavi per cessione di emocomponenti e cellule staminali Extraregione</t>
  </si>
  <si>
    <t>720.200.29</t>
  </si>
  <si>
    <t>29</t>
  </si>
  <si>
    <t>ALTRE PRESTAZIONI NON DI RICOVERO AD AZIENDE SANITARIE EXTRA-PAB (COMPENSATE IN MOBILITA')</t>
  </si>
  <si>
    <t>ANDERE NICHT KRANKENHAUSAUFENTHALTSBEZOGENE SANITÄRE LEISTUNGEN  FÜR SANITÄTSBETRIEBE AUSSERHALB DES LANDES  (ÜBER DIE MOBILITÄT VERRECHNET)</t>
  </si>
  <si>
    <t>AA0540</t>
  </si>
  <si>
    <t>A.4.A.3.9</t>
  </si>
  <si>
    <t>Altre prestazioni sanitarie e sociosanitarie a rilevanza sanitaria Extraregione</t>
  </si>
  <si>
    <t>720.200.30</t>
  </si>
  <si>
    <t xml:space="preserve">PRESTAZIONI NON DI RICOVERO AD ALTRI SOGGETTI PUBBLICI </t>
  </si>
  <si>
    <t>NICHT KRANKENHAUSAUFENTHALTSBEZOGENE LEISTUNGEN FÜR ANDERE ÖFFENTLICHE SUBJEKTE</t>
  </si>
  <si>
    <t>720.200.40</t>
  </si>
  <si>
    <r>
      <t>PRESTAZIONI NON DI RICOVERO AD AZIENDE SANITARIE E</t>
    </r>
    <r>
      <rPr>
        <sz val="8"/>
        <color indexed="10"/>
        <rFont val="Verdana"/>
        <family val="2"/>
      </rPr>
      <t xml:space="preserve"> </t>
    </r>
    <r>
      <rPr>
        <sz val="8"/>
        <rFont val="Verdana"/>
        <family val="2"/>
      </rPr>
      <t>CASSE MUTUA ESTERE ESTERE (FATTURATE DIRETTAMENTE)</t>
    </r>
  </si>
  <si>
    <t>NICHT KRANKENHAUSAUFENTHALTSBEZOGENE SANITÄRE LEISTUNGEN  FÜR AUSLÄNDISCHE SANITÄTSBETRIEBE  UND KRANKENKASSEN (DIREKT VERRECHNET)</t>
  </si>
  <si>
    <t>720.200.41</t>
  </si>
  <si>
    <t>PRESTAZIONI NON DI RICOVERO AD AZIENDE SANITARIE ESTERE (COMPENSATE IN MOBILITA')</t>
  </si>
  <si>
    <t xml:space="preserve"> NICHT KRANKENHAUSAUFENTHALTSBEZOGENE SANITÄRE LEISTUNGEN  FÜR AUSLÄNDISCHE SANITÄTSBETRIEBE (ÜBER MOBILITÄT VERRECHNET)</t>
  </si>
  <si>
    <t>720.200.50</t>
  </si>
  <si>
    <t>PRESTAZIONI NON DI RICOVERO A STRUTTURE PRIVATE</t>
  </si>
  <si>
    <t>NICHT KRANKENHAUSAUFENTHALTSBEZOGENE SANITÄRE LEISTUNGEN  FÜR PRIVATE STRUKTUREN</t>
  </si>
  <si>
    <t>720.250.00</t>
  </si>
  <si>
    <t>PRESTAZIONI SANITARIE EROGATE DA PRIVATI  V/ RESIDENTI EXTRAREGIONE IN COMPENSAZIONE (MOBILITÀ ATTIVA)</t>
  </si>
  <si>
    <t>SANITÄRE LEISTUNGEN VON PRIVATEN FÜR ANSÄSSIGE ANDERER REGIONEN KOMPENSIERT (AKTIVE MOBILITÄT)</t>
  </si>
  <si>
    <t>720.250.10</t>
  </si>
  <si>
    <t>PRESTAZIONI DI RICOVERO EROGATE DA PRIVATI  V/ RESIDENTI EXTRAREGIONE IN COMPENSAZIONE (MOBILITÀ ATTIVA)</t>
  </si>
  <si>
    <t>AUFENTHALTBEZOGENE LEISTUNGEN VON PRIVATEN FÜR ANSÄSSIGE ANDERER REGIONEN KOMPENSIERT (AKTIVE MOBILITÄT)</t>
  </si>
  <si>
    <t>AA0620</t>
  </si>
  <si>
    <t>A.4.B.1</t>
  </si>
  <si>
    <t>Prestazioni di ricovero da priv. Extraregione in compensazione (mobilità attiva)</t>
  </si>
  <si>
    <t>720.250.20</t>
  </si>
  <si>
    <t>PRESTAZIONI NON DI RICOVERO -AMBULATORIALI- EROGATE DA PRIVATI  V/ RESIDENTI EXTRAREGIONE IN COMPENSAZIONE (MOBILITÀ ATTIVA)</t>
  </si>
  <si>
    <t>NICHT AUFENTHALTBEZOGENE, FACHÄRZTLICHE LEISTUNGEN VON PRIVATEN FÜR ANSÄSSIGE ANDERER REGIONEN KOMPENSIERT (AKTIVE MOBILITÄT)</t>
  </si>
  <si>
    <t>AA0630</t>
  </si>
  <si>
    <t>A.4.B.2</t>
  </si>
  <si>
    <t>Prestazioni ambulatoriali da priv. Extraregione in compensazione  (mobilità attiva)</t>
  </si>
  <si>
    <t>720.250.40</t>
  </si>
  <si>
    <t>ALTRE PRESTAZIONI NON DI RICOVERO EROGATE DA PRIVATI  V/ RESIDENTI EXTRAREGIONE IN COMPENSAZIONE (MOBILITÀ ATTIVA)</t>
  </si>
  <si>
    <t>ANDERE NICHT AUFENTHALTBEZOGENE LEISTUNGEN VON PRIVATEN FÜR ANSÄSSIGE ANDERER REGIONEN KOMPENSIERT (AKTIVE MOBILITÄT)</t>
  </si>
  <si>
    <t>AA0650</t>
  </si>
  <si>
    <t>A.4.B.4</t>
  </si>
  <si>
    <t>Altre prestazioni sanitarie e sociosanitarie a rilevanza sanitaria erogate da privati v/residenti Extraregione in compensazione (mobilità attiva)</t>
  </si>
  <si>
    <t>720.300.00</t>
  </si>
  <si>
    <t>RICAVI PER PRESTAZIONI AMMINISTRATIVE E GESTIONALI</t>
  </si>
  <si>
    <t>ERLÖSE FÜR VERWALTUNGS- UND FÜHRUNGSLEISTUNGEN</t>
  </si>
  <si>
    <t>720.300.20</t>
  </si>
  <si>
    <t>PRESTAZIONI AMMINISTRATIVE E GESTIONALI AD AZIENDE SANITARIE EXTRA-PAB</t>
  </si>
  <si>
    <t>ERLÖSE FÜR VERWALTUNGS- UND FÜHRUNGSLEISTUNGEN FÜR SANITÄTSBETRIEBE AUSSERHALB DES LANDES</t>
  </si>
  <si>
    <t>AA1090</t>
  </si>
  <si>
    <t>A.9.C</t>
  </si>
  <si>
    <t>Altri proventi diversi</t>
  </si>
  <si>
    <t>A.9</t>
  </si>
  <si>
    <t>Altri ricavi e proventi</t>
  </si>
  <si>
    <t>720.300.90</t>
  </si>
  <si>
    <t>PRESTAZIONI AMMINISTRATIVE E GESTIONALI AD ALTRI SOGGETTI</t>
  </si>
  <si>
    <t>ERLÖSE FÜR VERWALTUNGS- UND FÜHRUNGSLEISTUNGEN FÜR ANDERE SUBJEKTE</t>
  </si>
  <si>
    <t>720.400.00</t>
  </si>
  <si>
    <t xml:space="preserve">CONSULENZE </t>
  </si>
  <si>
    <t>720.400.20</t>
  </si>
  <si>
    <t>CONSULENZE SANITARIE AD AZIENDE SANITARIE EXTRA-PAB</t>
  </si>
  <si>
    <t>SANITÄRE BERATUNGEN  FÜR SANITÄTSBETRIEBE AUSSERHALB DES LANDES</t>
  </si>
  <si>
    <t>720.400.21</t>
  </si>
  <si>
    <t>CONSULENZE NON SANITARIE AD AZIENDE SANITARIE EXTRA-PAB</t>
  </si>
  <si>
    <t>NICHT SANITÄRE BERATUNGEN FÜR SANITÄTSBETRIEBE AUSSERHALB DES LANDES</t>
  </si>
  <si>
    <t>AA1070</t>
  </si>
  <si>
    <t>A.9.A</t>
  </si>
  <si>
    <t>Ricavi per prestazioni non sanitarie</t>
  </si>
  <si>
    <t>720.400.90</t>
  </si>
  <si>
    <t>CONSULENZE SANITARIE AD ALTRI SOGGETTI</t>
  </si>
  <si>
    <t>SANITÄRE BERATUNGEN FÜR ANDERE SUBJEKTE</t>
  </si>
  <si>
    <t>720.400.91</t>
  </si>
  <si>
    <t>CONSULENZE NON SANITARIE AD ALTRI SOGGETTI</t>
  </si>
  <si>
    <t>NICHT SANITÄRE BERATUNGEN FÜR ANDERE</t>
  </si>
  <si>
    <t>720.500.00</t>
  </si>
  <si>
    <t>RICAVI PER PRESTAZIONI A PRIVATI</t>
  </si>
  <si>
    <t>ERLÖSE AUS LEISTUNGEN FÜR PRIVATE</t>
  </si>
  <si>
    <t>720.500.10</t>
  </si>
  <si>
    <t>PRESTAZIONI DI RICOVERO - PRIVATI</t>
  </si>
  <si>
    <t>ERLÖSE AUS LEISTUNGEN BEZÜGLICH KRANKENHAUSAUFENTHALTE - PRIVATE</t>
  </si>
  <si>
    <t>720.500.20</t>
  </si>
  <si>
    <t>PRESTAZIONI DI RICOVERO LUNGODEGENTI - PRIVATI</t>
  </si>
  <si>
    <t>ERLÖSE AUS LEISTUNGEN BEZÜGLICH LANGZEITKRANKENHAUSAUFENTHALTE - PRIVATE</t>
  </si>
  <si>
    <t>720.500.30</t>
  </si>
  <si>
    <t>PRESTAZIONI SANITARIE NON DI RICOVERO - PRIVATI</t>
  </si>
  <si>
    <t>ERLÖSE AUS LEISTUNGEN, DIE NICHT KRANKENHAUSAUFENTHALTE BETREFFEN - PRIVATE</t>
  </si>
  <si>
    <t>720.500.40</t>
  </si>
  <si>
    <t>DIFFERENZE ALBERGHIERE CAMERE SPECIALI</t>
  </si>
  <si>
    <t>DIFFERENZEN AUS UNTERBRINGUNG IN SONDERZIMMERN</t>
  </si>
  <si>
    <t>720.500.50</t>
  </si>
  <si>
    <t>USO TELEFONO E TV</t>
  </si>
  <si>
    <t>BENÜTZUNG VON TELEFON UND FERNSEHEN</t>
  </si>
  <si>
    <t>720.500.60</t>
  </si>
  <si>
    <t>RETTA  ACCOMPAGNATORI</t>
  </si>
  <si>
    <t>BEGLEITPFLEGESATZ</t>
  </si>
  <si>
    <t>720.600.00</t>
  </si>
  <si>
    <t>RICAVI PER PRESTAZIONI VETERINARIE</t>
  </si>
  <si>
    <t>ERLÖSE AUS TIERÄRZTLICHEN LEISTUNGEN</t>
  </si>
  <si>
    <t>720.600.10</t>
  </si>
  <si>
    <t>RICAVI PER PRESTAZIONI VETERINARIE AREA A EROGATE A SOGGETTI PRIVATI</t>
  </si>
  <si>
    <t>ERLÖSE AUS TIERÄRZTLICHEN LEISTUNGEN BEREICH A FÜR PRIVATE</t>
  </si>
  <si>
    <t>720.600.15</t>
  </si>
  <si>
    <t>RICAVI PER PRESTAZIONI VETERINARIE AREA A EROGATE A SOGGETTI PUBBLICI</t>
  </si>
  <si>
    <t>ERLÖSE AUS TIERÄRZTLICHEN LEISTUNGEN BEREICH A FÜR ÖFFENTLICHE EINRICHTUNGEN</t>
  </si>
  <si>
    <t>720.600.20</t>
  </si>
  <si>
    <t>RICAVI PER PRESTAZIONI VETERINARIE AREA B EROGATE A SOGGETTI PRIVATI</t>
  </si>
  <si>
    <t>ERLÖSE AUS TIERÄRZTLICHEN LEISTUNGEN BEREICH B FÜR PRIVATE</t>
  </si>
  <si>
    <t>720.600.25</t>
  </si>
  <si>
    <t>RICAVI PER PRESTAZIONI VETERINARIE AREA B EROGATE A SOGGETTI PUBBLICI</t>
  </si>
  <si>
    <t>ERLÖSE AUS TIERÄRZTLICHEN LEISTUNGEN BEREICH B FÜR ÖFFENTLICHE EINRICHTUNGEN</t>
  </si>
  <si>
    <t>720.700.00</t>
  </si>
  <si>
    <t>RICAVI PER PRESTAZIONI LIBERO-PROFESSIONALI</t>
  </si>
  <si>
    <t>ERLÖSE AUS FREIBERUFLICHER TÄTIGKEIT</t>
  </si>
  <si>
    <t>720.700.05</t>
  </si>
  <si>
    <t>RICAVI PER PRESTAZIONI LIBERO-PROFESSIONALI- AREA OSPEDALIERA</t>
  </si>
  <si>
    <t>ERLÖSE AUS FREIBERUFLICHER TÄTIGKEIT  -KRANKENHAUSBEREICH</t>
  </si>
  <si>
    <t>AA0680</t>
  </si>
  <si>
    <t>A.4.D.1</t>
  </si>
  <si>
    <t>Ricavi per prestazioni sanitarie intramoenia - Area ospedaliera</t>
  </si>
  <si>
    <t>A.4.b</t>
  </si>
  <si>
    <t>Ricavi per prestazioni sanitarie e sociosanitarie - intramoenia</t>
  </si>
  <si>
    <t>720.700.10</t>
  </si>
  <si>
    <t>RICAVI PER PRESTAZIONI LIBERO-PROFESSIONALI- AREA SPECIALISTICA</t>
  </si>
  <si>
    <t>ERLÖSE AUS FREIBERUFLICHER TÄTIGKEIT - FACHÄRZTLICHER BEREICH</t>
  </si>
  <si>
    <t>AA0690</t>
  </si>
  <si>
    <t>A.4.D.2</t>
  </si>
  <si>
    <t>Ricavi per prestazioni sanitarie intramoenia - Area specialistica</t>
  </si>
  <si>
    <t>720.700.20</t>
  </si>
  <si>
    <t>RICAVI PER PRESTAZIONI LIBERO-PROFESSIONALI CONSULENZE (EX ART. 55 C.1 LETT. C), D) ED EX ART. 57-58)</t>
  </si>
  <si>
    <t>ERLÖSE AUS FREIBERUFLICHER TÄTIGKEIT - BERATUNGEN (GEM. EX-ART. 55 ABS.1 BUCHST. C), D) UND GEM. EX-ART. 57-58)</t>
  </si>
  <si>
    <t>AA0710</t>
  </si>
  <si>
    <t>A.4.D.4</t>
  </si>
  <si>
    <t>Ricavi per prestazioni sanitarie intramoenia - Consulenze (ex art. 55 c.1 lett. c), d) ed ex Art. 57-58)</t>
  </si>
  <si>
    <t>720.700.40</t>
  </si>
  <si>
    <t>RICAVI PER PRESTAZIONI LIBERO-PROFESSIONALI ALTRO</t>
  </si>
  <si>
    <t>ERLÖSE AUS FREIBERUFLICHER TÄTIGKEIT - SONSTIGES</t>
  </si>
  <si>
    <t>AA0730</t>
  </si>
  <si>
    <t>A.4.D.6</t>
  </si>
  <si>
    <t>Ricavi per prestazioni sanitarie intramoenia - Altro</t>
  </si>
  <si>
    <t>720.750.00</t>
  </si>
  <si>
    <t>750</t>
  </si>
  <si>
    <t>RICAVI PER PRESTAZIONI MEDICINA DEL LAVORO E MEDICINA LEGALE</t>
  </si>
  <si>
    <t xml:space="preserve">ERLÖSE AUS ARBEITSMEDIZINISCHEN UND RECHTSMEDIZINISCHEN LEISTUNGEN </t>
  </si>
  <si>
    <t>720.750.10</t>
  </si>
  <si>
    <t>720.750.20</t>
  </si>
  <si>
    <t>RICAVI PER PRESTAZIONI MEDICINA DEL LAVORO E MEDICINA LEGALE - PRIVATI</t>
  </si>
  <si>
    <t>ERLÖSE AUS ARBEITSMEDIZINISCHEN UND RECHTSMEDIZINISCHEN LEISTUNGEN - PRIVATE</t>
  </si>
  <si>
    <t>720.800.00</t>
  </si>
  <si>
    <t>RICAVI PER SANZIONI AMMNISTRATIVE</t>
  </si>
  <si>
    <t>ERLÖSE AUS VERWALTUNGSSTRAFEN</t>
  </si>
  <si>
    <t>720.800.10</t>
  </si>
  <si>
    <t>720.900.00</t>
  </si>
  <si>
    <t xml:space="preserve">RICAVI PER ALTRE PRESTAZIONI </t>
  </si>
  <si>
    <t>ERLÖSE AUS ANDEREN LEISTUNGEN</t>
  </si>
  <si>
    <t>720.900.10</t>
  </si>
  <si>
    <t>730.000.00</t>
  </si>
  <si>
    <t>730</t>
  </si>
  <si>
    <t>COMPARTECIPAZIONI ALLA SPESA PER PRESTAZIONI SANITARIE</t>
  </si>
  <si>
    <t>BETEILIGUNGEN AN KOSTEN FÜR GESUNDHEITSLEISTUNGEN</t>
  </si>
  <si>
    <t>730.100.00</t>
  </si>
  <si>
    <t>TICKET</t>
  </si>
  <si>
    <t>730.100.10</t>
  </si>
  <si>
    <t>TICKET - SPECIALISTICA AMBULATORIALE</t>
  </si>
  <si>
    <t>TICKET - AMBULATORISCHE FACHÄRZTLICHE BETREUUNG</t>
  </si>
  <si>
    <t>AA0950</t>
  </si>
  <si>
    <t>A.6.A</t>
  </si>
  <si>
    <t>Compartecipazione alla spesa per prestazioni sanitarie - Ticket sulle prestazioni di specialistica ambulatoriale</t>
  </si>
  <si>
    <t>A.6</t>
  </si>
  <si>
    <t>Compartecipazione alla spesa per prestazioni sanitarie (Ticket)</t>
  </si>
  <si>
    <t>730.100.20</t>
  </si>
  <si>
    <t>TICKET - PRONTO SOCCORSO</t>
  </si>
  <si>
    <t>TICKET - ERSTE HILFE</t>
  </si>
  <si>
    <t>AA0960</t>
  </si>
  <si>
    <t>A.6.B</t>
  </si>
  <si>
    <t>Compartecipazione alla spesa per prestazioni sanitarie - Ticket sul pronto soccorso</t>
  </si>
  <si>
    <t>730.100.30</t>
  </si>
  <si>
    <t>TICKET - ALTRO</t>
  </si>
  <si>
    <t>TICKET - SONSTIGES</t>
  </si>
  <si>
    <t>AA0970</t>
  </si>
  <si>
    <t>A.6.C</t>
  </si>
  <si>
    <t>Compartecipazione alla spesa per prestazioni sanitarie (Ticket) - Altro</t>
  </si>
  <si>
    <t>740.000.00</t>
  </si>
  <si>
    <t>740</t>
  </si>
  <si>
    <t>CONCORSI, RECUPERI, RIMBORSI PER ATTIVITÀ TIPICHE</t>
  </si>
  <si>
    <t>KOSTENBEITRÄGE, RÜCKERSTATTUNG, RÜCKERLANGUNG FÜR TYPISCHE TÄTIGKEITEN</t>
  </si>
  <si>
    <t>740.100.00</t>
  </si>
  <si>
    <t>CONCORSI</t>
  </si>
  <si>
    <t>KOSTENBEITRÄGE</t>
  </si>
  <si>
    <t>740.100.10</t>
  </si>
  <si>
    <t>CONCORSI DA PARTE DEL PERSONALE NELLE SPESE PER VITTO, VESTIARIO ED ALLOGGIO</t>
  </si>
  <si>
    <t>KOSTENBEITRÄGE VON SEITEN DES PERSONALS FÜR VERPFLEGUNG, KLEIDUNG UND UNTERKUNFT</t>
  </si>
  <si>
    <t>AA0930</t>
  </si>
  <si>
    <t>A.5.E.2</t>
  </si>
  <si>
    <t>Altri concorsi, recuperi e rimborsi da privati</t>
  </si>
  <si>
    <t>A.5</t>
  </si>
  <si>
    <t>Concorsi, recuperi e rimborsi</t>
  </si>
  <si>
    <t>740.200.00</t>
  </si>
  <si>
    <t>RIVALSE, RIMBORSI E RECUPERI</t>
  </si>
  <si>
    <t>REGRESSE,  RÜCKERLANGUNGEN UND RÜCKERSTATTUNGEN</t>
  </si>
  <si>
    <t>740.200.05</t>
  </si>
  <si>
    <t>RIMBORSI ASSICURATIVI</t>
  </si>
  <si>
    <t>VERSICHERUNGSRÜCKERSTATTUNGEN</t>
  </si>
  <si>
    <t>AA0760</t>
  </si>
  <si>
    <t>A.5.A</t>
  </si>
  <si>
    <t>Rimborsi assicurativi</t>
  </si>
  <si>
    <t>740.200.10</t>
  </si>
  <si>
    <t>RECUPERI PER AZIONI DI RIVALSA PER PRESTAZIONI SANITARIE</t>
  </si>
  <si>
    <t>RÜCKERSTATTUNGEN AUS REGRESSFÄLLEN FÜR SANITÄRE LEISTUNGEN</t>
  </si>
  <si>
    <t>740.200.35</t>
  </si>
  <si>
    <t>RECUPERO SPESE DI BOLLO, DI REGISTRAZIONE, LEGALI, TELEFONICHE E POSTALI</t>
  </si>
  <si>
    <t>RÜCKERSTATTUNGEN FÜR STEMPELGEBÜHREN, REGISTERGEBÜHREN, RECHTSKOSTEN, TELEFON- UND POSTGEBÜHREN</t>
  </si>
  <si>
    <t>740.200.50</t>
  </si>
  <si>
    <t>RIMBORSO SPESE CONDOMINIALI</t>
  </si>
  <si>
    <t>RÜCKZAHLUNG VON KONDOMINIUMSPESEN</t>
  </si>
  <si>
    <t>AA1080</t>
  </si>
  <si>
    <t>A.9.B</t>
  </si>
  <si>
    <t>Fitti attivi ed altri proventi da attività immobiliari</t>
  </si>
  <si>
    <t>740.200.55</t>
  </si>
  <si>
    <t>RIMBORSO VITTO ED ALLOGGIO DA NON DIPENDENTI</t>
  </si>
  <si>
    <t>RÜCKZAHLUNG FÜR VERPFLEGUNG UND UNTERKUNFT VON NICHT BEDIENSTETEN</t>
  </si>
  <si>
    <t>740.200.61</t>
  </si>
  <si>
    <t>RIMBORSO DEGLI ONERI STIPENDIALI DEL PERSONALE DIPENDENTE DELL'AZIENDA IN POSIZIONE DI COMANDO PRESSO LA PAB</t>
  </si>
  <si>
    <t>RÜCKZAHLUNG FÜR LOHNABHÄNGIGES AN DAS LAND ABGEORDNETES PERSONAL DES SANITÄTSBETRIEBES</t>
  </si>
  <si>
    <t>AA0780</t>
  </si>
  <si>
    <t>A.5.B.1</t>
  </si>
  <si>
    <t>Rimborso degli oneri stipendiali del personale dipendente dell'azienda in posizione di comando presso la Regione</t>
  </si>
  <si>
    <t>740.200.62</t>
  </si>
  <si>
    <t>62</t>
  </si>
  <si>
    <t>RIMBORSO DEGLI ONERI STIPENDIALI DEL PERSONALE DIPENDENTE DELL'AZIENDA IN POSIZIONE DI COMANDO PRESSO ALTRI SOGGETTI PUBBLICI</t>
  </si>
  <si>
    <t>RÜCKZAHLUNG FÜR LOHNABHÄNGIGES AN ANDERE ÖFFENTLICHE KÖRPERSCHAFTEN ABGEORDNETES PERSONAL DES SANITÄTSBETRIEBES</t>
  </si>
  <si>
    <t>AA0850</t>
  </si>
  <si>
    <t>A.5.D.1</t>
  </si>
  <si>
    <t>Rimborso degli oneri stipendiali del personale dipendente dell'azienda in posizione di comando presso altri soggetti pubblici</t>
  </si>
  <si>
    <t>740.200.63</t>
  </si>
  <si>
    <t>63</t>
  </si>
  <si>
    <t>ALTRI CONCORSI, RECUPERI E RIMBORSI DA PARTE DELLA PAB</t>
  </si>
  <si>
    <t>ANDERE KOSTENBEITRÄGE,  RÜCKERSTATTUNGEN UND RÜCKERLANGUNGEN VOM LAND</t>
  </si>
  <si>
    <t>AA0790</t>
  </si>
  <si>
    <t>A.5.B.2</t>
  </si>
  <si>
    <t>Altri concorsi, recuperi e rimborsi da parte della Regione</t>
  </si>
  <si>
    <t>740.200.65</t>
  </si>
  <si>
    <t>RIMBORSO INPS DONATORI DI SANGUE</t>
  </si>
  <si>
    <t>RÜCKZAHLUNG INPS FÜR BLUTSPENDER</t>
  </si>
  <si>
    <t>740.200.70</t>
  </si>
  <si>
    <t>RIMBORSO INAIL INFORTUNI PERSONALE DIPENDENTE</t>
  </si>
  <si>
    <t>RÜCKZAHLUNG INAIL FÜR UNFÄLLE DES BEDIENSTETEN PERSONALS</t>
  </si>
  <si>
    <t>740.200.80</t>
  </si>
  <si>
    <t xml:space="preserve">RIMBORSO EROGAZIONE GRATUITA ENERGIA ELETTRICA </t>
  </si>
  <si>
    <t>RÜCKERSTATTUNG FÜR GRATISSTROM</t>
  </si>
  <si>
    <t>740.200.90</t>
  </si>
  <si>
    <t>ALTRE RIVALSE, RIMBORSI E RECUPERI</t>
  </si>
  <si>
    <t>SONSTIGE REGRESSE, RÜCKZAHLUNGEN UND RÜCKERSTATTUNGEN</t>
  </si>
  <si>
    <t>740.300.00</t>
  </si>
  <si>
    <t>RIMBORSI PER ASSISTENZA FARMACEUTICA</t>
  </si>
  <si>
    <t>RÜCKVERGÜTUNGEN FÜR PHARMAZEUTISCHE BETREUUNG</t>
  </si>
  <si>
    <t>740.300.10</t>
  </si>
  <si>
    <t>RIMBORSO DA AZIENDE FARMACEUTICHE PER PAY BACK</t>
  </si>
  <si>
    <t>PAY-BACK-RÜCKVERGÜTUNGEN VON PHARMAZEUTISCHEN BETRIEBEN</t>
  </si>
  <si>
    <t>AA0920</t>
  </si>
  <si>
    <t>A.5.E.1.3</t>
  </si>
  <si>
    <t>Ulteriore Pay-back</t>
  </si>
  <si>
    <t>740.300.11</t>
  </si>
  <si>
    <t>PAY-BACK PER IL SUPERAMENTO DEL TETTO DELLA SPESA FARMACEUTICA TERRITORIALE</t>
  </si>
  <si>
    <t>PAY-BACK BEI ÜBERSCHREITUNG DER AUSGABENHÖCHSTGRENZE FÜR DIE PHARMAZEUTISCHE BETREUUNG AUF DEM TERRITORIUM</t>
  </si>
  <si>
    <t>AA0900</t>
  </si>
  <si>
    <t>A.5.E.1.1</t>
  </si>
  <si>
    <t>Pay-back per il superamento del tetto della spesa farmaceutica territoriale</t>
  </si>
  <si>
    <t>740.300.12</t>
  </si>
  <si>
    <t>PAY-BACK PER IL SUPERAMENTO DEL TETTO DELLA SPESA FARMACEUTICA OSPEDALIERA</t>
  </si>
  <si>
    <t>PAY-BACK BEI ÜBERSCHREITUNG DER AUSGABENHÖCHSTGRENZE FÜR DIE PHARMAZEUTISCHE BETREUUNG IM KRANKENHAUS</t>
  </si>
  <si>
    <t>AA0910</t>
  </si>
  <si>
    <t>A.5.E.1.2</t>
  </si>
  <si>
    <t>Pay-back per il superamento del tetto della spesa farmaceutica ospedaliera</t>
  </si>
  <si>
    <t>740.300.13</t>
  </si>
  <si>
    <t>PAY-BACK PER FARMACI SOTTOPOSTI A MONITORAGGIO AIFA</t>
  </si>
  <si>
    <t>PAY-BACK FÜR PHARMAZEUTISCHE PRODUKTE, DIE DER ÜBERWACHUNG DURCH DIE AIFA UNTERLIEGEN</t>
  </si>
  <si>
    <t>740.300.20</t>
  </si>
  <si>
    <t>ALTRI RIMBORSI PER ASSISTENZA FARMACEUTICA DA PUBBLICO</t>
  </si>
  <si>
    <t>ANDERE RÜCKVERGÜTUNGEN FÜR PHARMAZEUTISCHE BETREUUNG VON ÖFFENTLICHER HAND</t>
  </si>
  <si>
    <t>AA0870</t>
  </si>
  <si>
    <t>A.5.D.3</t>
  </si>
  <si>
    <t>Altri concorsi, recuperi e rimborsi da parte di altri soggetti pubblici</t>
  </si>
  <si>
    <t>750.000.00</t>
  </si>
  <si>
    <t>ALTRI RICAVI PROPRI OPERATIVI</t>
  </si>
  <si>
    <t>SONSTIGE EIGENE ERLÖSE AUS BETRIEBLICHER TÄTIGKEIT</t>
  </si>
  <si>
    <t>750.100.00</t>
  </si>
  <si>
    <t>RICAVI PER FORNITURE DI BENI</t>
  </si>
  <si>
    <t>ERLÖSE AUS LIEFERUNGEN VON GÜTERN</t>
  </si>
  <si>
    <t>750.100.20</t>
  </si>
  <si>
    <t>RICAVI PER FORNITURE DI BENI AD AZIENDE SANITARIE EXTRA-PAB</t>
  </si>
  <si>
    <t>ERLÖSE AUS LIEFERUNGEN VON GÜTERN FÜR BETRIEBE AUSSERHALB DES LANDES</t>
  </si>
  <si>
    <t>AA0860</t>
  </si>
  <si>
    <t>A.5.D.2</t>
  </si>
  <si>
    <t>Rimborsi per acquisto beni da parte di altri soggetti pubblici</t>
  </si>
  <si>
    <t>750.100.90</t>
  </si>
  <si>
    <t>RICAVI PER FORNITURE DI BENI AD ALTRI SOGGETTI</t>
  </si>
  <si>
    <t>ERLÖSE AUS LIEFERUNGEN VON GÜTERN FÜR ANDERE SUBJEKTE</t>
  </si>
  <si>
    <t>750.200.00</t>
  </si>
  <si>
    <t>DIRITTI PER RILASCIO DI CERTIFICATI, DI CARTELLE CLINICHE E DI FOTOCOPIE</t>
  </si>
  <si>
    <t>RECHTE FÜR DIE AUSSTELLUNG VON BESTÄTIGUNGEN, VON KRANKENBLÄTTERN UND FOTOKOPIEN</t>
  </si>
  <si>
    <t>750.200.10</t>
  </si>
  <si>
    <t>750.300.00</t>
  </si>
  <si>
    <t>CORRISPETTIVI PER DIRITTI SANITARI</t>
  </si>
  <si>
    <t>VERGÜTUNGEN FÜR SANITÄRE RECHTE</t>
  </si>
  <si>
    <t>750.300.10</t>
  </si>
  <si>
    <t>750.400.00</t>
  </si>
  <si>
    <t>SPERIMENTAZIONI</t>
  </si>
  <si>
    <t>MODELLVERSUCHE</t>
  </si>
  <si>
    <t>750.400.10</t>
  </si>
  <si>
    <t>750.900.00</t>
  </si>
  <si>
    <t>ALTRI RICAVI OPERATIVI</t>
  </si>
  <si>
    <t>750.900.10</t>
  </si>
  <si>
    <t>760.000.00</t>
  </si>
  <si>
    <t>760</t>
  </si>
  <si>
    <t>ALTRI RICAVI PROPRI NON OPERATIVI</t>
  </si>
  <si>
    <t>SONSTIGE EIGENE ERLÖSE AUS NICHT-BETRIEBLICHER TÄTIGKEIT</t>
  </si>
  <si>
    <t>760.100.00</t>
  </si>
  <si>
    <t>DONAZIONI E LASCITI</t>
  </si>
  <si>
    <t>SCHENKUNGEN UND NACHLÄSSE</t>
  </si>
  <si>
    <t>760.100.10</t>
  </si>
  <si>
    <t>EA0040</t>
  </si>
  <si>
    <t>E.1.B.1</t>
  </si>
  <si>
    <t>Proventi da donazioni e liberalità diverse</t>
  </si>
  <si>
    <t>E.1.b</t>
  </si>
  <si>
    <t>Altri proventi straordinari</t>
  </si>
  <si>
    <t>760.300.00</t>
  </si>
  <si>
    <t>RICAVI DA PATRIMONIO</t>
  </si>
  <si>
    <t>ERLÖSE AUS DEM VERMÖGEN</t>
  </si>
  <si>
    <t>760.300.10</t>
  </si>
  <si>
    <t>760.400.00</t>
  </si>
  <si>
    <t>LOCAZIONI ATTIVE</t>
  </si>
  <si>
    <t>AKTIVMIETEN</t>
  </si>
  <si>
    <t>760.400.10</t>
  </si>
  <si>
    <t xml:space="preserve">LOCAZIONI ATTIVE  </t>
  </si>
  <si>
    <t>760.400.20</t>
  </si>
  <si>
    <t>LOCAZIONI ATTIVE  DA IMMOBILI DELLA PAB</t>
  </si>
  <si>
    <t>AKTIVMIETEN AUS IMMOBILIEN DES LANDES</t>
  </si>
  <si>
    <t>760.500.00</t>
  </si>
  <si>
    <t>RICAVI DA UTENTI ASILI NIDO</t>
  </si>
  <si>
    <t>ERLÖSE VON BENUTZERN DES KINDERHORTS</t>
  </si>
  <si>
    <t>760.500.10</t>
  </si>
  <si>
    <t>760.900.00</t>
  </si>
  <si>
    <t>SONSTIGE ERLÖSE AUS NICHT-BETRIEBLICHER TÄTIGKEIT</t>
  </si>
  <si>
    <t>760.900.10</t>
  </si>
  <si>
    <t>770.000.00</t>
  </si>
  <si>
    <t>770</t>
  </si>
  <si>
    <t>PROVENTI FINANZIARI</t>
  </si>
  <si>
    <t>FINANZERTRÄGE</t>
  </si>
  <si>
    <t>770.100.00</t>
  </si>
  <si>
    <t>PROVENTI FINANZIARI SU DEPOSITI ED ECCEDENZE DI CASSA</t>
  </si>
  <si>
    <t>FINANZERTRÄGE AUS DEPOSITEN UND KASSAÜBERSCHÜSSEN</t>
  </si>
  <si>
    <t>770.100.10</t>
  </si>
  <si>
    <t>INTERESSI ATTIVI</t>
  </si>
  <si>
    <t>AKTIVZINSEN</t>
  </si>
  <si>
    <t>CA0030</t>
  </si>
  <si>
    <t>C.1.B</t>
  </si>
  <si>
    <t>Interessi attivi su c/c postali e bancari</t>
  </si>
  <si>
    <t>Interessi attivi ed altri proventi finanziari</t>
  </si>
  <si>
    <t>27) Oneri finanziari (al netto proventi)</t>
  </si>
  <si>
    <t>770.100.20</t>
  </si>
  <si>
    <t>INTERESSI ATTIVI SU ISTITUTO INCARICATO ART. 15 LP 14/2001</t>
  </si>
  <si>
    <t>AKTIVZINSEN AUF BEAUFTRAGTEM KREDITINSTITUT GEMÄSS  ART. 15 LG 14/2001</t>
  </si>
  <si>
    <t>CA0020</t>
  </si>
  <si>
    <t>C.1.A</t>
  </si>
  <si>
    <t>Interessi attivi su c/tesoreria unica</t>
  </si>
  <si>
    <t>770.200.00</t>
  </si>
  <si>
    <t>PROVENTI FINANZIARI SU TITOLI</t>
  </si>
  <si>
    <t>FINANZERTRÄGE AUS WERTPAPIEREN</t>
  </si>
  <si>
    <t>770.200.10</t>
  </si>
  <si>
    <t>CA0080</t>
  </si>
  <si>
    <t>C.2.C</t>
  </si>
  <si>
    <t>Proventi finanziari da titoli iscritti nelle immobilizzazioni</t>
  </si>
  <si>
    <t>770.900.00</t>
  </si>
  <si>
    <t>ALTRI PROVENTI FINANZIARI</t>
  </si>
  <si>
    <t>SONSTIGE FINANZERTRÄGE</t>
  </si>
  <si>
    <t>770.900.10</t>
  </si>
  <si>
    <t>CA0040</t>
  </si>
  <si>
    <t>C.1.C</t>
  </si>
  <si>
    <t>Altri interessi attivi</t>
  </si>
  <si>
    <t>770.900.20</t>
  </si>
  <si>
    <t>DIVIDENDI</t>
  </si>
  <si>
    <t>DIVIDENDEN</t>
  </si>
  <si>
    <t>CA0060</t>
  </si>
  <si>
    <t>C.2.A</t>
  </si>
  <si>
    <t>Proventi da partecipazioni</t>
  </si>
  <si>
    <t>780.000.00</t>
  </si>
  <si>
    <t>780</t>
  </si>
  <si>
    <t>PROVENTI STRAORDINARI</t>
  </si>
  <si>
    <t>AUSSERORDENTLICHE ERTRÄGE</t>
  </si>
  <si>
    <t>780.100.00</t>
  </si>
  <si>
    <t>SOPRAVVENIENZE ATTIVE</t>
  </si>
  <si>
    <t>780.100.11</t>
  </si>
  <si>
    <t>SOPRAVVENIENZE ATTIVE V/TERZI RELATIVE ALLA MOBILITÀ EXTRAREGIONALE</t>
  </si>
  <si>
    <t xml:space="preserve">AUSSERORDENTLICHE ERTRÄGE GEGENÜBER DRITTEN BETREFFEND ÜBERREGIONALE MOBILITÄT </t>
  </si>
  <si>
    <t>EA0080</t>
  </si>
  <si>
    <t>E.1.B.2.2.A</t>
  </si>
  <si>
    <t>Sopravvenienze attive v/terzi relative alla mobilità extraregionale</t>
  </si>
  <si>
    <t>28) Oneri straordinari (al netto proventi)</t>
  </si>
  <si>
    <t>780.100.12</t>
  </si>
  <si>
    <t>SOPRAVVENIENZE ATTIVE V/TERZI RELATIVE AL PERSONALE</t>
  </si>
  <si>
    <t>AUSSERORDENTLICHE ERTRÄGE GEGENÜBER DRITTEN BETREFFEND DAS PERSONAL</t>
  </si>
  <si>
    <t>EA0090</t>
  </si>
  <si>
    <t>E.1.B.2.2.B</t>
  </si>
  <si>
    <t>Sopravvenienze attive v/terzi relative al personale</t>
  </si>
  <si>
    <t>780.100.13</t>
  </si>
  <si>
    <t>SOPRAVVENIENZE ATTIVE V/TERZI RELATIVE ALLE CONVENZIONI CON MEDICI DI BASE</t>
  </si>
  <si>
    <t>AUSSERORDENTLICHE ERTRÄGE GEGENÜBER DRITTEN BETREFFEND KONVENTIONEN FÜR GESUNDHEITLICHE GRUNDVERSORGUNG</t>
  </si>
  <si>
    <t>EA0100</t>
  </si>
  <si>
    <t>E.1.B.2.2.C</t>
  </si>
  <si>
    <t>Sopravvenienze attive v/terzi relative alle convenzioni con medici di base</t>
  </si>
  <si>
    <t>780.100.14</t>
  </si>
  <si>
    <t>SOPRAVVENIENZE ATTIVE V/TERZI RELATIVE ALLE CONVENZIONI PER LA SPECIALISTICA</t>
  </si>
  <si>
    <t>AUSSERORDENTLICHE ERTRÄGE GEGENÜBER DRITTEN BETREFFEND KONVENTIONEN FÜR FACHÄRZTLICHE BETREUUNG</t>
  </si>
  <si>
    <t>EA0110</t>
  </si>
  <si>
    <t>E.1.B.2.2.D</t>
  </si>
  <si>
    <t>Sopravvenienze attive v/terzi relative alle convenzioni per la specialistica</t>
  </si>
  <si>
    <t>780.100.15</t>
  </si>
  <si>
    <t>SOPRAVVENIENZE ATTIVE V/TERZI RELATIVE ALL'ACQUISTO PRESTAZ. SANITARIE DA OPERATORI ACCREDITATI</t>
  </si>
  <si>
    <t>AUSSERORDENTLICHE ERTRÄGE GEGENÜBER DRITTEN BETREFFEND ANKÄUFE VON SANITÄREN LEISTUNGEN VON AKKREDITIERTEN ANBIETERN</t>
  </si>
  <si>
    <t>EA0120</t>
  </si>
  <si>
    <t>E.1.B.2.2.E</t>
  </si>
  <si>
    <t>Sopravvenienze attive v/terzi relative all'acquisto prestaz. sanitarie da operatori accreditati</t>
  </si>
  <si>
    <t>780.100.16</t>
  </si>
  <si>
    <t>SOPRAVVENIENZE ATTIVE V/TERZI RELATIVE ALL'ACQUISTO DI BENI E SERVIZI</t>
  </si>
  <si>
    <t>AUSSERORDENTLICHE ERTRÄGE GEGENÜBER DRITTEN BETREFFEND ANKÄUFE VON GÜTERN UND DIENSTLEISTUNGEN</t>
  </si>
  <si>
    <t>EA0130</t>
  </si>
  <si>
    <t>E.1.B.2.2.F</t>
  </si>
  <si>
    <t>Sopravvenienze attive v/terzi relative all'acquisto di beni e servizi</t>
  </si>
  <si>
    <t>780.100.17</t>
  </si>
  <si>
    <t xml:space="preserve">ALTRE SOPRAVVENIENZE ATTIVE </t>
  </si>
  <si>
    <t xml:space="preserve">ANDERE AUSSERORDENTLICHE ERTRÄGE </t>
  </si>
  <si>
    <t>EA0140</t>
  </si>
  <si>
    <t>E.1.B.2.2.G</t>
  </si>
  <si>
    <t>Altre sopravvenienze attive v/terzi</t>
  </si>
  <si>
    <t>780.100.20</t>
  </si>
  <si>
    <t>ARROTONDAMENTI ATTIVI</t>
  </si>
  <si>
    <t>AKTIVRUNDUNGEN</t>
  </si>
  <si>
    <t>EA0250</t>
  </si>
  <si>
    <t>E.1.B.4</t>
  </si>
  <si>
    <t>780.100.30</t>
  </si>
  <si>
    <t>SCONTI ED ABBUONI ATTIVI</t>
  </si>
  <si>
    <t>780.200.00</t>
  </si>
  <si>
    <t>INSUSSISTENZE DEL PASSIVO</t>
  </si>
  <si>
    <t>PASSIVSCHWUND</t>
  </si>
  <si>
    <t>780.200.11</t>
  </si>
  <si>
    <t>INSUSSISTENZE DEL PASSIVO RELATIVE ALLA MOBILITÀ EXTRAREGIONALE</t>
  </si>
  <si>
    <t>PASSIVSCHWUND BETREFFEND DIE ÜBERREGIONALE MOBILITÄT</t>
  </si>
  <si>
    <t>EA0180</t>
  </si>
  <si>
    <t>E.1.B.3.2.A</t>
  </si>
  <si>
    <t>Insussistenze attive v/terzi relative alla mobilità extraregionale</t>
  </si>
  <si>
    <t>780.200.12</t>
  </si>
  <si>
    <t>INSUSSISTENZE DEL PASSIVO RELATIVE AL PERSONALE</t>
  </si>
  <si>
    <t>PASSIVSCHWUND BETREFFEND DAS PERSONAL</t>
  </si>
  <si>
    <t>EA0190</t>
  </si>
  <si>
    <t>E.1.B.3.2.B</t>
  </si>
  <si>
    <t>Insussistenze attive v/terzi relative al personale</t>
  </si>
  <si>
    <t>780.200.13</t>
  </si>
  <si>
    <t>INSUSSISTENZE DEL PASSIVO RELATIVE ALLE CONVENZIONI CON MEDICI DI BASE</t>
  </si>
  <si>
    <t>PASSIVSCHWUND BETREFFEND DIE KONVENTIONEN FÜR GESUNDHEITLICHE GRUNDVERSORGUNG</t>
  </si>
  <si>
    <t>EA0200</t>
  </si>
  <si>
    <t>E.1.B.3.2.C</t>
  </si>
  <si>
    <t>Insussistenze attive v/terzi relative alle convenzioni con medici di base</t>
  </si>
  <si>
    <t>780.200.14</t>
  </si>
  <si>
    <t>INSUSSISTENZE DEL PASSIVO RELATIVE ALLE CONVENZIONI PER LA SPECIALISTICA</t>
  </si>
  <si>
    <t>PASSIVSCHWUND BETREFFEND DIE KONVENTIONEN FÜR FACHÄRZTLICHE BETREUUNG</t>
  </si>
  <si>
    <t>EA0210</t>
  </si>
  <si>
    <t>E.1.B.3.2.D</t>
  </si>
  <si>
    <t>Insussistenze attive v/terzi relative alle convenzioni per la specialistica</t>
  </si>
  <si>
    <t>780.200.15</t>
  </si>
  <si>
    <t>INSUSSISTENZE DEL PASSIVO RELATIVE ALL'ACQUISTO PRESTAZ. SANITARIE DA OPERATORI ACCREDITATI</t>
  </si>
  <si>
    <t>PASSIVSCHWUND BETREFFEND DIE ANKÄUFE SANITÄRER LEISTUNGEN VON AKKREDITIERTEN ANBIETERN</t>
  </si>
  <si>
    <t>EA0220</t>
  </si>
  <si>
    <t>E.1.B.3.2.E</t>
  </si>
  <si>
    <t>Insussistenze attive v/terzi relative all'acquisto prestaz. sanitarie da operatori accreditati</t>
  </si>
  <si>
    <t>780.200.16</t>
  </si>
  <si>
    <t>INSUSSISTENZE DEL PASSIVO RELATIVE ALL'ACQUISTO DI BENI E SERVIZI</t>
  </si>
  <si>
    <t>PASSIVSCHWUND BETREFFEND DIE ANKÄUFE VON GÜTERN UND DIENSTLEISTUNGEN</t>
  </si>
  <si>
    <t>EA0230</t>
  </si>
  <si>
    <t>E.1.B.3.2.F</t>
  </si>
  <si>
    <t>Insussistenze attive v/terzi relative all'acquisto di beni e servizi</t>
  </si>
  <si>
    <t>780.200.17</t>
  </si>
  <si>
    <t>ALTRE INSUSSISTENZE DEL PASSIVO</t>
  </si>
  <si>
    <t>SONSTIGER PASSIVSCHWUND</t>
  </si>
  <si>
    <t>EA0240</t>
  </si>
  <si>
    <t>E.1.B.3.2.G</t>
  </si>
  <si>
    <t>Altre Insussistenze attive v/terzi</t>
  </si>
  <si>
    <t>780.300.00</t>
  </si>
  <si>
    <t>DIFFERENZE ATTIVE DI CAMBIO</t>
  </si>
  <si>
    <t>AKTIVE DIFFERENZEN AUS GELDWECHSEL</t>
  </si>
  <si>
    <t>780.300.10</t>
  </si>
  <si>
    <t>DIFFERENZE ATTIVE DI CAMBIO REALIZZATE</t>
  </si>
  <si>
    <t>ERZIELTE AKTIVE DIFFERENZEN AUS GELDWECHSEL</t>
  </si>
  <si>
    <t>CA0100</t>
  </si>
  <si>
    <t>C.2.E</t>
  </si>
  <si>
    <t>Utili su cambi</t>
  </si>
  <si>
    <t>780.300.20</t>
  </si>
  <si>
    <t>DIFFERENZE ATTIVE DI CAMBIO NON REALIZZATE</t>
  </si>
  <si>
    <t>NICHT ERZIELTE AKTIVE DIFFERENZEN AUS GELDWECHSEL</t>
  </si>
  <si>
    <t>790.000.00</t>
  </si>
  <si>
    <t>790</t>
  </si>
  <si>
    <t>RIVALUTAZIONI PER RETTIFICHE DI ATTIVITÀ FINANZIARIE</t>
  </si>
  <si>
    <t>AUFWERTUNGEN AUS BERICHTIGUNGEN VON FINANZAKTIVA</t>
  </si>
  <si>
    <t>790.100.00</t>
  </si>
  <si>
    <t>790.100.10</t>
  </si>
  <si>
    <t>DA0010</t>
  </si>
  <si>
    <t>Rivalutazioni</t>
  </si>
  <si>
    <t>790.100.20</t>
  </si>
  <si>
    <t>RIVALUTAZIONE PARTECIPAZIONI ATTIVO CIRCOLANTE</t>
  </si>
  <si>
    <t>AUFWERTUNGEN FÜR BETEILIGUNGEN AUS DEM UMLAUFVERMÖGEN</t>
  </si>
  <si>
    <t>790.100.30</t>
  </si>
  <si>
    <t>RIVALUTAZIONE TITOLI ATTIVO CIRCOLANTE</t>
  </si>
  <si>
    <t>AUFWERTUNGEN FÜR WERTPAPIERE AUS DEM UMLAUFVERMÖGEN</t>
  </si>
  <si>
    <t>790.100.40</t>
  </si>
  <si>
    <t>RIVALUTAZIONE PARTECIPAZIONI IMMOBILIZZATE</t>
  </si>
  <si>
    <t>AUFWERTUNGEN FÜR BETEILIGUNGEN  AUS DEM ANLAGEVERMÖGEN</t>
  </si>
  <si>
    <t>790.100.50</t>
  </si>
  <si>
    <t>RIVALUTAZIONE TITOLI IMMOBILIZZATI</t>
  </si>
  <si>
    <t>AUFWERTUNGEN FÜR WERTPAPIERE AUS DEM ANLAGEVERMÖGEN</t>
  </si>
  <si>
    <t>800.000.00</t>
  </si>
  <si>
    <t>PLUSVALENZE</t>
  </si>
  <si>
    <t>VERÄUSSERUNGSGEWINNE</t>
  </si>
  <si>
    <t>800.100.00</t>
  </si>
  <si>
    <t>PLUSVALENZE DA ALIENAZIONI ORDINARIE DI IMMOBILIZZAZIONI</t>
  </si>
  <si>
    <t>MEHRWERT AUS ORDENTLICHEN VERÄUSSERUNGEN VON ANLAGEVERMÖGEN</t>
  </si>
  <si>
    <t>800.100.10</t>
  </si>
  <si>
    <t>EA0020</t>
  </si>
  <si>
    <t>E.1.A</t>
  </si>
  <si>
    <t>Plusvalenze</t>
  </si>
  <si>
    <t>E.1.a</t>
  </si>
  <si>
    <t>800.200.00</t>
  </si>
  <si>
    <t>PLUSVALENZE DA ALIENAZIONI STRAORDINARIE DI IMMOBILIZZAZIONI</t>
  </si>
  <si>
    <t>MEHRWERT AUS AUSSERORDENTLICHEN VERÄUSSERUNGEN VON ANLAGEVERMÖGEN</t>
  </si>
  <si>
    <t>800.200.10</t>
  </si>
  <si>
    <t>810.000.00</t>
  </si>
  <si>
    <t>810</t>
  </si>
  <si>
    <t>COSTI CAPITALIZZATI</t>
  </si>
  <si>
    <t>KAPITALISIERTE KOSTEN</t>
  </si>
  <si>
    <t>810.100.00</t>
  </si>
  <si>
    <t>INCREMENTO IMMOBILIZZAZIONI IMMATERIALI</t>
  </si>
  <si>
    <t>ZUWACHS VON IMMATERIELLEN ANLAGEVERMÖGEN</t>
  </si>
  <si>
    <t>810.100.10</t>
  </si>
  <si>
    <t>AA1050</t>
  </si>
  <si>
    <t>A.8</t>
  </si>
  <si>
    <t>Incrementi delle immobilizzazioni per lavori interni</t>
  </si>
  <si>
    <t>35) Costi capitalizzati</t>
  </si>
  <si>
    <t>810.200.00</t>
  </si>
  <si>
    <t>INCREMENTO IMMOBILIZZAZIONI MATERIALI</t>
  </si>
  <si>
    <t>ZUWACHS VON MATERIELLEN ANLAGEVERMÖGEN</t>
  </si>
  <si>
    <t>810.200.10</t>
  </si>
  <si>
    <t>810.300.00</t>
  </si>
  <si>
    <t>UTILIZZO QUOTA DI CONTRIBUTI IN C/CAPITALE</t>
  </si>
  <si>
    <t>VERWENDUNG VON ANTEILEN VON INVESTITIONSBEITRÄGEN</t>
  </si>
  <si>
    <t>810.300.10</t>
  </si>
  <si>
    <t xml:space="preserve">UTILIZZO QUOTA DI CONTRIBUTI IN C/CAPITALE </t>
  </si>
  <si>
    <t>AA1000</t>
  </si>
  <si>
    <t>A.7.B</t>
  </si>
  <si>
    <t>Quota imputata all'esercizio dei finanziamenti per investimenti da Regione</t>
  </si>
  <si>
    <t>A.7</t>
  </si>
  <si>
    <t>Quota contributi in c/capitale imputata nell'esercizio</t>
  </si>
  <si>
    <t>810.300.20</t>
  </si>
  <si>
    <t>UTILIZZO QUOTA DEGLI ALTRI CONTRIBUTI IN C/ESERCIZIO DESTINATI AD INVESTIMENTI DA PAB PER QUOTA F.S.P</t>
  </si>
  <si>
    <t xml:space="preserve">VERWENDUNG VON ANTEILEN VON ANDEREN BEITRÄGEN FÜR LAUFENDE AUSGABEN, DIE FÜR INVESTITIONEN ZUGEWIESEN WURDEN,  VOM LAND, BETREFFEND DEN L.G.F. </t>
  </si>
  <si>
    <t>AA1020</t>
  </si>
  <si>
    <t>A.7.D</t>
  </si>
  <si>
    <t>Quota imputata all'esercizio dei contributi in c/esercizio FSR destinati ad investimenti</t>
  </si>
  <si>
    <t>810.300.30</t>
  </si>
  <si>
    <t>UTILIZZO QUOTA DEGLI ALTRI CONTRIBUTI IN C/ESERCIZIO DESTINATI AD INVESTIMENTI  - EXTRA FONDO</t>
  </si>
  <si>
    <t>VERWENDUNG VON ANTEILEN VON ANDEREN BEITRÄGEN FÜR LAUFENDE AUSGABEN, DIE FÜR INVESTITIONEN ZUGEWIESEN WURDEN - AUSSERHALB L.G.F.</t>
  </si>
  <si>
    <t>AA1030</t>
  </si>
  <si>
    <t>A.7.E</t>
  </si>
  <si>
    <t>Quota imputata all'esercizio degli altri contributi in c/esercizio destinati ad investimenti</t>
  </si>
  <si>
    <t>810.300.40</t>
  </si>
  <si>
    <t>UTILIZZO QUOTA IMPUTATA ALL'ESERCIZIO DEI FINANZIAMENTI PER INVESTIMENTO DALLO STATO</t>
  </si>
  <si>
    <t>VERWENDUNG VON ANTEILEN VON FINANZIERUNGEN FÜR INVESTITIONEN VOM STAAT, DIE DEM GESCHÄFTSJAHR ZUGEORDNET WERDEN</t>
  </si>
  <si>
    <t>AA0990</t>
  </si>
  <si>
    <t>A.7.A</t>
  </si>
  <si>
    <t>Quota imputata all'esercizio dei finanziamenti per investimenti dallo Stato</t>
  </si>
  <si>
    <t>810.400.00</t>
  </si>
  <si>
    <t>UTILIZZO RISERVA PER VALUTAZIONE INIZIALE DELLE IMMOBILIZZAZIONI</t>
  </si>
  <si>
    <t>VERWENDUNG DER ANFANGSBEWERTUNGSRÜCKLAGE DES ANLAGEVERMÖGENS</t>
  </si>
  <si>
    <t>810.400.10</t>
  </si>
  <si>
    <t>AA1010</t>
  </si>
  <si>
    <t>A.7.C</t>
  </si>
  <si>
    <t>Quota imputata all'esercizio dei finanziamenti per beni di prima dotazione</t>
  </si>
  <si>
    <t>810.500.00</t>
  </si>
  <si>
    <t>UTILIZZO RISERVA PER INVESTIMENTI GIA' IMPEGNATI NELLE GESTIONI PREGRESSE</t>
  </si>
  <si>
    <t>VERWENDUNG DER RÜCKLAGE FÜR IN VORHERIGEN GESCHÄFTSJAHREN ZWECKGEBUNDENE INVESTITIONEN</t>
  </si>
  <si>
    <t>810.500.10</t>
  </si>
  <si>
    <t>810.600.00</t>
  </si>
  <si>
    <t>UTILIZZO RISERVA PER DONAZIONI E LASCITI</t>
  </si>
  <si>
    <t>VERWENDUNG DER RÜCKLAGE FÜR SCHENKUNGEN UND LEGATE</t>
  </si>
  <si>
    <t>810.600.10</t>
  </si>
  <si>
    <t>AA1040</t>
  </si>
  <si>
    <t>A.7.F</t>
  </si>
  <si>
    <t>Quota imputata all'esercizio di altre poste del patrimonio netto</t>
  </si>
  <si>
    <t>TOTALE ATTIVO</t>
  </si>
  <si>
    <t>TOTALE PASSIVO E NETTO</t>
  </si>
  <si>
    <t>TOTALE COSTI</t>
  </si>
  <si>
    <t>INSGESAMTE KOSTEN</t>
  </si>
  <si>
    <t>TOTALE RICAVI</t>
  </si>
  <si>
    <t>INSGESAMTE ERLÖSE</t>
  </si>
  <si>
    <t>RISULTATO ECONOMICO</t>
  </si>
  <si>
    <t>WIRTSCHAFTLICHES ERGEBNIS</t>
  </si>
  <si>
    <t>AZIENDA SANITARIA DELLA PROVINCIA AUTONOMA DI BOLZANO</t>
  </si>
  <si>
    <t>CONTO  ECONOMICO</t>
  </si>
  <si>
    <r>
      <t>Importi</t>
    </r>
    <r>
      <rPr>
        <b/>
        <sz val="12"/>
        <rFont val="Verdana"/>
        <family val="2"/>
      </rPr>
      <t xml:space="preserve">: Euro    </t>
    </r>
  </si>
  <si>
    <r>
      <t>S</t>
    </r>
    <r>
      <rPr>
        <b/>
        <sz val="12"/>
        <rFont val="Verdana"/>
        <family val="2"/>
      </rPr>
      <t>CHEMA</t>
    </r>
    <r>
      <rPr>
        <b/>
        <sz val="14"/>
        <rFont val="Verdana"/>
        <family val="2"/>
      </rPr>
      <t xml:space="preserve"> D</t>
    </r>
    <r>
      <rPr>
        <b/>
        <sz val="12"/>
        <rFont val="Verdana"/>
        <family val="2"/>
      </rPr>
      <t xml:space="preserve">I </t>
    </r>
    <r>
      <rPr>
        <b/>
        <sz val="14"/>
        <rFont val="Verdana"/>
        <family val="2"/>
      </rPr>
      <t>B</t>
    </r>
    <r>
      <rPr>
        <b/>
        <sz val="12"/>
        <rFont val="Verdana"/>
        <family val="2"/>
      </rPr>
      <t>ILANCIO</t>
    </r>
    <r>
      <rPr>
        <b/>
        <sz val="14"/>
        <rFont val="Verdana"/>
        <family val="2"/>
      </rPr>
      <t xml:space="preserve">
</t>
    </r>
    <r>
      <rPr>
        <i/>
        <sz val="14"/>
        <rFont val="Verdana"/>
        <family val="2"/>
      </rPr>
      <t>Decreto Interministeriale del 20 marzo 2013</t>
    </r>
  </si>
  <si>
    <t>Anno</t>
  </si>
  <si>
    <t>Importo</t>
  </si>
  <si>
    <t>A)</t>
  </si>
  <si>
    <t>VALORE DELLA PRODUZIONE</t>
  </si>
  <si>
    <t>1)</t>
  </si>
  <si>
    <t>Contributi in c/esercizio</t>
  </si>
  <si>
    <t>a)</t>
  </si>
  <si>
    <t>b)</t>
  </si>
  <si>
    <t>Contributi in c/esercizio - extra fondo</t>
  </si>
  <si>
    <t>2)</t>
  </si>
  <si>
    <t>3)</t>
  </si>
  <si>
    <t>4)</t>
  </si>
  <si>
    <t>A.1.b.5</t>
  </si>
  <si>
    <t>5)</t>
  </si>
  <si>
    <t>Contributi da aziende sanitarie pubbliche (extra fondo)</t>
  </si>
  <si>
    <t>6)</t>
  </si>
  <si>
    <t>c)</t>
  </si>
  <si>
    <t>Contributi in c/esercizio - per ricerca</t>
  </si>
  <si>
    <t>d)</t>
  </si>
  <si>
    <t>Ricavi per prestazioni sanitarie e sociosanitarie a rilevanza sanitaria</t>
  </si>
  <si>
    <t>7)</t>
  </si>
  <si>
    <t>8)</t>
  </si>
  <si>
    <t>9)</t>
  </si>
  <si>
    <t>Totale A)</t>
  </si>
  <si>
    <t>B)</t>
  </si>
  <si>
    <t>COSTI DELLA PRODUZIONE</t>
  </si>
  <si>
    <t>Acquisti di beni</t>
  </si>
  <si>
    <t>Acquisti di servizi sanitari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</si>
  <si>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</si>
  <si>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</si>
  <si>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</si>
  <si>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</si>
  <si>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</si>
  <si>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</si>
  <si>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</si>
  <si>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</si>
  <si>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</si>
  <si>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</si>
  <si>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</si>
  <si>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p)</t>
  </si>
  <si>
    <t>B.2.q</t>
  </si>
  <si>
    <t>q)</t>
  </si>
  <si>
    <t>Costi per differenziale Tariffe TUC</t>
  </si>
  <si>
    <t>Acquisti di servizi non sanitari</t>
  </si>
  <si>
    <r>
      <t>Consulenze, collaborazioni, interinale, altre prestazioni di lavoro non sanitarie</t>
    </r>
    <r>
      <rPr>
        <sz val="10"/>
        <color indexed="10"/>
        <rFont val="Verdana"/>
        <family val="2"/>
      </rPr>
      <t xml:space="preserve"> </t>
    </r>
  </si>
  <si>
    <t>Costi del personale</t>
  </si>
  <si>
    <t>Ammortamenti</t>
  </si>
  <si>
    <t>10)</t>
  </si>
  <si>
    <t>Variazione delle rimanenze</t>
  </si>
  <si>
    <t>11)</t>
  </si>
  <si>
    <t>Accantonamenti</t>
  </si>
  <si>
    <t>Totale B)</t>
  </si>
  <si>
    <t>DIFF. TRA VALORE E COSTI DELLA PRODUZIONE (A-B)</t>
  </si>
  <si>
    <t>C)</t>
  </si>
  <si>
    <t>PROVENTI E ONERI FINANZIARI</t>
  </si>
  <si>
    <t>Totale C)</t>
  </si>
  <si>
    <t>D)</t>
  </si>
  <si>
    <t>RETTIFICHE DI VALORE DI ATTIVITA' FINANZIARIE</t>
  </si>
  <si>
    <t>Totale D)</t>
  </si>
  <si>
    <t>E)</t>
  </si>
  <si>
    <t>PROVENTI E ONERI STRAORDINARI</t>
  </si>
  <si>
    <t>Proventi straordinari</t>
  </si>
  <si>
    <t>Oneri straordinari</t>
  </si>
  <si>
    <t>Totale E)</t>
  </si>
  <si>
    <t>RISULTATO PRIMA DELLE IMPOSTE (A-B+C+D+E)</t>
  </si>
  <si>
    <t>Y)</t>
  </si>
  <si>
    <t>IMPOSTE SUL REDDITO DELL'ESERCIZIO</t>
  </si>
  <si>
    <t>Totale Y)</t>
  </si>
  <si>
    <t>UTILE (PERDITA) DELL'ESERCIZIO</t>
  </si>
  <si>
    <t>SANITÄTSBETRIEB DER AUTONOMEN PROVINZ BOZEN</t>
  </si>
  <si>
    <r>
      <t>Beträge</t>
    </r>
    <r>
      <rPr>
        <b/>
        <sz val="12"/>
        <rFont val="Verdana"/>
        <family val="2"/>
      </rPr>
      <t xml:space="preserve">: Euro    </t>
    </r>
  </si>
  <si>
    <r>
      <t xml:space="preserve">BILANZSCHEMA
</t>
    </r>
    <r>
      <rPr>
        <i/>
        <sz val="14"/>
        <rFont val="Verdana"/>
        <family val="2"/>
      </rPr>
      <t>Interministerielles Dekret vom 20. März 2013</t>
    </r>
  </si>
  <si>
    <t>Jahr</t>
  </si>
  <si>
    <t>Betrag</t>
  </si>
  <si>
    <t>PRODUKTIONSWERT</t>
  </si>
  <si>
    <t>Beiträge für laufende Ausgaben</t>
  </si>
  <si>
    <t>Beiträge für laufende Ausgaben - von Region oder Autonomer Provinz für Anteil regionaler Gesundheitsfond</t>
  </si>
  <si>
    <t>Beiträge für laufende Ausgaben - außerhalb Fond</t>
  </si>
  <si>
    <t>Beiträge von Region oder Aut. Prov. (außerhalb Fond) - verwendungsgebunden</t>
  </si>
  <si>
    <t>Beiträge von Region oder Aut. Prov. (außerhalb Fond) - zusätzliche Bilanzmittel zur Deckung der WBS</t>
  </si>
  <si>
    <t>Beiträge von Region oder Aut. Prov. (außerhalb Fond) - zusätzliche Bilanzmittel zur Deckung außerhalb WBS</t>
  </si>
  <si>
    <t>Beiträge von Region oder Aut. Prov. (außerhalb Fond) - sonstiges</t>
  </si>
  <si>
    <t>Beiträge von öffentlichen Sanitätsbetrieben (außerhalb Fond)</t>
  </si>
  <si>
    <t>Beitreäge von anderen öffentlichen Subjekten</t>
  </si>
  <si>
    <t>Beiträge für laufende Ausgaben - für Forschung</t>
  </si>
  <si>
    <t>vom Gesundheitsministerium für laufende Forschung</t>
  </si>
  <si>
    <t>vom Gesundheitsministerium für zielgerichtete Forschung</t>
  </si>
  <si>
    <t>von der Region und anderen öffentlichen Subjekten</t>
  </si>
  <si>
    <t>von Privaten</t>
  </si>
  <si>
    <t>Beiträge für laufende Ausgaben - von Privaten</t>
  </si>
  <si>
    <t>Berichtigung Beiträge für laufende Ausgaben für Zuweisung an Investitionen</t>
  </si>
  <si>
    <t>Verwendung Mittel aus nicht verwendeten Anteilen verwendungsgebundener Beiträge vorhergehender Geschäftsjahre</t>
  </si>
  <si>
    <t>Erlöse aus sanitären Leistungen und soziosanitären Leistungen von sanitärer Relevanz</t>
  </si>
  <si>
    <t>A.2.4.a</t>
  </si>
  <si>
    <t>Erlöse aus sanitären und soziosanitären Leistungen - an öffentliche Sanitätsbetriebe</t>
  </si>
  <si>
    <t>A.2.4.b</t>
  </si>
  <si>
    <t>Erlöse aus sanitären und soziosanitären Leistungen - Intramoenia</t>
  </si>
  <si>
    <t>A.2.4.c</t>
  </si>
  <si>
    <t>Erlöse aus sanitären und soziosanitären Leistungen - sonstige</t>
  </si>
  <si>
    <t>Kostenbeiträge, Rückerlangungen und Rückerstattungen</t>
  </si>
  <si>
    <t>Beteiligung an den Ausgaben für Gesundheitsleistungen (Ticket)</t>
  </si>
  <si>
    <t>Anteil der dem Geschäftsjahr zugerechneten Investitionsbeiträge</t>
  </si>
  <si>
    <t>Zuwachs des Anlagevermögens durch innerbetriebliche Arbeiten</t>
  </si>
  <si>
    <t>Sonstige Erlöse und Erträge</t>
  </si>
  <si>
    <t>Summe A)</t>
  </si>
  <si>
    <t>AUFWENDUNGEN FÜR DIE PRODUKTION</t>
  </si>
  <si>
    <t>Einkäufe von Gütern</t>
  </si>
  <si>
    <t>B.1.a</t>
  </si>
  <si>
    <t>Einkäufe von sanitären Gütern</t>
  </si>
  <si>
    <t>Einkäufe von nicht sanitären Gütern</t>
  </si>
  <si>
    <t>Einkäufe von sanitären Leistungen</t>
  </si>
  <si>
    <t>Einkäufe von sanitären Leistungen - Basismedizin</t>
  </si>
  <si>
    <t>Einkäufe von sanitären Leistungen - pharmazeutische Betreuung</t>
  </si>
  <si>
    <t>Einkäufe von sanitären Leistungen für ambulatorische fachärztliche Betreuung</t>
  </si>
  <si>
    <t>Einkäufe von sanitären Leistungen für Rehabilitationsbetreuung</t>
  </si>
  <si>
    <t>Einkäufe von sanitären Leistungen für ergänzende Betreuung</t>
  </si>
  <si>
    <t>Einkäufe von sanitären Leistungen für prothesische Betreuung</t>
  </si>
  <si>
    <t>Einkäufe von sanitären Leistungen für Krankenhausbetreuung</t>
  </si>
  <si>
    <t>Einkäufe von stationären und teilstationären psychiatrischen Leistungen</t>
  </si>
  <si>
    <t>Einkäufe von Leistungen für die Verteilung von Medikamenten im Rahmen von File F</t>
  </si>
  <si>
    <t>Einkäufe von vertragsgebundenen Thermalleistungen</t>
  </si>
  <si>
    <t>Einkäufe von sanitären Transportleistungen</t>
  </si>
  <si>
    <t>Einkäufe von soziosanitären Leistungen von sanitärer Relevanz</t>
  </si>
  <si>
    <t>Beteiligungen an das Personal für freiberufliche Leistungen (Intramoenia)</t>
  </si>
  <si>
    <t>Sanitäre Rückerstattungen, Zuweisungen und Beiträge</t>
  </si>
  <si>
    <t>Beratungen, Zusammenarbeiten, Zeitarbeit, andere sanitäre und soziosanitäre Arbeitsleistungen</t>
  </si>
  <si>
    <t>Sonstige sanitäre und soziosanitäre Dienstleistungen von sanitärer Relevanz</t>
  </si>
  <si>
    <t>Kosten aufgrund der Tarifunterschiede zum Einheitstarif "TUC"</t>
  </si>
  <si>
    <t>Einkäufe von nicht sanitären Leistungen</t>
  </si>
  <si>
    <t>Nicht sanitäre Leistungen</t>
  </si>
  <si>
    <t>Beratungen, Zusammenarbeiten, Zeitarbeit, andere nicht sanitäre Arbeitsleistungen</t>
  </si>
  <si>
    <t>Ausbildung</t>
  </si>
  <si>
    <t>Instandhaltung und Reparaturen</t>
  </si>
  <si>
    <t>Nutzung von Gütern Dritter</t>
  </si>
  <si>
    <t>Personalkosten</t>
  </si>
  <si>
    <t>Leitendes ärztliches Personal</t>
  </si>
  <si>
    <t>Leitendes nicht ärztliches Personal des Sanitätsstellenplans</t>
  </si>
  <si>
    <t>Nichtleitendes Personal des Sanitätsstellenplans</t>
  </si>
  <si>
    <t>Leitendes Personal der anderen Stellenpläne</t>
  </si>
  <si>
    <t>Nicht leitendes Personal der anderen Stellenpläne</t>
  </si>
  <si>
    <t>Verschiedene Aufwendungen der Gebarung</t>
  </si>
  <si>
    <t>Abschreibungen</t>
  </si>
  <si>
    <t>Abschreibungen des immateriellen Anlagevermögens</t>
  </si>
  <si>
    <t>Abschreibungen der Gebäude</t>
  </si>
  <si>
    <t>Abschreibungen des sonstigen materiellen Anlagevermögens</t>
  </si>
  <si>
    <t>Abwertungen des Anlagevermögens und der Forderungen</t>
  </si>
  <si>
    <t>Veränderungen der Restbestände</t>
  </si>
  <si>
    <t>Veränderungen der sanitären Restbestände</t>
  </si>
  <si>
    <t>Veränderungen der nicht sanitären Restbestände</t>
  </si>
  <si>
    <t>Rückstellungen</t>
  </si>
  <si>
    <t>Rückstellungen für Risiken</t>
  </si>
  <si>
    <t>Rückstellungen für Leistungsprämie</t>
  </si>
  <si>
    <t>Rückstellungen für nicht verwendete Anteile verwendungsgebundener Beiträge</t>
  </si>
  <si>
    <t>Sonstige Rückstellungen</t>
  </si>
  <si>
    <t>Summe B)</t>
  </si>
  <si>
    <t>DIFF. PRODUKTIONSWERT UND AUFWENDUNGEN FÜR DIE PROD. (A-B)</t>
  </si>
  <si>
    <t>FINANZERTRÄGE UND -AUFWENDUNGEN</t>
  </si>
  <si>
    <t>Aktivzinsen und andere Finanzerträge</t>
  </si>
  <si>
    <t>Passivzinsen und andere Finanzaufwendungen</t>
  </si>
  <si>
    <t>Summe C)</t>
  </si>
  <si>
    <t>WERTBERICHTIGUNGEN DER FINANZAKTIVA</t>
  </si>
  <si>
    <t>Aufwertungen</t>
  </si>
  <si>
    <t>Abwertungen</t>
  </si>
  <si>
    <t>Summe D)</t>
  </si>
  <si>
    <t>AUSSERORDENTLICHE ERTRÄGE UND AUFWENDUNGEN</t>
  </si>
  <si>
    <t>Außerordentliche Erträge</t>
  </si>
  <si>
    <t>Veräußerungsgewinne</t>
  </si>
  <si>
    <t>Andere außerordentliche Erträge</t>
  </si>
  <si>
    <t>Außerordentliche Aufwendungen</t>
  </si>
  <si>
    <t>Veräußerungsverluste</t>
  </si>
  <si>
    <t>Andere außerordentliche Aufwendungen</t>
  </si>
  <si>
    <t>Summe E)</t>
  </si>
  <si>
    <t>JAHRESERGEBNIS VOR STEUERN  (A-B+C+D+E)</t>
  </si>
  <si>
    <t>STEUERN AUF DAS EINKOMMEN AUS DEM GESCHÄFTSJAHR</t>
  </si>
  <si>
    <t>Wertschöpfungssteuer für lohnabhängiges Personal</t>
  </si>
  <si>
    <t>Wertschöpfungssteuer für Mitarbeiter und dem lohnabhängigen Personal gleichgestelltes Personal</t>
  </si>
  <si>
    <t>Wertschöpfungssteuer für freiberufliche Tätigkeit (Intramoenia)</t>
  </si>
  <si>
    <t>Wertschöpfungssteuer auf wirtschaftliche Tätigkeit</t>
  </si>
  <si>
    <t>Zuweisungen an Rückstellungen für Steuern (Feststellungen, Erlasse, usw.)</t>
  </si>
  <si>
    <t>Summe Y)</t>
  </si>
  <si>
    <t>GEWINN (VERLUST) DES GESCHÄFTSJAHRES</t>
  </si>
  <si>
    <t xml:space="preserve">                  STATO  PATRIMONIALE</t>
  </si>
  <si>
    <r>
      <t xml:space="preserve">                  A</t>
    </r>
    <r>
      <rPr>
        <b/>
        <sz val="16"/>
        <rFont val="Verdana"/>
        <family val="2"/>
      </rPr>
      <t>TTIVO</t>
    </r>
  </si>
  <si>
    <r>
      <t>S</t>
    </r>
    <r>
      <rPr>
        <b/>
        <sz val="12"/>
        <rFont val="Verdana"/>
        <family val="2"/>
      </rPr>
      <t>CHEMA</t>
    </r>
    <r>
      <rPr>
        <b/>
        <sz val="14"/>
        <rFont val="Verdana"/>
        <family val="2"/>
      </rPr>
      <t xml:space="preserve"> D</t>
    </r>
    <r>
      <rPr>
        <b/>
        <sz val="12"/>
        <rFont val="Verdana"/>
        <family val="2"/>
      </rPr>
      <t>I</t>
    </r>
    <r>
      <rPr>
        <b/>
        <sz val="14"/>
        <rFont val="Verdana"/>
        <family val="2"/>
      </rPr>
      <t xml:space="preserve"> B</t>
    </r>
    <r>
      <rPr>
        <b/>
        <sz val="12"/>
        <rFont val="Verdana"/>
        <family val="2"/>
      </rPr>
      <t>ILANCIO</t>
    </r>
    <r>
      <rPr>
        <b/>
        <sz val="14"/>
        <rFont val="Verdana"/>
        <family val="2"/>
      </rPr>
      <t xml:space="preserve">
</t>
    </r>
    <r>
      <rPr>
        <i/>
        <sz val="14"/>
        <rFont val="Verdana"/>
        <family val="2"/>
      </rPr>
      <t>Decreto Interministeriale del 20 marzo 2013</t>
    </r>
  </si>
  <si>
    <t>I</t>
  </si>
  <si>
    <t>Immobilizzazioni immateriali</t>
  </si>
  <si>
    <t>A-A.I.1</t>
  </si>
  <si>
    <t>A-da sottrarre A.I.1</t>
  </si>
  <si>
    <t>Costi d'impianto e di ampliamento</t>
  </si>
  <si>
    <t>A-A.I.2</t>
  </si>
  <si>
    <t>A-da sottrarre A.I.2</t>
  </si>
  <si>
    <t>A-A.I.3</t>
  </si>
  <si>
    <t>A-da sottrarre A.I.3</t>
  </si>
  <si>
    <t>A-A.I.4</t>
  </si>
  <si>
    <t>A-da sottrarre A.I.4</t>
  </si>
  <si>
    <t>A-A.I.5</t>
  </si>
  <si>
    <t>A-da sottrarre A.I.5</t>
  </si>
  <si>
    <t>II</t>
  </si>
  <si>
    <t>Immobilizzazioni materiali</t>
  </si>
  <si>
    <t>Terreni</t>
  </si>
  <si>
    <t>A-A.II.1.a</t>
  </si>
  <si>
    <t>A-da sottrarre da A.II.1.a</t>
  </si>
  <si>
    <t>Terreni disponibili</t>
  </si>
  <si>
    <t>A-A.II.1.b</t>
  </si>
  <si>
    <t>A-da sottrarre da A.II.1.b</t>
  </si>
  <si>
    <t>Fabbricati</t>
  </si>
  <si>
    <t>A-A.II.2.a</t>
  </si>
  <si>
    <t>A-da sottrarre da A.II.2.a</t>
  </si>
  <si>
    <t>Fabbricati non strumentali (disponibili)</t>
  </si>
  <si>
    <t>A-A.II.2.b</t>
  </si>
  <si>
    <t>A-da sottrarre da A.II.2.b</t>
  </si>
  <si>
    <t>A-A.II.3</t>
  </si>
  <si>
    <t>A-da sottrarre A.II.3</t>
  </si>
  <si>
    <t>A-A.II.4</t>
  </si>
  <si>
    <t>A-da sottrarre A.II.4</t>
  </si>
  <si>
    <t>A-A.II.5</t>
  </si>
  <si>
    <t>A-da sottrarre A.II.5</t>
  </si>
  <si>
    <t>A-A.II.6</t>
  </si>
  <si>
    <t>A-da sottrarre A.II.6</t>
  </si>
  <si>
    <t>A-A.II.7</t>
  </si>
  <si>
    <t>A-da sottrarre A.II.7</t>
  </si>
  <si>
    <t>A-A.II.8</t>
  </si>
  <si>
    <t>A-da sottrarre A.II.8</t>
  </si>
  <si>
    <t>A-A.II.9</t>
  </si>
  <si>
    <t>A-da sottrarre A.II.9</t>
  </si>
  <si>
    <t>Entro 12 mesi</t>
  </si>
  <si>
    <t>Oltre 12 mesi</t>
  </si>
  <si>
    <t>III</t>
  </si>
  <si>
    <r>
      <t>Immobilizzazioni finanziarie (</t>
    </r>
    <r>
      <rPr>
        <b/>
        <i/>
        <sz val="10"/>
        <rFont val="Verdana"/>
        <family val="2"/>
      </rPr>
      <t>con separata indicazione, per ciascuna voce dei crediti, degli importi esigibili entro l'esercizio successivo</t>
    </r>
    <r>
      <rPr>
        <b/>
        <sz val="10"/>
        <rFont val="Verdana"/>
        <family val="2"/>
      </rPr>
      <t>)</t>
    </r>
  </si>
  <si>
    <t>Crediti finanziari</t>
  </si>
  <si>
    <t>A-A.III.1.a</t>
  </si>
  <si>
    <t>A-da sottrarre da A.III.1.a</t>
  </si>
  <si>
    <t>A-A.III.1.b</t>
  </si>
  <si>
    <t>A-da sottrarre da A.III.1.b</t>
  </si>
  <si>
    <t>A-A.III.1.c</t>
  </si>
  <si>
    <t>A-da sottrarre da A.III.1.c</t>
  </si>
  <si>
    <t>A-A.III.1.d</t>
  </si>
  <si>
    <t>A-da sottrarre da A.III.1.d</t>
  </si>
  <si>
    <t>Titoli</t>
  </si>
  <si>
    <t>A-A.III.2.a</t>
  </si>
  <si>
    <t>A-da sottrarre da A.III.2.a</t>
  </si>
  <si>
    <t>A-A.III.2.b</t>
  </si>
  <si>
    <t>A-da sottrarre da A.III.2.b</t>
  </si>
  <si>
    <t>Altri titoli</t>
  </si>
  <si>
    <t>Rimanenze</t>
  </si>
  <si>
    <t>A-B.I.1</t>
  </si>
  <si>
    <t>A-da sottrarre B.I.1</t>
  </si>
  <si>
    <t>A-B.I.2</t>
  </si>
  <si>
    <t>A-da sottrarre B.I.2</t>
  </si>
  <si>
    <t>A-B.I.3</t>
  </si>
  <si>
    <t>A-da sottrarre B.I.3</t>
  </si>
  <si>
    <t>A-B.I.4</t>
  </si>
  <si>
    <t>A-da sottrarre B.I.4</t>
  </si>
  <si>
    <r>
      <t>Crediti (</t>
    </r>
    <r>
      <rPr>
        <b/>
        <i/>
        <sz val="10"/>
        <rFont val="Verdana"/>
        <family val="2"/>
      </rPr>
      <t>con separata indicazione, per ciascuna voce, degli importi esigibili  oltre l'esercizio successivo</t>
    </r>
    <r>
      <rPr>
        <b/>
        <sz val="10"/>
        <rFont val="Verdana"/>
        <family val="2"/>
      </rPr>
      <t>)</t>
    </r>
  </si>
  <si>
    <t>Crediti v/Stato</t>
  </si>
  <si>
    <t>Crediti v/Stato - parte corrente</t>
  </si>
  <si>
    <t>A-B.II.1.a.1</t>
  </si>
  <si>
    <t>A-da sottrarre da B.II.1.a.1</t>
  </si>
  <si>
    <t>A-B.II.1.a.2</t>
  </si>
  <si>
    <t>A-da sottrarre da B.II.1.a.2</t>
  </si>
  <si>
    <t>Crediti v/Stato - altro</t>
  </si>
  <si>
    <t>A-B.II.1.b</t>
  </si>
  <si>
    <t>A-da sottrarre da B.II.1.b</t>
  </si>
  <si>
    <t>Crediti v/Stato - per ricerca</t>
  </si>
  <si>
    <t>A-B.II.1.c.1</t>
  </si>
  <si>
    <t>A-da sottrarre da B.II.1.c.1</t>
  </si>
  <si>
    <t>A-B.II.1.c.2</t>
  </si>
  <si>
    <t>A-da sottrarre da B.II.1.c.2</t>
  </si>
  <si>
    <t>A-B.II.1.c.3</t>
  </si>
  <si>
    <t>A-da sottrarre da B.II.1.c.3</t>
  </si>
  <si>
    <t>A-B.II.1.c.4</t>
  </si>
  <si>
    <t>A-da sottrarre da B.II.1.c.4</t>
  </si>
  <si>
    <t>A-B.II.1.d</t>
  </si>
  <si>
    <t>A-da sottrarre da B.II.1.d</t>
  </si>
  <si>
    <t>Crediti v/Regione o Provincia Autonoma</t>
  </si>
  <si>
    <t>Crediti v/Regione o Provincia Autonoma - parte corrente</t>
  </si>
  <si>
    <t>Crediti v/Regione o Provincia Autonoma per spesa corrente</t>
  </si>
  <si>
    <t>A-B.II.2.a.1.a</t>
  </si>
  <si>
    <t>A-da sottrarre da B.II.2.a.1.a</t>
  </si>
  <si>
    <t xml:space="preserve">a)  Crediti v/Regione o Provincia Autonoma per finanziamento sanitario ordinario corrente </t>
  </si>
  <si>
    <t>A-B.II.2.a.1.b</t>
  </si>
  <si>
    <t>A-da sottrarre da B.II.2.a.1.b</t>
  </si>
  <si>
    <t>b)  Crediti v/Regione o Provincia Autonoma per finanziamento sanitario aggiuntivo corrente LEA</t>
  </si>
  <si>
    <t>A-B.II.2.a.1.c</t>
  </si>
  <si>
    <t>A-da sottrarre da B.II.2.a.1.c</t>
  </si>
  <si>
    <t>c)  Crediti v/Regione o Provincia Autonoma per finanziamento sanitario aggiuntivo corrente extra LEA</t>
  </si>
  <si>
    <t>A-B.II.2.a.1.d</t>
  </si>
  <si>
    <t>A-da sottrarre da B.II.2.a.1.d</t>
  </si>
  <si>
    <t>d)  Crediti v/Regione o Provincia Autonoma per spesa corrente - altro</t>
  </si>
  <si>
    <t>A-B.II.2.a.2</t>
  </si>
  <si>
    <t>A-da sottrarre da B.II.2.a.2</t>
  </si>
  <si>
    <t>Crediti v/Regione o Provincia Autonoma - patrimonio netto</t>
  </si>
  <si>
    <t>A-B.II.2.b.1</t>
  </si>
  <si>
    <t>A-da sottrarre da B.II.2.b.1</t>
  </si>
  <si>
    <t>A-B.II.2.b.2</t>
  </si>
  <si>
    <t>A-da sottrarre da B.II.2.b.2</t>
  </si>
  <si>
    <t>A-B.II.2.b.3</t>
  </si>
  <si>
    <t>A-da sottrarre da B.II.2.b.3</t>
  </si>
  <si>
    <t>A-B.II.2.b.4</t>
  </si>
  <si>
    <t>A-da sottrarre da B.II.2.b.4</t>
  </si>
  <si>
    <t>Crediti v/Regione o Provincia Autonoma per ricostituzione risorse da investimenti esercizi precedenti</t>
  </si>
  <si>
    <t>A-B.II.3</t>
  </si>
  <si>
    <t>A-da sottrarre da B.II.3</t>
  </si>
  <si>
    <t>Crediti v/aziende sanitarie pubbliche e acconto quota FSR da distribuire</t>
  </si>
  <si>
    <t>A-B.II.4.a</t>
  </si>
  <si>
    <t>A-da sottrarre da B.II.4.a</t>
  </si>
  <si>
    <t>Crediti v/aziende sanitarie pubbliche della Regione</t>
  </si>
  <si>
    <t>A-B.II.4.b</t>
  </si>
  <si>
    <t>A-da sottrarre da B.II.4.b</t>
  </si>
  <si>
    <t>A-B.II.5</t>
  </si>
  <si>
    <t>A-da sottrarre da B.II.5</t>
  </si>
  <si>
    <t>A-B.II.6</t>
  </si>
  <si>
    <t>A-da sottrarre da B.II.6</t>
  </si>
  <si>
    <t>A-B.II.7</t>
  </si>
  <si>
    <t>A-da sottrarre da B.II.7</t>
  </si>
  <si>
    <t>Crediti v/altri</t>
  </si>
  <si>
    <t>Attività finanziarie che non costituiscono immobilizzazioni</t>
  </si>
  <si>
    <t>A-B.III.1</t>
  </si>
  <si>
    <t>A-B.III.2</t>
  </si>
  <si>
    <t>IV</t>
  </si>
  <si>
    <t>Disponibilità liquide</t>
  </si>
  <si>
    <t>A-B.IV.1</t>
  </si>
  <si>
    <t>A-B.IV.2</t>
  </si>
  <si>
    <t>A-B.IV.3</t>
  </si>
  <si>
    <t>Tesoreria Unica</t>
  </si>
  <si>
    <t>A-B.IV.4</t>
  </si>
  <si>
    <t>RATEI E RISCONTI ATTIVI</t>
  </si>
  <si>
    <t>A-C.I</t>
  </si>
  <si>
    <t>A-C.II</t>
  </si>
  <si>
    <t>TOTALE ATTIVO (A+B+C)</t>
  </si>
  <si>
    <t>CONTI D'ORDINE</t>
  </si>
  <si>
    <t>A-D.1</t>
  </si>
  <si>
    <t>Canoni di leasing ancora da pagare</t>
  </si>
  <si>
    <t>A-D.2</t>
  </si>
  <si>
    <t>Depositi cauzionali</t>
  </si>
  <si>
    <t>A-D.3</t>
  </si>
  <si>
    <t>Beni in comodato</t>
  </si>
  <si>
    <t>A-D.4</t>
  </si>
  <si>
    <t>Altri conti d'ordine</t>
  </si>
  <si>
    <r>
      <t xml:space="preserve">                  P</t>
    </r>
    <r>
      <rPr>
        <b/>
        <sz val="16"/>
        <rFont val="Verdana"/>
        <family val="2"/>
      </rPr>
      <t xml:space="preserve">ASSIVO E </t>
    </r>
    <r>
      <rPr>
        <b/>
        <sz val="18"/>
        <rFont val="Verdana"/>
        <family val="2"/>
      </rPr>
      <t>P</t>
    </r>
    <r>
      <rPr>
        <b/>
        <sz val="16"/>
        <rFont val="Verdana"/>
        <family val="2"/>
      </rPr>
      <t>ATRIMONIO NETTO</t>
    </r>
  </si>
  <si>
    <t>P-A.I</t>
  </si>
  <si>
    <t>Fondo di dotazione</t>
  </si>
  <si>
    <t>Finanziamenti per investimenti</t>
  </si>
  <si>
    <t>P-A.II.1</t>
  </si>
  <si>
    <t>Finanziamenti da Stato per investimenti</t>
  </si>
  <si>
    <t>P-A.II.2.a</t>
  </si>
  <si>
    <t>P-A.II.2.b</t>
  </si>
  <si>
    <t>P-A.II.2.c</t>
  </si>
  <si>
    <t>Finanziamenti da Stato - altro</t>
  </si>
  <si>
    <t>P-A.II.3</t>
  </si>
  <si>
    <t>P-A.II.4</t>
  </si>
  <si>
    <t>P-A.II.5</t>
  </si>
  <si>
    <t>P-A.III</t>
  </si>
  <si>
    <t>P-A.IV</t>
  </si>
  <si>
    <t>P-A.V</t>
  </si>
  <si>
    <t>V</t>
  </si>
  <si>
    <t>P-A.VI</t>
  </si>
  <si>
    <t>VI</t>
  </si>
  <si>
    <t>P-A.VII</t>
  </si>
  <si>
    <t>VII</t>
  </si>
  <si>
    <t>FONDI PER RISCHI ED ONERI</t>
  </si>
  <si>
    <t>P-B.1</t>
  </si>
  <si>
    <t>P-B.2</t>
  </si>
  <si>
    <t>P-B.3</t>
  </si>
  <si>
    <t>Fondi da distribuire</t>
  </si>
  <si>
    <t>P-B.4</t>
  </si>
  <si>
    <t>P-B.5</t>
  </si>
  <si>
    <t>TRATTAMENTO FINE RAPPORTO</t>
  </si>
  <si>
    <t>P-C.1</t>
  </si>
  <si>
    <t>P-C.2</t>
  </si>
  <si>
    <t>DEBITI (con separata indicazione, per ciascuna voce, degli importi esigibili oltre l'esercizio successivo)</t>
  </si>
  <si>
    <t>P-D.1</t>
  </si>
  <si>
    <t>P-D.2</t>
  </si>
  <si>
    <t>P-D.3</t>
  </si>
  <si>
    <t>P-D.4</t>
  </si>
  <si>
    <t>Debiti v/aziende sanitarie pubbliche</t>
  </si>
  <si>
    <t>P-D.5.a</t>
  </si>
  <si>
    <t>Debiti v/aziende sanitarie pubbliche della Regione per spesa corrente e mobilità</t>
  </si>
  <si>
    <t>P-D.5.b</t>
  </si>
  <si>
    <t xml:space="preserve">Debiti v/aziende sanitarie pubbliche della Regione per finanziamento sanitario aggiuntivo corrente LEA </t>
  </si>
  <si>
    <t>P-D.5.c</t>
  </si>
  <si>
    <t xml:space="preserve">Debiti v/aziende sanitarie pubbliche della Regione per finanziamento sanitario aggiuntivo corrente extra LEA </t>
  </si>
  <si>
    <t>P-D.5.d</t>
  </si>
  <si>
    <t>Debiti v/aziende sanitarie pubbliche della Regione per altre prestazioni</t>
  </si>
  <si>
    <t>P-D.5.e</t>
  </si>
  <si>
    <t>Debiti v/aziende sanitarie pubbliche della Regione per versamenti a patrimonio netto</t>
  </si>
  <si>
    <t>P-D.5.f</t>
  </si>
  <si>
    <t>P-D.6</t>
  </si>
  <si>
    <t>P-D.7</t>
  </si>
  <si>
    <t>P-D.8</t>
  </si>
  <si>
    <t>P-D.9</t>
  </si>
  <si>
    <t>P-D.10</t>
  </si>
  <si>
    <t>P-D.11</t>
  </si>
  <si>
    <t>P-D.12</t>
  </si>
  <si>
    <t>12)</t>
  </si>
  <si>
    <t>RATEI E RISCONTI PASSIVI</t>
  </si>
  <si>
    <t>P-E.1</t>
  </si>
  <si>
    <t>P-E.2</t>
  </si>
  <si>
    <t>TOTALE PASSIVO E PATRIMONIO NETTO (A+B+C+D+E)</t>
  </si>
  <si>
    <t>F)</t>
  </si>
  <si>
    <t>P-F.1</t>
  </si>
  <si>
    <t>P-F.2</t>
  </si>
  <si>
    <t>P-F.3</t>
  </si>
  <si>
    <t>P-F.4</t>
  </si>
  <si>
    <t>Totale F)</t>
  </si>
  <si>
    <t xml:space="preserve">                  VERMÖGENSAUFSTELLUNG</t>
  </si>
  <si>
    <r>
      <t xml:space="preserve">                  A</t>
    </r>
    <r>
      <rPr>
        <b/>
        <sz val="16"/>
        <rFont val="Verdana"/>
        <family val="2"/>
      </rPr>
      <t>KTIVA</t>
    </r>
  </si>
  <si>
    <t>Immaterielles Anlagevermögen</t>
  </si>
  <si>
    <t>Kosten für Erweiterung und Einrichtung</t>
  </si>
  <si>
    <t>Kosten für Forschung und Entwicklung</t>
  </si>
  <si>
    <t>Patentrechte und Rechte zur Nutzung von geistigem Eigentum</t>
  </si>
  <si>
    <t>In Herstellung befindliche immaterielle Anlagegüter und Anzahlungen</t>
  </si>
  <si>
    <t>Sonstige immaterielle Anlagegüter</t>
  </si>
  <si>
    <t>Materielles Anlagevermögen</t>
  </si>
  <si>
    <t>Grundstücke</t>
  </si>
  <si>
    <t>Verfügbare Grundstücke</t>
  </si>
  <si>
    <t>Nicht verfügbare Grundstücke</t>
  </si>
  <si>
    <t>Gebäude</t>
  </si>
  <si>
    <t>Nicht instrumentelle Gebäude (verfügbar)</t>
  </si>
  <si>
    <t>Instrumentelle Gebäude (nicht verfügbar)</t>
  </si>
  <si>
    <t>Maschinen und maschinelle Anlagen</t>
  </si>
  <si>
    <t>Medizinische und wissenschaftliche Geräte</t>
  </si>
  <si>
    <t>Einrichtung und Ausstattung</t>
  </si>
  <si>
    <t>Fuhrpark</t>
  </si>
  <si>
    <t>Kunstgegenstände</t>
  </si>
  <si>
    <t>Sonstige materielle Anlagegüter</t>
  </si>
  <si>
    <t>In Herstellung befindliche materielle Anlagegüter und Anzahlungen</t>
  </si>
  <si>
    <t>Innerhalb 12 Monaten</t>
  </si>
  <si>
    <t>Über 12 Monaten</t>
  </si>
  <si>
    <r>
      <t xml:space="preserve">Finanzielles Anlagevermögen </t>
    </r>
    <r>
      <rPr>
        <b/>
        <i/>
        <sz val="10"/>
        <rFont val="Verdana"/>
        <family val="2"/>
      </rPr>
      <t>(mit separater Angabe, für jeden Forderungsposten, der innerhalb des darauffolgenden Geschäftsjahres fälligen Beträge)</t>
    </r>
  </si>
  <si>
    <t>Finanzielle Forderungen</t>
  </si>
  <si>
    <t>Finanzielle Forderungen gegenüber dem Staat</t>
  </si>
  <si>
    <t>Finanzielle Forderungen gegenüber der Region</t>
  </si>
  <si>
    <t>Finanzielle Forderungen gegenüber Beteiligten</t>
  </si>
  <si>
    <t>Finanzielle Forderungen gegenüber anderen</t>
  </si>
  <si>
    <t>Wertpapiere</t>
  </si>
  <si>
    <t>Beteiligungen</t>
  </si>
  <si>
    <t>Andere Wertpapiere</t>
  </si>
  <si>
    <t>Lagerbestände</t>
  </si>
  <si>
    <t>Lagerbestände sanitäre Güter</t>
  </si>
  <si>
    <t>Lagerbestände nicht sanitäre Güter</t>
  </si>
  <si>
    <t>Anzahlungen auf Ankäufe sanitärer Güter</t>
  </si>
  <si>
    <t>Anzahlungen auf Ankäufe nicht sanitärer Güter</t>
  </si>
  <si>
    <r>
      <t xml:space="preserve">Forderungen </t>
    </r>
    <r>
      <rPr>
        <b/>
        <i/>
        <sz val="10"/>
        <rFont val="Verdana"/>
        <family val="2"/>
      </rPr>
      <t>(mit separater Angabe, für jeden Posten, der nach dem darauffolgenden Geschäftsjahr fälligen Beträge)</t>
    </r>
  </si>
  <si>
    <t>Forderungen gegenüber dem Staat</t>
  </si>
  <si>
    <t>Forderungen gegenüber dem Staat - laufender Anteil</t>
  </si>
  <si>
    <t>Forderungen gegenüber dem Staat für laufende Ausgaben und Anzahlungen</t>
  </si>
  <si>
    <t>Forderungen gegenüber dem Staat - Sonstiges</t>
  </si>
  <si>
    <t>Forderungen gegenüber dem Staat - Investitionen</t>
  </si>
  <si>
    <t>Forderungen gegenüber dem Staat - für Forschung</t>
  </si>
  <si>
    <t>Forderungen gegenüber Gesundheitsministerium für laufende Forschung</t>
  </si>
  <si>
    <t>Forderungen gegenüber Gesundheitsministerium für zielgerichtete Forschung</t>
  </si>
  <si>
    <t>Forderungen gegenüber dem Staat für Forschung - andere Zentralverwaltungen</t>
  </si>
  <si>
    <t>Forderungen gegenüber dem Staat - Investitionen für Forschung</t>
  </si>
  <si>
    <t>Forderungen gegenüber Präfekturen</t>
  </si>
  <si>
    <t>Forderungen gegenüber Region oder Autonomer Provinz</t>
  </si>
  <si>
    <t>Forderungen gegenüber Region oder Autonomer Provinz - laufender Anteil</t>
  </si>
  <si>
    <t>Forderungen gegenüber Region oder Autonomer Provinz für laufende Ausgaben</t>
  </si>
  <si>
    <t>a)  Forderungen gegenüber Region oder Autonomer Provinz für ordentliche laufende Gesundheitsfinanzierung</t>
  </si>
  <si>
    <t>b)  Forderungen gegenüber Region oder Autonomer Provinz für zusätzliche laufende Gesundheitsfinanzierung WBS</t>
  </si>
  <si>
    <t>c)  Forderungen gegenüber Region oder Autonomer Provinz für zusätzliche laufende Gesundheitsfinanzierung außerhalb WBS</t>
  </si>
  <si>
    <t>d)  Forderungen gegenüber Region oder Autonomer Provinz für laufende Ausgaben - Sonstiges</t>
  </si>
  <si>
    <t>Forderungen gegenüber Region oder Autonomer Provinz für Forschung</t>
  </si>
  <si>
    <t>Forderungen gegenüber Region oder Autonomer Provinz - Eigenkapital</t>
  </si>
  <si>
    <t>Forderungen gegenüber Region oder Autonomer Provinz für Finanzierung von Investitionen</t>
  </si>
  <si>
    <t>Forderungen gegenüber Region oder Autonomer Provinz für Erhöhung des Ausstattungskapitals</t>
  </si>
  <si>
    <t>Forderungen gegenüber Region oder Autonomer Provinz für Verlustausgleich</t>
  </si>
  <si>
    <t>Forderungen gegenüber Region oder Autonomer Provinz zur Wiederherstellung Ressourcen für Investitionen vorhergehender Geschäftsjahre</t>
  </si>
  <si>
    <t>Forderungen gegenüber Gemeinden</t>
  </si>
  <si>
    <t>Forderungen gegenüber öffentlichen Sanitätsbetrieben und Anzahlung auf den zu verteilenden RGF</t>
  </si>
  <si>
    <t>Forderungen gegenüber öffentlichen Sanitätsbetrieben der Region</t>
  </si>
  <si>
    <t>Forderungen gegenüber öffentlichen Sanitätsbetrieben außerhalb der Region</t>
  </si>
  <si>
    <t>Forderungen gegenüber beteiligten Gesellschaften oder/und von der Region abhängige Körperschaften</t>
  </si>
  <si>
    <t>Forderungen gegenüber der Staatskasse</t>
  </si>
  <si>
    <t>Forderungen gegenüber Anderen</t>
  </si>
  <si>
    <t>Finanzaktiva, die nicht Anlagevermögen darstellen</t>
  </si>
  <si>
    <t>Beteiligungen, die nicht Anlagevermögen darstellen</t>
  </si>
  <si>
    <t>Andere Wertpapiere, die nicht Anlagevermögen darstellen</t>
  </si>
  <si>
    <t>Liquide Mittel</t>
  </si>
  <si>
    <t>Kassa</t>
  </si>
  <si>
    <t>mit dem Schatzamtsdienst betrauten Bank</t>
  </si>
  <si>
    <t>Einheitlicher Schatzamtsdienst</t>
  </si>
  <si>
    <t>Postgirokonto</t>
  </si>
  <si>
    <t>AKTIVE RECHNUNGSABGRENZUNGSPOSTEN</t>
  </si>
  <si>
    <t>Antizipative Aktiva</t>
  </si>
  <si>
    <t>Transitorische Aktiva</t>
  </si>
  <si>
    <t>SUMME AKTIVA (A+B+C)</t>
  </si>
  <si>
    <t>ORDNUNGSKONTEN</t>
  </si>
  <si>
    <t>Noch zu bezahlende Leasingraten</t>
  </si>
  <si>
    <t>Garantiedepots</t>
  </si>
  <si>
    <t>Güter in Leihe</t>
  </si>
  <si>
    <t>Sonstige Ordnungskonten</t>
  </si>
  <si>
    <r>
      <t xml:space="preserve">                  P</t>
    </r>
    <r>
      <rPr>
        <b/>
        <sz val="16"/>
        <rFont val="Verdana"/>
        <family val="2"/>
      </rPr>
      <t xml:space="preserve">ASSIVA UND </t>
    </r>
    <r>
      <rPr>
        <b/>
        <sz val="18"/>
        <rFont val="Verdana"/>
        <family val="2"/>
      </rPr>
      <t>E</t>
    </r>
    <r>
      <rPr>
        <b/>
        <sz val="16"/>
        <rFont val="Verdana"/>
        <family val="2"/>
      </rPr>
      <t>IGENKAPITAL</t>
    </r>
  </si>
  <si>
    <t>EIGENKAPITAL</t>
  </si>
  <si>
    <t>Ausstattungskapital</t>
  </si>
  <si>
    <t>Finanzierungen für Investitionen</t>
  </si>
  <si>
    <t>Finanzierungen für anfängliche Güterausstattung</t>
  </si>
  <si>
    <t>Finanzierungen vom Staat für Investitionen</t>
  </si>
  <si>
    <t>Finanzierungen vom Staat ex Art. 20 Gesetz 67/88</t>
  </si>
  <si>
    <t>Finanzierungen vom Staat für Forschung</t>
  </si>
  <si>
    <t>Finanzierungen vom Staat - sonstiges</t>
  </si>
  <si>
    <t>Finanzierungen von der Region für Investitionen</t>
  </si>
  <si>
    <t>Finanzierungen von anderen öffentlichen Subjekten für Investitionen</t>
  </si>
  <si>
    <t>Finanzierungen für Investitionen aus Berichtigung laufende Beiträge</t>
  </si>
  <si>
    <t>Rücklagen aus Schenkungen und Hinterlassenschaften, die an Investitionen gebunden sind</t>
  </si>
  <si>
    <t>Sonstige Rücklagen</t>
  </si>
  <si>
    <t>Beiträge für Verlustausgleich</t>
  </si>
  <si>
    <t>Gewinn- und Verlustvortrag</t>
  </si>
  <si>
    <t>Jahresgewinn oder Jahresverlust</t>
  </si>
  <si>
    <t>Rückstellungen für Steuern, auch aufgeschobene</t>
  </si>
  <si>
    <t>Rücklagen zur Verteilung</t>
  </si>
  <si>
    <t>Nicht verwendeter Anteil laufender, verwendungsgebundener Beiträge</t>
  </si>
  <si>
    <t>Sonstige Abgabenrückstellungen</t>
  </si>
  <si>
    <t>Leistungsprämie</t>
  </si>
  <si>
    <t>Abfertigung lohnabhängiges Personal</t>
  </si>
  <si>
    <t>VERBINDLICHKEITEN (mit separater Angabe, für jeden Posten, der nach dem darauffolgenden Geschäftsjahr fälligen Beträge)</t>
  </si>
  <si>
    <t>Passivdarlehen</t>
  </si>
  <si>
    <t>Verbindlichkeiten gegenüber dem Staat</t>
  </si>
  <si>
    <t>Verbindlichkeiten gegenüber der Region oder Autonomen Provinz</t>
  </si>
  <si>
    <t>Verbindlichkeiten gegenüber den Gemeinden</t>
  </si>
  <si>
    <t>Verbindlichkeiten gegenüber öffentlichen Sanitätsbetrieben</t>
  </si>
  <si>
    <t>Verbindlichkeiten gegenüber öffentlichen Sanitätsbetrieben der Region für laufende Ausgaben und Mobilität</t>
  </si>
  <si>
    <t>Verbindlichkeiten gegenüber öffentlichen Sanitätsbetrieben der Region für zusätzliche laufende Gesundheitsfinanzierung WBS</t>
  </si>
  <si>
    <t>Verbindlichkeiten gegenüber öffentlichen Sanitätsbetrieben der Region für zusätzliche laufende Gesundheitsfinanzierung außerhalb WBS</t>
  </si>
  <si>
    <t>Verbindlichkeiten gegenüber öffentlichen Sanitätsbetrieben der Region für sonstige Leistungen</t>
  </si>
  <si>
    <t>Verbindlichkeiten gegenüber öffentlichen Sanitätsbetrieben der Region für Eigenkapitaleinzahlungen</t>
  </si>
  <si>
    <t>Verbindlichkeiten gegenüber öffentlichen Sanitätsbetrieben außerhalb der Region</t>
  </si>
  <si>
    <t>Verbindlichkeiten gegenüber beteiligten Gesellschaften und/oder von der Region abhängige Körperschaften</t>
  </si>
  <si>
    <t>Verbindlichkeiten gegenüber Lieferanten</t>
  </si>
  <si>
    <t>Verbindlichkeiten gegenüber der mit dem Schatzamtsdienst betrauten Bank</t>
  </si>
  <si>
    <t>Steuerverbindlichkeiten</t>
  </si>
  <si>
    <t>Verbindlichkeiten gegenüber anderen Geldgebern</t>
  </si>
  <si>
    <t>Verbindlichkeiten gegenüber Fürsorge-, Vorsorge- und Sozialversicherungseinrichtungen</t>
  </si>
  <si>
    <t>Sonstige Verbindlichkeiten</t>
  </si>
  <si>
    <t>PASSIVE RECHNUNGSABGRENZUNGSPOSTEN</t>
  </si>
  <si>
    <t>Antizipative Passiva</t>
  </si>
  <si>
    <t>Transitorische Passiva</t>
  </si>
  <si>
    <t>SUMME PASSIVA UND EIGENKAPITAL (A+B+C+D+E)</t>
  </si>
  <si>
    <t>Summe F)</t>
  </si>
  <si>
    <t>MINISTERO DELLA SALUTE</t>
  </si>
  <si>
    <t>CE</t>
  </si>
  <si>
    <t>Direzione Generale della Programmazione Sanitaria</t>
  </si>
  <si>
    <t>Direzione Generale del Sistema Informativo e Statistico Sanitario</t>
  </si>
  <si>
    <t>MODELLO DI RILEVAZIONE DEL CONTO ECONOMICO
AZIENDE SANITARIE LOCALI - AZIENDE OSPEDALIERE
IRCCS - AZIENDE OSPEDALIERE UNIVERSITARIE</t>
  </si>
  <si>
    <t>STRUTTURA RILEVATA</t>
  </si>
  <si>
    <t>PERIODO DI RILEVAZIONE</t>
  </si>
  <si>
    <t xml:space="preserve"> REGIONE</t>
  </si>
  <si>
    <t>AZIENDA / ISTITUTO</t>
  </si>
  <si>
    <t xml:space="preserve">            ANNO</t>
  </si>
  <si>
    <t xml:space="preserve">    TRIMESTRE:</t>
  </si>
  <si>
    <t xml:space="preserve">    PREVENTIVO</t>
  </si>
  <si>
    <t>CONSUNTIVO</t>
  </si>
  <si>
    <t>X</t>
  </si>
  <si>
    <t>APPROVAZIONE BILANCIO DA PARTE DEL COLLEGIO SINDACALE</t>
  </si>
  <si>
    <t xml:space="preserve">SI </t>
  </si>
  <si>
    <t xml:space="preserve">NO  </t>
  </si>
  <si>
    <t>(migliaia di euro)</t>
  </si>
  <si>
    <t>Cons</t>
  </si>
  <si>
    <t>CODICE</t>
  </si>
  <si>
    <t xml:space="preserve">                                                            VOCE MODELLO CE</t>
  </si>
  <si>
    <t>IMPORTO</t>
  </si>
  <si>
    <t>SEGNO
(+/-)</t>
  </si>
  <si>
    <t>A)  Valore della produzione</t>
  </si>
  <si>
    <t>AA0010</t>
  </si>
  <si>
    <t>A.1)  Contributi in c/esercizio</t>
  </si>
  <si>
    <t>+</t>
  </si>
  <si>
    <t>AA0020</t>
  </si>
  <si>
    <t>A.1.A)  Contributi da Regione o Prov. Aut. per quota F.S. regionale</t>
  </si>
  <si>
    <t>A.1.A.1)  da Regione o Prov. Aut. per quota F.S. regionale indistinto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</si>
  <si>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</si>
  <si>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</si>
  <si>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</si>
  <si>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</si>
  <si>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</si>
  <si>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A.1.B.1.1)  Contributi da Regione o Prov. Aut. (extra fondo) vincolati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</si>
  <si>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</si>
  <si>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</si>
  <si>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</si>
  <si>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</si>
  <si>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</si>
  <si>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R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</si>
  <si>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</si>
  <si>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</si>
  <si>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</si>
  <si>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</si>
  <si>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</si>
  <si>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altri soggetti pubblici (extra fondo) </t>
  </si>
  <si>
    <t>A.1.B.3.1)  Contributi da altri soggetti pubblici (extra fondo) vincolati</t>
  </si>
  <si>
    <t>AA0160</t>
  </si>
  <si>
    <t>A.1.B.3.2)  Contributi da altri soggetti pubblici (extra fondo) L. 210/92</t>
  </si>
  <si>
    <t>AA0170</t>
  </si>
  <si>
    <t>A.1.B.3.3)  Contributi da altri soggetti pubblici (extra fondo) altro</t>
  </si>
  <si>
    <t>AA0180</t>
  </si>
  <si>
    <t>A.1.C)  Contributi c/esercizio per ricerca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</si>
  <si>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</si>
  <si>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</si>
  <si>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</si>
  <si>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</si>
  <si>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</si>
  <si>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AA0240</t>
  </si>
  <si>
    <t>A.2)  Rettifica contributi c/esercizio per destinazione ad investimenti</t>
  </si>
  <si>
    <t>-</t>
  </si>
  <si>
    <t>A.2.A)  Rettifica contributi in c/esercizio per destinazione ad investimenti - da Regione o Prov. Aut. per quota F.S. regionale</t>
  </si>
  <si>
    <t>A.2.B)  Rettifica contributi in c/esercizio per destinazione ad investimenti - altri contributi</t>
  </si>
  <si>
    <t>AA0270</t>
  </si>
  <si>
    <t>A.3) Utilizzo fondi per quote inutilizzate contributi vincolati di esercizi precedenti</t>
  </si>
  <si>
    <t>A.3.A)  Utilizzo fondi per quote inutilizzate contributi di esercizi precedenti da Regione o Prov. Aut. per quota F.S. regionale vincolato</t>
  </si>
  <si>
    <t>A.3.B) Utilizzo fondi per quote inutilizzate contributi di esercizi precedenti da soggetti pubblici (extra fondo) vincolati</t>
  </si>
  <si>
    <t>A.3.C)  Utilizzo fondi per quote inutilizzate contributi di esercizi precedenti per ricerca</t>
  </si>
  <si>
    <t>A.3.D)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</si>
  <si>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</si>
  <si>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</si>
  <si>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</si>
  <si>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</si>
  <si>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</si>
  <si>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</si>
  <si>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</si>
  <si>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</si>
  <si>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</si>
  <si>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</si>
  <si>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AA0370</t>
  </si>
  <si>
    <t>A.4.A.1.3) Prestazioni di psichiatria residenziale e semiresidenziale</t>
  </si>
  <si>
    <t>AA0380</t>
  </si>
  <si>
    <t>A.4.A.1.4) Prestazioni di File F</t>
  </si>
  <si>
    <t>AA0390</t>
  </si>
  <si>
    <t>A.4.A.1.5) Prestazioni servizi MMG, PLS, Contin. assistenziale</t>
  </si>
  <si>
    <t>AA0400</t>
  </si>
  <si>
    <t>A.4.A.1.6) Prestazioni servizi farmaceutica convenzionata</t>
  </si>
  <si>
    <t>AA0410</t>
  </si>
  <si>
    <t>A.4.A.1.7) Prestazioni termali</t>
  </si>
  <si>
    <t>AA0420</t>
  </si>
  <si>
    <t>A.4.A.1.8) Prestazioni trasporto ambulanze ed elisoccorso</t>
  </si>
  <si>
    <t>AA0430</t>
  </si>
  <si>
    <t xml:space="preserve">A.4.A.1.9) Altre prestazioni sanitarie e socio-sanitarie a rilevanza sanitaria </t>
  </si>
  <si>
    <t xml:space="preserve">A.4.A.2)   Ricavi per prestaz. sanitarie e sociosanitarie a rilevanza sanitaria erogate ad altri soggetti pubblici </t>
  </si>
  <si>
    <t>AA0450</t>
  </si>
  <si>
    <t>A.4.A.3)   Ricavi per prestaz. sanitarie e sociosanitarie a rilevanza sanitaria erogate a soggetti pubblici Extraregione</t>
  </si>
  <si>
    <t>S</t>
  </si>
  <si>
    <t>A.4.A.3.1) Prestazioni di ricovero</t>
  </si>
  <si>
    <t>A.4.A.3.2) Prestazioni ambulatoriali</t>
  </si>
  <si>
    <t>SS</t>
  </si>
  <si>
    <t>A.4.A.3.3) Prestazioni di psichiatria non soggetta a compensazione (resid. e semiresid.)</t>
  </si>
  <si>
    <t>A.4.A.3.4) Prestazioni di File F</t>
  </si>
  <si>
    <t>A.4.A.3.5) Prestazioni servizi MMG, PLS, Contin. assistenziale Extraregione</t>
  </si>
  <si>
    <t>A.4.A.3.6) Prestazioni servizi farmaceutica convenzionata Extraregione</t>
  </si>
  <si>
    <t>A.4.A.3.7) Prestazioni termali Extraregione</t>
  </si>
  <si>
    <t>A.4.A.3.8) Prestazioni trasporto ambulanze ed elisoccorso Extraregione</t>
  </si>
  <si>
    <t>A.4.A.3.9) Altre prestazioni sanitarie e sociosanitarie a rilevanza sanitaria Extraregione</t>
  </si>
  <si>
    <t>A.4.A.3.10) Ricavi per cessione di emocomponenti e cellule staminali Extraregione</t>
  </si>
  <si>
    <t>AA0560</t>
  </si>
  <si>
    <t>A.4.A.3.11) Ricavi per differenziale tariffe TUC</t>
  </si>
  <si>
    <t>AA0570</t>
  </si>
  <si>
    <t>A.4.A.3.12) Altre prestazioni sanitarie e sociosanitarie a rilevanza sanitaria non soggette a compensazione Extraregione</t>
  </si>
  <si>
    <t>AA0580</t>
  </si>
  <si>
    <t>A.4.A.3.12.A) Prestazioni di assistenza riabilitativa non soggette a compensazione Extraregione</t>
  </si>
  <si>
    <t>A.4.A.3.12.B) Altre prestazioni sanitarie e socio-sanitarie a rilevanza sanitaria non soggette a compensazione Extraregione</t>
  </si>
  <si>
    <t>A.4.A.3.13) Altre prestazioni sanitarie a rilevanza sanitaria - Mobilità attiva Internazionale</t>
  </si>
  <si>
    <t>AA0610</t>
  </si>
  <si>
    <t>A.4.B)  Ricavi per prestazioni sanitarie e sociosanitarie a rilevanza sanitaria erogate da privati v/residenti Extraregione in compensazione (mobilità attiva)</t>
  </si>
  <si>
    <t>A.4.B.1)  Prestazioni di ricovero da priv. Extraregione in compensazione (mobilità attiva)</t>
  </si>
  <si>
    <t>A.4.B.2)  Prestazioni ambulatoriali da priv. Extraregione in compensazione  (mobilità attiva)</t>
  </si>
  <si>
    <t>AA0640</t>
  </si>
  <si>
    <t>A.4.B.3)  Prestazioni di File F da priv. Extraregione in compensazione (mobilità attiva)</t>
  </si>
  <si>
    <t>A.4.B.4)  Altre prestazioni sanitarie e sociosanitarie a rilevanza sanitaria erogate da privati v/residenti Extraregione in compensazione (mobilità attiva)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</si>
  <si>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</si>
  <si>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</si>
  <si>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</si>
  <si>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A.4.D.1)  Ricavi per prestazioni sanitarie intramoenia - Area ospedaliera</t>
  </si>
  <si>
    <t>A.4.D.2)  Ricavi per prestazioni sanitarie intramoenia - Area specialistica</t>
  </si>
  <si>
    <t>AA0700</t>
  </si>
  <si>
    <t>A.4.D.3)  Ricavi per prestazioni sanitarie intramoenia - Area sanità pubblica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</si>
  <si>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</si>
  <si>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</si>
  <si>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</si>
  <si>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</si>
  <si>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</si>
  <si>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</si>
  <si>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</si>
  <si>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</si>
  <si>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A.5.A) Rimborsi assicurativi</t>
  </si>
  <si>
    <t>AA0770</t>
  </si>
  <si>
    <t>A.5.B) Concorsi, recuperi e rimborsi da Regione</t>
  </si>
  <si>
    <t>A.5.B.1) Rimborso degli oneri stipendiali del personale dell'azienda in posizione di comando presso la Regione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</si>
  <si>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</si>
  <si>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</si>
  <si>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</si>
  <si>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</si>
  <si>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</si>
  <si>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</si>
  <si>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</si>
  <si>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</si>
  <si>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</si>
  <si>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AA0840</t>
  </si>
  <si>
    <t>A.5.D) Concorsi, recuperi e rimborsi da altri soggetti pubblici</t>
  </si>
  <si>
    <t>A.5.D.1) Rimborso degli oneri stipendiali del personale dipendente dell'azienda in posizione di comando presso altri soggetti pubblici</t>
  </si>
  <si>
    <t>A.5.D.2) Rimborsi per acquisto beni da parte di altri soggetti pubblici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</si>
  <si>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</si>
  <si>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</si>
  <si>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</si>
  <si>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</si>
  <si>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</si>
  <si>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A.5.E.1.1) Pay-back per il superamento del tetto della spesa farmaceutica territoriale</t>
  </si>
  <si>
    <t>A.5.E.1.2) Pay-back per superamento del tetto della spesa farmaceutica ospedaliera</t>
  </si>
  <si>
    <t>A.5.E.1.3) Ulteriore Pay-back</t>
  </si>
  <si>
    <t>A.5.E.2) Altri concorsi, recuperi e rimborsi da privati</t>
  </si>
  <si>
    <t>AA0940</t>
  </si>
  <si>
    <t>A.6)  Compartecipazione alla spesa per prestazioni sanitarie (Ticket)</t>
  </si>
  <si>
    <t>A.6.A)  Compartecipazione alla spesa per prestazioni sanitarie - Ticket sulle prestazioni di specialistica ambulatoriale</t>
  </si>
  <si>
    <t>A.6.B)  Compartecipazione alla spesa per prestazioni sanitarie - Ticket sul pronto soccorso</t>
  </si>
  <si>
    <t>A.6.C)  Compartecipazione alla spesa per prestazioni sanitarie (Ticket) - Altro</t>
  </si>
  <si>
    <t>AA0980</t>
  </si>
  <si>
    <t>A.7)  Quota contributi c/capitale imputata all'esercizio</t>
  </si>
  <si>
    <t>A.7.A) Quota imputata all'esercizio dei finanziamenti per investimenti dallo Stato</t>
  </si>
  <si>
    <t xml:space="preserve">A.7.B)  Quota imputata all'esercizio dei finanziamenti per investimenti da Regione </t>
  </si>
  <si>
    <t>A.7.C)  Quota imputata all'esercizio dei finanziamenti per beni di prima dotazione</t>
  </si>
  <si>
    <t>A.7.D) Quota imputata all'esercizio dei contributi in c/ esercizio FSR destinati ad investimenti</t>
  </si>
  <si>
    <t>A.7.E) Quota imputata all'esercizio degli altri contributi in c/ esercizio destinati ad investimenti</t>
  </si>
  <si>
    <t>A.7.F) Quota imputata all'esercizio di altre poste del patrimonio netto</t>
  </si>
  <si>
    <t>A.8)  Incrementi delle immobilizzazioni per lavori interni</t>
  </si>
  <si>
    <t>AA1060</t>
  </si>
  <si>
    <t>A.9) Altri ricavi e proventi</t>
  </si>
  <si>
    <t>A.9.A) Ricavi per prestazioni non sanitarie</t>
  </si>
  <si>
    <t>A.9.B) Fitti attivi ed altri proventi da attività immobiliari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</si>
  <si>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</si>
  <si>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</si>
  <si>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</si>
  <si>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</si>
  <si>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</si>
  <si>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</si>
  <si>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</si>
  <si>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</si>
  <si>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</si>
  <si>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</si>
  <si>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B.1.A.1.1) Medicinali con AIC, ad eccezione di vaccini ed emoderivati di produzione regionale</t>
  </si>
  <si>
    <t>B.1.A.1.2) Medicinali senza AIC</t>
  </si>
  <si>
    <t>B.1.A.1.3) Emoderivati di produzione regionale</t>
  </si>
  <si>
    <t>BA0070</t>
  </si>
  <si>
    <t>B.1.A.2)  Sangue ed emocomponenti</t>
  </si>
  <si>
    <t>BA0080</t>
  </si>
  <si>
    <t>B.1.A.2.1) da pubblico (Aziende sanitarie pubbliche della Regione) – Mobilità intraregionale</t>
  </si>
  <si>
    <t>B.1.A.2.2) da pubblico (Aziende sanitarie pubbliche extra Regione) – Mobilità extraregionale</t>
  </si>
  <si>
    <t>B.1.A.2.3) da altri soggetti</t>
  </si>
  <si>
    <t>BA0210</t>
  </si>
  <si>
    <t>B.1.A.3) Dispositivi medici</t>
  </si>
  <si>
    <t xml:space="preserve">B.1.A.3.1)  Dispositivi medici </t>
  </si>
  <si>
    <t>B.1.A.3.2)  Dispositivi medici impiantabili attivi</t>
  </si>
  <si>
    <t>B.1.A.3.3)  Dispositivi medico diagnostici in vitro (IVD)</t>
  </si>
  <si>
    <t>B.1.A.4)  Prodotti dietetici</t>
  </si>
  <si>
    <t>B.1.A.5)  Materiali per la profilassi (vaccini)</t>
  </si>
  <si>
    <t>B.1.A.6)  Prodotti chimici</t>
  </si>
  <si>
    <t>B.1.A.7)  Materiali e prodotti per uso veterinario</t>
  </si>
  <si>
    <t>B.1.A.8)  Altri beni e prodotti sanitari</t>
  </si>
  <si>
    <t>BA0300</t>
  </si>
  <si>
    <t>B.1.A.9)  Beni e prodotti sanitari da Aziende sanitarie pubbliche della Regione</t>
  </si>
  <si>
    <t>BA0310</t>
  </si>
  <si>
    <t>B.1.B)  Acquisti di beni non sanitari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</si>
  <si>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</si>
  <si>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</si>
  <si>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</si>
  <si>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</si>
  <si>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</si>
  <si>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</si>
  <si>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</si>
  <si>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</si>
  <si>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</si>
  <si>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</si>
  <si>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</si>
  <si>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</si>
  <si>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</si>
  <si>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</si>
  <si>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</si>
  <si>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</si>
  <si>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B.2.A.1.1.A) Costi per assistenza MMG</t>
  </si>
  <si>
    <t>B.2.A.1.1.B) Costi per assistenza PLS</t>
  </si>
  <si>
    <t>B.2.A.1.1.C) Costi per assistenza Continuità assistenziale</t>
  </si>
  <si>
    <t>B.2.A.1.1.D) Altro (medicina dei servizi, psicologi, medici 118, ecc)</t>
  </si>
  <si>
    <t>BA0470</t>
  </si>
  <si>
    <t>B.2.A.1.2) - da pubblico (Aziende sanitarie pubbliche della Regione) - Mobilità intraregionale</t>
  </si>
  <si>
    <t>B.2.A.1.3) - da pubblico (Aziende sanitarie pubbliche Extraregione) - Mobilità extraregionale</t>
  </si>
  <si>
    <t>BA0490</t>
  </si>
  <si>
    <t>B.2.A.2)   Acquisti servizi sanitari per farmaceutica</t>
  </si>
  <si>
    <t>B.2.A.2.1) - da convenzione</t>
  </si>
  <si>
    <t>BA0510</t>
  </si>
  <si>
    <t>B.2.A.2.2) - da pubblico (Aziende sanitarie pubbliche della Regione)- Mobilità intraregionale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</si>
  <si>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</si>
  <si>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</si>
  <si>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</si>
  <si>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</si>
  <si>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</si>
  <si>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BA0550</t>
  </si>
  <si>
    <t>B.2.A.3.2) - da pubblico (altri soggetti pubbl. della Regione)</t>
  </si>
  <si>
    <t>B.2.A.3.3) - da pubblico (Extraregione)</t>
  </si>
  <si>
    <t>B.2.A.3.4) - da privato - Medici SUMAI</t>
  </si>
  <si>
    <t>BA0580</t>
  </si>
  <si>
    <t>B.2.A.3.5) - da privato</t>
  </si>
  <si>
    <t>B.2.A.3.5.A) Servizi sanitari per assistenza specialistica da IRCCS privati e Policlinici privati</t>
  </si>
  <si>
    <t>BA0600</t>
  </si>
  <si>
    <t>B.2.A.3.5.B) Servizi sanitari per assistenza specialistica da Ospedali Classificati privati</t>
  </si>
  <si>
    <t>B.2.A.3.5.C) Servizi sanitari per assistenza specialistica da Case di Cura private</t>
  </si>
  <si>
    <t>B.2.A.3.5.D) Servizi sanitari per assistenza specialistica da altri privati</t>
  </si>
  <si>
    <t>B.2.A.3.6)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</si>
  <si>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</si>
  <si>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</si>
  <si>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</si>
  <si>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</si>
  <si>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</si>
  <si>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</si>
  <si>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B.2.A.4.3) - da pubblico (Extraregione) non soggetti a compensazione</t>
  </si>
  <si>
    <t>B.2.A.4.4) - da privato (intraregionale)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</si>
  <si>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</si>
  <si>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</si>
  <si>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</si>
  <si>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</si>
  <si>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</si>
  <si>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B.2.A.5.2) - da pubblico (altri soggetti pubbl. della Regione)</t>
  </si>
  <si>
    <t>B.2.A.5.3) - da pubblico (Extraregione)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</si>
  <si>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</si>
  <si>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</si>
  <si>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</si>
  <si>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</si>
  <si>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</si>
  <si>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</si>
  <si>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</si>
  <si>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</si>
  <si>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</si>
  <si>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</si>
  <si>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</si>
  <si>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</si>
  <si>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</si>
  <si>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</si>
  <si>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B.2.A.7.2) - da pubblico (altri soggetti pubbl. della Regione)</t>
  </si>
  <si>
    <t>B.2.A.7.3) - da pubblico (Extraregione)</t>
  </si>
  <si>
    <t>BA0840</t>
  </si>
  <si>
    <t>B.2.A.7.4) - da privato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</si>
  <si>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</si>
  <si>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</si>
  <si>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</si>
  <si>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B.2.A.7.4.C) Servizi sanitari per assistenza ospedaliera da Case di Cura private</t>
  </si>
  <si>
    <t>BA0880</t>
  </si>
  <si>
    <t>B.2.A.7.4.D) Servizi sanitari per assistenza ospedaliera da altri privati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</si>
  <si>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</si>
  <si>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</si>
  <si>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</si>
  <si>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</si>
  <si>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</si>
  <si>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</si>
  <si>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</si>
  <si>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</si>
  <si>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</si>
  <si>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B.2.A.8.4) - da privato (intraregionale)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</si>
  <si>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</si>
  <si>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</si>
  <si>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</si>
  <si>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</si>
  <si>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</si>
  <si>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B.2.A.9.2) - da pubblico (altri soggetti pubbl. della Regione)</t>
  </si>
  <si>
    <t>B.2.A.9.3) - da pubblico (Extraregione)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</si>
  <si>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</si>
  <si>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</si>
  <si>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</si>
  <si>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</si>
  <si>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</si>
  <si>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</si>
  <si>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</si>
  <si>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</si>
  <si>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</si>
  <si>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</si>
  <si>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</si>
  <si>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B.2.A.10.3) - da pubblico (Extraregione)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</si>
  <si>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</si>
  <si>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</si>
  <si>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</si>
  <si>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</si>
  <si>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</si>
  <si>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</si>
  <si>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</si>
  <si>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B.2.A.11.2) - da pubblico (altri soggetti pubbl. della Regione)</t>
  </si>
  <si>
    <t>B.2.A.11.3) - da pubblico (Extraregione)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</si>
  <si>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</si>
  <si>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</si>
  <si>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</si>
  <si>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</si>
  <si>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</si>
  <si>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B.2.A.12.2) - da pubblico (altri soggetti pubblici della Regione)</t>
  </si>
  <si>
    <t>B.2.A.12.3) - da pubblico (Extraregione) non soggette a compensazione</t>
  </si>
  <si>
    <t>B.2.A.12.4) - da privato (intraregionale)</t>
  </si>
  <si>
    <t>B.2.A.12.5) - da privato (extraregionale)</t>
  </si>
  <si>
    <t>BA1200</t>
  </si>
  <si>
    <t>B.2.A.13)  Compartecipazione al personale per att. libero-prof. (intramoenia)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</si>
  <si>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</si>
  <si>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</si>
  <si>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</si>
  <si>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</si>
  <si>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</si>
  <si>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</si>
  <si>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</si>
  <si>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</si>
  <si>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</si>
  <si>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</si>
  <si>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</si>
  <si>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</si>
  <si>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B.2.A.14.1)  Contributi ad associazioni di volontariato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</si>
  <si>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</si>
  <si>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</si>
  <si>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</si>
  <si>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</si>
  <si>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</si>
  <si>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B.2.A.14.5)  Altri rimborsi, assegni e contributi</t>
  </si>
  <si>
    <t>BA1340</t>
  </si>
  <si>
    <t>B.2.A.14.6)  Rimborsi, assegni e contributi v/Aziende sanitarie pubbliche della Regione</t>
  </si>
  <si>
    <t>BA1350</t>
  </si>
  <si>
    <t>B.2.A.15)  Consulenze, Collaborazioni,  Interinale e altre prestazioni di lavoro sanitarie e sociosanitarie</t>
  </si>
  <si>
    <t>BA1360</t>
  </si>
  <si>
    <t>B.2.A.15.1) Consulenze sanitarie e sociosan. da Aziende sanitarie pubbliche della Regione</t>
  </si>
  <si>
    <t>B.2.A.15.2) Consulenze sanitarie e sociosanit. da terzi - Altri soggetti pubblici</t>
  </si>
  <si>
    <t>BA1380</t>
  </si>
  <si>
    <t>B.2.A.15.3) Consulenze, Collaborazioni,  Interinale e altre prestazioni di lavoro sanitarie e socios. da privato</t>
  </si>
  <si>
    <t>BA1390</t>
  </si>
  <si>
    <t>B.2.A.15.3.A) Consulenze sanitarie da privato - articolo 55, comma 2, CCNL 8 giugno 2000</t>
  </si>
  <si>
    <t>B.2.A.15.3.B) Altre consulenze sanitarie e sociosanitarie da privato</t>
  </si>
  <si>
    <t>B.2.A.15.3.C) Collaborazioni coordinate e continuative sanitarie e socios. da privato</t>
  </si>
  <si>
    <t>BA1420</t>
  </si>
  <si>
    <t xml:space="preserve">B.2.A.15.3.D) Indennità a personale universitario - area sanitaria </t>
  </si>
  <si>
    <t xml:space="preserve">B.2.A.15.3.E) Lavoro interinale - area sanitaria 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</si>
  <si>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</si>
  <si>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</si>
  <si>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</si>
  <si>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</si>
  <si>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</si>
  <si>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B.2.A.15.4.B) Rimborso oneri stipendiali personale sanitario in comando da Regioni, soggetti pubblici e da Università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</si>
  <si>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</si>
  <si>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</si>
  <si>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</si>
  <si>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</si>
  <si>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</si>
  <si>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</si>
  <si>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</si>
  <si>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B.2.A.16.3) Altri servizi sanitari e sociosanitari a rilevanza sanitaria da pubblico (Extraregione)</t>
  </si>
  <si>
    <t>B.2.A.16.4)  Altri servizi sanitari da privato</t>
  </si>
  <si>
    <t>B.2.A.16.5)  Costi per servizi sanitari - Mobilità internazionale passiva</t>
  </si>
  <si>
    <t>BA1550</t>
  </si>
  <si>
    <t>B.2.A.17) Costi per differenziale tariffe TUC</t>
  </si>
  <si>
    <t>BA1560</t>
  </si>
  <si>
    <t>B.2.B) Acquisti di servizi non sanitari</t>
  </si>
  <si>
    <t>BA1570</t>
  </si>
  <si>
    <t xml:space="preserve">B.2.B.1) Servizi non sanitari </t>
  </si>
  <si>
    <t>B.2.B.1.1)   Lavanderia</t>
  </si>
  <si>
    <t>B.2.B.1.2)   Pulizia</t>
  </si>
  <si>
    <t>B.2.B.1.3)   Mensa</t>
  </si>
  <si>
    <t>B.2.B.1.4)   Riscaldamento</t>
  </si>
  <si>
    <t>B.2.B.1.5)   Servizi di assistenza informatica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</si>
  <si>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</si>
  <si>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</si>
  <si>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</si>
  <si>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</si>
  <si>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 Altre utenze</t>
  </si>
  <si>
    <t>BA1680</t>
  </si>
  <si>
    <t>B.2.B.1.11)  Premi di assicurazione</t>
  </si>
  <si>
    <t xml:space="preserve">B.2.B.1.11.A)  Premi di assicurazione - R.C. Professionale 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</si>
  <si>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</si>
  <si>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</si>
  <si>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</si>
  <si>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</si>
  <si>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</si>
  <si>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B.2.B.1.12.B) Altri servizi non sanitari da altri soggetti pubblici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</si>
  <si>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</si>
  <si>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</si>
  <si>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</si>
  <si>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</si>
  <si>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</si>
  <si>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</si>
  <si>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</si>
  <si>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</si>
  <si>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B.2.B.2.3.A) Consulenze non sanitarie da privato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</si>
  <si>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</si>
  <si>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</si>
  <si>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</si>
  <si>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</si>
  <si>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</si>
  <si>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 xml:space="preserve">B.2.B.2.3.E) Altre collaborazioni e prestazioni di lavoro - area non sanitaria 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</si>
  <si>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</si>
  <si>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</si>
  <si>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</si>
  <si>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</si>
  <si>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B.2.B.2.4.B) Rimborso oneri stipendiali personale non sanitario in comando da Regione, soggetti pubblici e da Università</t>
  </si>
  <si>
    <t>B.2.B.2.4.C) Rimborso oneri stipendiali personale non sanitario in comando da aziende di altre Regioni (Extraregione)</t>
  </si>
  <si>
    <t>BA1880</t>
  </si>
  <si>
    <t>B.2.B.3) Formazione (esternalizzata e non)</t>
  </si>
  <si>
    <t>B.2.B.3.1) Formazione (esternalizzata e non) da pubblico</t>
  </si>
  <si>
    <t>B.2.B.3.2) Formazione (esternalizzata e non) da privato</t>
  </si>
  <si>
    <t>BA1910</t>
  </si>
  <si>
    <t>B.3)  Manutenzione e riparazione (ordinaria esternalizzata)</t>
  </si>
  <si>
    <t>B.3.A)  Manutenzione e riparazione ai fabbricati e loro pertinenze</t>
  </si>
  <si>
    <t>B.3.B)  Manutenzione e riparazione agli impianti e macchinari</t>
  </si>
  <si>
    <t>B.3.C)  Manutenzione e riparazione alle attrezzature sanitarie e scientifiche</t>
  </si>
  <si>
    <t>B.3.D)  Manutenzione e riparazione ai mobili e arredi</t>
  </si>
  <si>
    <t>B.3.E)  Manutenzione e riparazione agli automezzi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</si>
  <si>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</si>
  <si>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</si>
  <si>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</si>
  <si>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</si>
  <si>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</si>
  <si>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B.4.A)  Fitti passivi</t>
  </si>
  <si>
    <t>BA2010</t>
  </si>
  <si>
    <t>B.4.B)  Canoni di noleggio</t>
  </si>
  <si>
    <t>B.4.B.1) Canoni di noleggio - area sanitaria</t>
  </si>
  <si>
    <t>B.4.B.2) Canoni di noleggio - area non sanitaria</t>
  </si>
  <si>
    <t>BA2040</t>
  </si>
  <si>
    <t>B.4.C)  Canoni di leasing</t>
  </si>
  <si>
    <t>B.4.C.1) Canoni di leasing - area sanitaria</t>
  </si>
  <si>
    <t>B.4.C.2) Canoni di leasing - area non sanitaria</t>
  </si>
  <si>
    <t>BA2070</t>
  </si>
  <si>
    <t>B.4.D)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</si>
  <si>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</si>
  <si>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</si>
  <si>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</si>
  <si>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</si>
  <si>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</si>
  <si>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</si>
  <si>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</si>
  <si>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</si>
  <si>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B.5.A.1.1) Costo del personale dirigente medico - tempo indeterminato</t>
  </si>
  <si>
    <t>B.5.A.1.2) Costo del personale dirigente medico - tempo determinato</t>
  </si>
  <si>
    <t>B.5.A.1.3) Costo del personale dirigente medico - altro</t>
  </si>
  <si>
    <t>BA2150</t>
  </si>
  <si>
    <t>B.5.A.2) Costo del personale dirigente non medico</t>
  </si>
  <si>
    <t>B.5.A.2.1) Costo del personale dirigente non medico - tempo indeterminato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</si>
  <si>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</si>
  <si>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</si>
  <si>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</si>
  <si>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</si>
  <si>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</si>
  <si>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B.5.B.1) Costo del personale comparto ruolo sanitario - tempo indeterminato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</si>
  <si>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</si>
  <si>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</si>
  <si>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</si>
  <si>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</si>
  <si>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</si>
  <si>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</si>
  <si>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</si>
  <si>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B.6.A.1) Costo del personale dirigente ruolo professionale - tempo indeterminato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</si>
  <si>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</si>
  <si>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</si>
  <si>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</si>
  <si>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</si>
  <si>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</si>
  <si>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B.6.B.1) Costo del personale comparto ruolo professionale - tempo indeterminato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</si>
  <si>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</si>
  <si>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</si>
  <si>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</si>
  <si>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</si>
  <si>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</si>
  <si>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</si>
  <si>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</si>
  <si>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B.7.A.1) Costo del personale dirigente ruolo tecnico - tempo indeterminato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</si>
  <si>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</si>
  <si>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</si>
  <si>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</si>
  <si>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</si>
  <si>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</si>
  <si>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B.7.B.1) Costo del personale comparto ruolo tecnico - tempo indeterminato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</si>
  <si>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</si>
  <si>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</si>
  <si>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</si>
  <si>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</si>
  <si>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</si>
  <si>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</si>
  <si>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</si>
  <si>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B.8.A.1) Costo del personale dirigente ruolo amministrativo - tempo indeterminato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</si>
  <si>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</si>
  <si>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</si>
  <si>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</si>
  <si>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</si>
  <si>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</si>
  <si>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B.8.B.1) Costo del personale comparto ruolo amministrativo - tempo indeterminato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</si>
  <si>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</si>
  <si>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</si>
  <si>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</si>
  <si>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</si>
  <si>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</si>
  <si>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B.9.A)  Imposte e tasse (escluso IRAP e IRES)</t>
  </si>
  <si>
    <t>B.9.B)  Perdite su crediti</t>
  </si>
  <si>
    <t>BA2530</t>
  </si>
  <si>
    <t>B.9.C) Altri oneri diversi di gestione</t>
  </si>
  <si>
    <t>B.9.C.1)  Indennità, rimborso spese e oneri sociali per gli Organi Direttivi e Collegio Sindacale</t>
  </si>
  <si>
    <t>B.9.C.2)  Altri oneri diversi di gestione</t>
  </si>
  <si>
    <t>BA2560</t>
  </si>
  <si>
    <t>Totale Ammortamenti</t>
  </si>
  <si>
    <t>B.10) Ammortamenti delle immobilizzazioni immateriali</t>
  </si>
  <si>
    <t>BA2580</t>
  </si>
  <si>
    <t>B.11) Ammortamenti delle immobilizzazioni materiali</t>
  </si>
  <si>
    <t>BA2590</t>
  </si>
  <si>
    <t>B.12) Ammortamento dei fabbricati</t>
  </si>
  <si>
    <t>BA2600</t>
  </si>
  <si>
    <t>B.12.A) Ammortamenti fabbricati non strumentali (disponibili)</t>
  </si>
  <si>
    <t>B.12.B) Ammortamenti fabbricati strumentali (indisponibili)</t>
  </si>
  <si>
    <t>B.13) Ammortamenti delle altre immobilizzazioni materiali</t>
  </si>
  <si>
    <t>BA2630</t>
  </si>
  <si>
    <t>B.14) Svalutazione delle immobilizzazioni e dei crediti</t>
  </si>
  <si>
    <t>B.14.A) Svalutazione delle immobilizzazioni immateriali e materiali</t>
  </si>
  <si>
    <t>B.14.B) Svalutazione dei crediti</t>
  </si>
  <si>
    <t>BA2660</t>
  </si>
  <si>
    <t>B.15) Variazione delle rimanenze</t>
  </si>
  <si>
    <t>+/-</t>
  </si>
  <si>
    <t>B.15.A) Variazione rimanenze sanitarie</t>
  </si>
  <si>
    <t>B.15.B) Variazione rimanenze non sanitarie</t>
  </si>
  <si>
    <t>BA2690</t>
  </si>
  <si>
    <t>B.16) Accantonamenti dell’esercizio</t>
  </si>
  <si>
    <t>BA2700</t>
  </si>
  <si>
    <t>B.16.A) Accantonamenti per rischi</t>
  </si>
  <si>
    <t>B.16.A.1)  Accantonamenti per cause civili ed oneri processuali</t>
  </si>
  <si>
    <t>B.16.A.2)  Accantonamenti per contenzioso personale dipendente</t>
  </si>
  <si>
    <t>B.16.A.3)  Accantonamenti per rischi connessi all'acquisto di prestazioni sanitarie da privato</t>
  </si>
  <si>
    <t>B.16.A.4)  Accantonamenti per copertura diretta dei rischi (autoassicurazione)</t>
  </si>
  <si>
    <t>B.16.A.5)  Altri accantonamenti per rischi</t>
  </si>
  <si>
    <t>B.16.B) Accantonamenti per premio di operosità (SUMAI)</t>
  </si>
  <si>
    <t>BA2770</t>
  </si>
  <si>
    <t>B.16.C) Accantonamenti per quote inutilizzate di contributi vincolati</t>
  </si>
  <si>
    <t>B.16.C.1)  Accantonamenti per quote inutilizzate contributi da Regione e Prov. Aut. per quota F.S. vincolato</t>
  </si>
  <si>
    <t>B.16.C.2)  Accantonamenti per quote inutilizzate contributi da soggetti pubblici (extra fondo) vincolati</t>
  </si>
  <si>
    <t>B.16.C.3)  Accantonamenti per quote inutilizzate contributi da soggetti pubblici per ricerca</t>
  </si>
  <si>
    <t>B.16.C.4)  Accantonamenti per quote inutilizzate contributi vincolati da privati</t>
  </si>
  <si>
    <t>BA2820</t>
  </si>
  <si>
    <t>B.16.D) Altri accantonamenti</t>
  </si>
  <si>
    <t>B.16.D.1)  Accantonamenti per interessi di mora</t>
  </si>
  <si>
    <t>B.16.D.2)  Acc. Rinnovi convenzioni MMG/PLS/MCA</t>
  </si>
  <si>
    <t>B.16.D.3)  Acc. Rinnovi convenzioni Medici Sumai</t>
  </si>
  <si>
    <t>B.16.D.4)  Acc. Rinnovi contratt.: dirigenza medica</t>
  </si>
  <si>
    <t>B.16.D.5)  Acc. Rinnovi contratt.: dirigenza non medica</t>
  </si>
  <si>
    <t>B.16.D.6)  Acc. Rinnovi contratt.: comparto</t>
  </si>
  <si>
    <t>B.16.D.7)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</si>
  <si>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</si>
  <si>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</si>
  <si>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</si>
  <si>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</si>
  <si>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</si>
  <si>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C.1.A) Interessi attivi su c/tesoreria unica</t>
  </si>
  <si>
    <t>C.1.B) Interessi attivi su c/c postali e bancari</t>
  </si>
  <si>
    <t>C.1.C) Altri interessi attivi</t>
  </si>
  <si>
    <t>CA0050</t>
  </si>
  <si>
    <t>C.2) Altri proventi</t>
  </si>
  <si>
    <t>C.2.A) Proventi da partecipazioni</t>
  </si>
  <si>
    <t>CA0070</t>
  </si>
  <si>
    <t>C.2.B) Proventi finanziari da crediti iscritti nelle immobilizzazioni</t>
  </si>
  <si>
    <t>C.2.C) Proventi finanziari da titoli iscritti nelle immobilizzazioni</t>
  </si>
  <si>
    <t>CA0090</t>
  </si>
  <si>
    <t>C.2.D) Altri proventi finanziari diversi dai precedenti</t>
  </si>
  <si>
    <t>C.2.E) Utili su cambi</t>
  </si>
  <si>
    <t>CA0110</t>
  </si>
  <si>
    <t>C.3)  Interessi passivi</t>
  </si>
  <si>
    <t>C.3.A) Interessi passivi su anticipazioni di cassa</t>
  </si>
  <si>
    <t>C.3.B) Interessi passivi su mutui</t>
  </si>
  <si>
    <t>C.3.C) Altri interessi passivi</t>
  </si>
  <si>
    <t>CA0150</t>
  </si>
  <si>
    <t>C.4) Altri oneri</t>
  </si>
  <si>
    <t>C.4.A) Altri oneri finanziari</t>
  </si>
  <si>
    <t>C.4.B) Perdite su cambi</t>
  </si>
  <si>
    <t>CZ9999</t>
  </si>
  <si>
    <t>Totale proventi e oneri finanziari (C)</t>
  </si>
  <si>
    <t>D)  Rettifiche di valore di attività finanziarie</t>
  </si>
  <si>
    <t>D.1)  Rivalutazioni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</si>
  <si>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</si>
  <si>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</si>
  <si>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</si>
  <si>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</si>
  <si>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</si>
  <si>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</si>
  <si>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E.1.A) Plusvalenze</t>
  </si>
  <si>
    <t>EA0030</t>
  </si>
  <si>
    <t>E.1.B) Altri proventi straordinari</t>
  </si>
  <si>
    <t>E.1.B.1) Proventi da donazioni e liberalità diverse</t>
  </si>
  <si>
    <t>EA0050</t>
  </si>
  <si>
    <t>E.1.B.2) Sopravvenienze attive</t>
  </si>
  <si>
    <t>EA0060</t>
  </si>
  <si>
    <t xml:space="preserve">E.1.B.2.1) Sopravvenienze attive v/Aziende sanitarie pubbliche della Regione </t>
  </si>
  <si>
    <t>EA0070</t>
  </si>
  <si>
    <t>E.1.B.2.2) Sopravvenienze attive v/terzi</t>
  </si>
  <si>
    <t>E.1.B.2.2.A) Sopravvenienze attive v/terzi relative alla mobilità extraregionale</t>
  </si>
  <si>
    <t>E.1.B.2.2.B) Sopravvenienze attive v/terzi relative al personale</t>
  </si>
  <si>
    <t>E.1.B.2.2.C) Sopravvenienze attive v/terzi relative alle convenzioni con medici di base</t>
  </si>
  <si>
    <t>E.1.B.2.2.D) Sopravvenienze attive v/terzi relative alle convenzioni per la specialistica</t>
  </si>
  <si>
    <t>E.1.B.2.2.E) Sopravvenienze attive v/terzi relative all'acquisto prestaz. sanitarie da operatori accreditati</t>
  </si>
  <si>
    <t>E.1.B.2.2.F) Sopravvenienze attive v/terzi relative all'acquisto di beni e servizi</t>
  </si>
  <si>
    <t>E.1.B.2.2.G)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</si>
  <si>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</si>
  <si>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</si>
  <si>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</si>
  <si>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</si>
  <si>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</si>
  <si>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</si>
  <si>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E.1.B.3.2.A) Insussistenze attive v/terzi relative alla mobilità extraregionale</t>
  </si>
  <si>
    <t>E.1.B.3.2.B) Insussistenze attive v/terzi relative al personale</t>
  </si>
  <si>
    <t>E.1.B.3.2.C) Insussistenze attive v/terzi relative alle convenzioni con medici di base</t>
  </si>
  <si>
    <t>E.1.B.3.2.D) Insussistenze attive v/terzi relative alle convenzioni per la specialistica</t>
  </si>
  <si>
    <t>E.1.B.3.2.E) Insussistenze attive v/terzi relative all'acquisto prestaz. sanitarie da operatori accreditati</t>
  </si>
  <si>
    <t>E.1.B.3.2.F) Insussistenze attive v/terzi relative all'acquisto di beni e servizi</t>
  </si>
  <si>
    <t>E.1.B.3.2.G) Altre insussistenze attive v/terzi</t>
  </si>
  <si>
    <t>E.1.B.4) Altri proventi straordinari</t>
  </si>
  <si>
    <t>EA0260</t>
  </si>
  <si>
    <t>E.2) Oneri straordinari</t>
  </si>
  <si>
    <t>E.2.A) Minusvalenze</t>
  </si>
  <si>
    <t>EA0280</t>
  </si>
  <si>
    <t>E.2.B) Altri oneri straordinari</t>
  </si>
  <si>
    <t>E.2.B.1) Oneri tributari da esercizi precedenti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</si>
  <si>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</si>
  <si>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</si>
  <si>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</si>
  <si>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</si>
  <si>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</si>
  <si>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</si>
  <si>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</si>
  <si>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</si>
  <si>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</si>
  <si>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</si>
  <si>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</si>
  <si>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E.2.B.3.2.A) Sopravvenienze passive v/terzi relative alla mobilità extraregionale</t>
  </si>
  <si>
    <t>EA0370</t>
  </si>
  <si>
    <t>E.2.B.3.2.B) Sopravvenienze passive v/terzi relative al personale</t>
  </si>
  <si>
    <t>E.2.B.3.2.B.1) Soprav. passive v/terzi relative al personale - dirigenza medica</t>
  </si>
  <si>
    <t>E.2.B.3.2.B.2) Soprav. passive v/terzi relative al personale - dirigenza non medica</t>
  </si>
  <si>
    <t>E.2.B.3.2.B.3) Soprav. passive v/terzi relative al personale - comparto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</si>
  <si>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</si>
  <si>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</si>
  <si>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</si>
  <si>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E.2.B.3.2.F) Sopravvenienze passive v/terzi relative all'acquisto di beni e servizi</t>
  </si>
  <si>
    <t>E.2.B.3.2.G) Altre sopravvenienze passive v/terzi</t>
  </si>
  <si>
    <t>EA0460</t>
  </si>
  <si>
    <t>E.2.B.4) Insussistenze passive</t>
  </si>
  <si>
    <t>EA0470</t>
  </si>
  <si>
    <t>E.2.B.4.1) Insussistenze passive v/Aziende sanitarie pubbliche della Regione</t>
  </si>
  <si>
    <t>EA0480</t>
  </si>
  <si>
    <t>E.2.B.4.2) Insussistenze passive v/terzi</t>
  </si>
  <si>
    <t>E.2.B.4.2.A) Insussistenze passive v/terzi relative alla mobilità extraregionale</t>
  </si>
  <si>
    <t>E.2.B.4.2.B) Insussistenze passive v/terzi relative al personale</t>
  </si>
  <si>
    <t>E.2.B.4.2.C) Insussistenze passive v/terzi relative alle convenzioni con medici di base</t>
  </si>
  <si>
    <t>E.2.B.4.2.D) Insussistenze passive v/terzi relative alle convenzioni per la specialistica</t>
  </si>
  <si>
    <t>E.2.B.4.2.E) Insussistenze passive v/terzi relative all'acquisto prestaz. sanitarie da operatori accreditati</t>
  </si>
  <si>
    <t>E.2.B.4.2.F) Insussistenze passive v/terzi relative all'acquisto di beni e servizi</t>
  </si>
  <si>
    <t>E.2.B.4.2.G) Altre insussistenze passive v/terzi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</si>
  <si>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</si>
  <si>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</si>
  <si>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</si>
  <si>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</si>
  <si>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</si>
  <si>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Imposte e tasse </t>
  </si>
  <si>
    <t>YA0010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</si>
  <si>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</si>
  <si>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</si>
  <si>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</si>
  <si>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</si>
  <si>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</si>
  <si>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YA0060</t>
  </si>
  <si>
    <t>Y.2) IRES</t>
  </si>
  <si>
    <t>Y.2.A) IRES su attività istituzionale</t>
  </si>
  <si>
    <t>Y.2.B) IRES su attività commerciale</t>
  </si>
  <si>
    <t>Y.3) Accantonamento a F.do Imposte (Accertamenti, condoni, ecc.)</t>
  </si>
  <si>
    <t>YZ9999</t>
  </si>
  <si>
    <t>Totale imposte e tasse</t>
  </si>
  <si>
    <t>ZZ9999</t>
  </si>
  <si>
    <t>RISULTATO DI ESERCIZIO</t>
  </si>
  <si>
    <t>Data: aprile 2016</t>
  </si>
  <si>
    <t>Il Funzionario responsabile dell'area economico-finanziaria</t>
  </si>
  <si>
    <t>………………………………………………………………………..</t>
  </si>
  <si>
    <t>Il Direttore Generale</t>
  </si>
  <si>
    <t>GESUNDHEITSMINISTERIUM</t>
  </si>
  <si>
    <t>Generaldirektion der Sanitätsprogrammierung</t>
  </si>
  <si>
    <t>Generaldirektion des Informationsystem und sanitäres Amt für Statistik</t>
  </si>
  <si>
    <t>ERHEBUNGSBLATT DES ERFOLGSKONTOS 
ÖRTLICHE SANITÄTSBETRIEBE - KRANKENHÄUSER
 wissenschaftliches Institut für die stationäre Aufnahme und Behandlung (IRCCS) - UNIVERSITÄTSKLINIKEN</t>
  </si>
  <si>
    <t>STRUKTUR</t>
  </si>
  <si>
    <t>ZEITRAUM</t>
  </si>
  <si>
    <t xml:space="preserve"> REGION</t>
  </si>
  <si>
    <t>BETRIEB</t>
  </si>
  <si>
    <t xml:space="preserve">            JAHR</t>
  </si>
  <si>
    <t xml:space="preserve">    TRIMESTER:</t>
  </si>
  <si>
    <t xml:space="preserve">    HAUSHALTSPLAN</t>
  </si>
  <si>
    <t>ABSCHLUSSRECHNUNG</t>
  </si>
  <si>
    <t>GENEHMIGUNG DER BILANZ DURCH DAS RECHNUNGSPRÜFERKOLLEGIUM</t>
  </si>
  <si>
    <t>JA</t>
  </si>
  <si>
    <t>NEIN</t>
  </si>
  <si>
    <t>(in Tausenden Euro)</t>
  </si>
  <si>
    <t>KODEX</t>
  </si>
  <si>
    <t>MODELL CE</t>
  </si>
  <si>
    <t>BETRAG</t>
  </si>
  <si>
    <t>ZEICHEN
(+/-)</t>
  </si>
  <si>
    <t>A)  Produktionswert</t>
  </si>
  <si>
    <t>A.1)  Beiträge für laufende Ausgaben</t>
  </si>
  <si>
    <t>A.1.A. von der Region oder Aut. Prov. für Anteil aus dem RG:</t>
  </si>
  <si>
    <t>A.1.A.1. Beiträge von der Region oder Aut. Prov. für verwendungsungebundenen Anteil aus dem RGF</t>
  </si>
  <si>
    <t>A.1.A.2. Beiträge von der Region oder Aut. Prov. für  verwendungsgebundenen Anteil aus dem RGF</t>
  </si>
  <si>
    <t>A.1.B) Beiträge für laufende Beiträge (außerhalb Fonds)</t>
  </si>
  <si>
    <t>A.1.B.1. von der Region oder Aut. Prov. (außerhalb Fonds)</t>
  </si>
  <si>
    <t>A.1.B.1.1. Beiträge von Region oder Aut. Prov. (außerhalb Fonds) verwendungsgebunden</t>
  </si>
  <si>
    <t>A.1.B.1.2 Beiträge von Region oder Aut. Prov. (außerhalb Fonds) - Zusätzliche regionale Bilanzmittel zur Deckung der WBS</t>
  </si>
  <si>
    <t>A.1.B.1.3 Beiträge von Region oder Aut. Prov. (außerhalb Fonds) - Zusätzliche regionale Bilanzmittel zur Deckung außerhalb WBS</t>
  </si>
  <si>
    <t>A.1.B.1.4) Beiträge von Region oder Aut. Prov. (außerhalb Fonds) - Sonstiges</t>
  </si>
  <si>
    <t>A.1.B.2)  Beiträge von offentlichen Sanitätsbetrieben der Region oder Aut. Prov. (außerhalb Fonds)</t>
  </si>
  <si>
    <t>A.1.B.2.1) Beiträge von öffentlichen Sanitätsbetrieben der Region oder Aut. Prov. (außerhalb Fonds) verwendungsgebunden</t>
  </si>
  <si>
    <t>A.1.B.2.2) Beiträge von öffentlichen Sanitätsbetrieben der Region oder Aut. Prov. (außerhalb Fonds) Sonstiges</t>
  </si>
  <si>
    <t xml:space="preserve">A.1.B.3) Beiträge von anderen öffentlichen Subjekten (außerhalb Fonds) </t>
  </si>
  <si>
    <t>A.1.B.3.1) Beiträge von anderen öffentlichen Subjekten (außerhalb Fonds) verwendungsgebunden</t>
  </si>
  <si>
    <t>A.1.B.3.2) Beiträge von anderen öffentlichen Subjekten (außerhalb Fonds) G 210/92</t>
  </si>
  <si>
    <t>A.1.B.3.3) Beiträge von anderen öffentlichen Subjekten (außerhalb Fonds) Sonstiges</t>
  </si>
  <si>
    <t>A.1.C)  Beiträge  des Landes für laufende Ausgaben für Forschung</t>
  </si>
  <si>
    <t>A.1.C.1) Beiträge vom Gesundheitsministerium für laufende Forschung</t>
  </si>
  <si>
    <t>A.1.C.2) Beiträge vom Gesundheitsministerium für zielgerichtete Forschung</t>
  </si>
  <si>
    <t>A.1.C.3) Beiträge von der Region und anderen öffentlichen Subjekten für Forschung</t>
  </si>
  <si>
    <t>A.1.C.4) Beiträge von Privaten für Forschung</t>
  </si>
  <si>
    <t>A.1.D) Beiträge für laufende Ausgaben von Privaten</t>
  </si>
  <si>
    <t>A.2)  Berichtigung der Beiträge für laufende Ausgaben für Zuweisung an Investitionen</t>
  </si>
  <si>
    <t>A.2.A)  Berichtigung der Beiträge für laufende Ausgaben für Zuweisung an Investitionen - von Region oder Aut. Prov.  für Anteil aus dem regionalen Gesundheitsfonds</t>
  </si>
  <si>
    <t>A.2.B)  Berichtigung Beiträge für laufende Ausgaben für Zuweisung an Investitionen - Sonstige Beiträge</t>
  </si>
  <si>
    <t>A.3) Verwendung Rückstellungen für nicht verwendete Anteile von zweckgebundenen Beiträge der Vorjahre</t>
  </si>
  <si>
    <t>A.3.A)  Verwendung Rückstellungen für nicht verwendete Anteile von Beiträge der Vorjahre von Seiten Region oder Aut. Prov. aus dem verwendungsgebundenen regionalen Gesundheitsfonds</t>
  </si>
  <si>
    <t>A.3.B) Verwendung Rückstellungen für nicht verwendete Anteile von gebundenen Beiträgen der Vorjahre von öffentlichen Subjekten (außerhalb Gesundheitsfonds)</t>
  </si>
  <si>
    <t>A.3.C)  Verwendung Rückstellungen für nicht verwendete Anteile von Beiträgen der Vorjahre für Forschungstätigkeit</t>
  </si>
  <si>
    <t>A.3.D) Verwendung Rückstellungen für nicht verwendete Anteile von verwendungsgebundenen Anteilen der Vorjahre von Privaten</t>
  </si>
  <si>
    <t>A.4)  Erträge aus sanitären und soziosanitären Leistungen mit sanitärer Relevanz</t>
  </si>
  <si>
    <t>A.4.A)  Erträge aus sanitären und soziosanitären Leistungen mit sanitärer Relevanz</t>
  </si>
  <si>
    <t>A.4.A.1)  Erträge aus sanitären und soziosanitären Leistungen mit sanitärer Relevanz an öffentliche Sanitätsbetriebe der Region</t>
  </si>
  <si>
    <t>A.4.A.1.1) Krankenhausaufenthaltsbezogene Leistungen</t>
  </si>
  <si>
    <t>A.4.A.1.2) Leistungen für ambulante fachärztliche Betreuung</t>
  </si>
  <si>
    <t>A.4.A.1.3) Stationäre und teilstationäre psychiatrische Leistungen</t>
  </si>
  <si>
    <t>A.4.A.1.4) Leistungen im Rahmen von File F</t>
  </si>
  <si>
    <t>A.4.A.1.5) Leistungen für Dienste Allgemeinärzte, Kinderärzte freier Wahl und Betreuungskontinuität</t>
  </si>
  <si>
    <t xml:space="preserve">A.4.A.1.6) Leistungen für vertragsgebundene pharmazeutische Dienste </t>
  </si>
  <si>
    <t>A.4.A.1.7) Thermalleistungen</t>
  </si>
  <si>
    <t>A.4.A.1.8) Krankentransportdienste und Flugrettung</t>
  </si>
  <si>
    <t>A.4.A.1.9) Sonstige sanitäre und soziosanitäre Leistungen mit sanitärer Relevanz</t>
  </si>
  <si>
    <t>A.4.A.2)  Erträge aus sanitären und soziosanitären Leistungen mit sanitärer Relevanz an andere öffentliche Subjekte</t>
  </si>
  <si>
    <t>A.4.A.3)   Erträge aus sanitären Leistungen und soziosanitären Leistungen mit sanitärer Relevanz a öffentliche Subjekte außerhalb der Region</t>
  </si>
  <si>
    <t>A.4.A.3.1) Krankenhausaufenthaltsbezogene Leistungen</t>
  </si>
  <si>
    <t>A.4.A.3.3) Stationäre und teilstationäre psychiatrische Leistungen</t>
  </si>
  <si>
    <t>A.4.A.3.4) Leistungen im Rahmen von File F</t>
  </si>
  <si>
    <t>A.4.A.3.5) Leistungen für Dienste Allgemeinärzte, Kinderärzte freier Wahl und Betreuungskontinuität</t>
  </si>
  <si>
    <t>A.4.A.3.6) Leistungen für vertragsgebundene pharmazeutische Dienste außerhalb der Region</t>
  </si>
  <si>
    <t>A.4.A.3.7) Thermalleistungen außerhalb der Region</t>
  </si>
  <si>
    <t>A.4.A.3.8) Krankentransportdienste und Flugrettung außerhalb der Region</t>
  </si>
  <si>
    <t>A.4.A.3.9) Sonstige sanitäre und soziosanitäre Leistungen mit sanitärer Relevanz außerhalb der Region</t>
  </si>
  <si>
    <t>A.4.A.3.10) Erträge für Abtretung von Blutbestandteilen und Stammzellen außerhalb der Region</t>
  </si>
  <si>
    <t>A.4.A.3.11) Erträge aufgrund der Tarifunterschiede zum Einheitstarif "TUC"</t>
  </si>
  <si>
    <t>A.4.A.3.12) Sonstige sanitäre und soziosanitäre Leistungen mit sanitärer Relevanz, die nicht über die überregionale Mobilität verrrechnet werden</t>
  </si>
  <si>
    <t>A.4.A.3.12.A) Leistungen für Rehabilitationsbetreuung, die nicht über die überregionale Mobilität verrechnet werden</t>
  </si>
  <si>
    <t>A.4.A.3.12.B) Sonstige sanitäre und soziosanitäre Leistungen mit sanitärer Relevanz, die nicht über die überregionale Mobilität verrechnet werden</t>
  </si>
  <si>
    <t>A.4.A.3.13) Sonstige sanitäre Leistungen - Aktive internationale Mobilität</t>
  </si>
  <si>
    <t>A.4.B)  Erlöse aus sanitären und soziosanitären Leistungen mit sanitärer Relevanz von Privaten für Ansässige außerhalb der Region über die Mobilität verrechnet (Aktive Mobilität)</t>
  </si>
  <si>
    <t>A.4.B.1)  Krankenhausaufenthaltsbezogenen Leistungen von Privaten für Ansässige außerhalb der Region über die Mobilität verrechnet (Aktive Mobilität)</t>
  </si>
  <si>
    <t>A.4.B.2)  Ambulante Leistungen von Privaten für Ansässige außerhalb der Region über die Moiblität verrechnet  (mobilità attiva)</t>
  </si>
  <si>
    <t>A.4.B.3)  Leistungen im Rahmen von File F  von Privaten für Ansässige außerhalb der Region über die Mobilität verrechnet (Aktive Mobilität)</t>
  </si>
  <si>
    <t>A.4.B.4)  Sonstige sanitäre und soziosanitäre Leistungen mit sanitärer Relevanz von Privaten an Ansässige außerhalb Provinz über die Mobilität verrechnet (Aktive Mobilität)</t>
  </si>
  <si>
    <t>A.4.C)  Erträge aus sanitären und soziosanitären Leistungen mit sanitärer Relevanz an Private</t>
  </si>
  <si>
    <t>A.4.D)  Erlöse aus sanitären Leistungen, durchgeführt im Rahmen der Intramoeniatätigkeit</t>
  </si>
  <si>
    <t>A.4.D.1) Erlöse aus als Intramoenia-Tätigkeit erbrachten sanitären Leistungen - Krankenhausbereich</t>
  </si>
  <si>
    <t>A.4.D.2) Erlöse aus als Intramoenia-Tätigkeit erbrachten sanitären Leistungen - Facharztbereich</t>
  </si>
  <si>
    <t>A.4.D.3) Erlöse aus als Intramoenia-Tätigkeit erbrachten sanitären Leistungen - Bereich Öffentliches Gesundheitswesen</t>
  </si>
  <si>
    <t>A.4.D.4) Erlöse aus als Intramoenia-Tätigkeit erbrachten sanitären Leistungen - Beratungen (ex Art. 55 Abs.1 Buchst. c), d) und ex Art. 57-58)</t>
  </si>
  <si>
    <t>A.4.D.5) Erlöse aus als Intramoenia-Tätigkeit erbrachten sanitären Leistungen - Beratungen (ex Art. 55 Abs.1 Buchst. c), d) und ex Art. 57-58) (öffentliche Sanitätsbetriebe der Region)</t>
  </si>
  <si>
    <t>A.4.D.6) Erlöse aus als Intramoenia-Tätigkeit erbrachten sanitären Leistungen - Sonstiges</t>
  </si>
  <si>
    <t>A.4.D.7) Erträge aus als Intramoenia-Tätigkeit erbrachten sanitären Leistungen - Sonstiges (Öffentliche Sanitätsbetriebe der Region)</t>
  </si>
  <si>
    <t>A.5) Kostenbeiträge, Rückerstattungen und Rückerlangungen</t>
  </si>
  <si>
    <t>A.5.A) Rückerstattungen von Versicherungen</t>
  </si>
  <si>
    <t>A.5.B) Kostenbeiträge, Rückerstattungen und Rückerlangungen von der Region</t>
  </si>
  <si>
    <t>A.5.B.1) Rückzahlung für Lohnabhängige an die Region abgeordnetes Personal des Sanitätsbetriebes</t>
  </si>
  <si>
    <t>A.5.B.2) Sonstige Kostenbeiträge, Rückerlangungen und Rückerstattungen von Seiten der Region</t>
  </si>
  <si>
    <t>A.5.C) Kostenbeiträge, Rückerstattungen und Rückerlangungen von Seiten öffentlicher Sanitätsbetriebe der Region</t>
  </si>
  <si>
    <t>A.5.C.1) Rückzahlung für Lohnabhängige an andere öffentliche Sanitätsbetriebe der Region abgeordnetes Personal des Sanitätsbetriebes</t>
  </si>
  <si>
    <t>A.5.C.2) Rückerstattungen für den Erwerb von Gütern durch öffentliche Sanitätsbetriebes der Region</t>
  </si>
  <si>
    <t>A.5.C.3) Sonstige Kostenbeiträge, Rückerstattungen und Rückerlangungen von Seiten öffentlicher Sanitätsbetrieb der Region</t>
  </si>
  <si>
    <t>A.5.D) Kostenbeiträge, Rückerstattungen und Rückerlangungen von anderen öffentlichen Subjekten</t>
  </si>
  <si>
    <t>A.5.D.1) Rückzahlung für Lohnabhängige an andere öffentliche Subjekte abgeordnetes Personal des Sanitätsbetriebes</t>
  </si>
  <si>
    <t>A.5.D.2) Kostenbeiträge für den Ankauf von Gütern von Seiten anderer öffentlicher Subjekte</t>
  </si>
  <si>
    <t>A.5.D.3)  Sonstige Kostenbeiträge, Rückerstattungen und Rückerlangungen von anderen öffentlichen Subjekten</t>
  </si>
  <si>
    <t>A.5.E) Kostenbeiträge, Rückerstattungen und Rückerlangungen von Privaten</t>
  </si>
  <si>
    <t>A.5.E.1) Pay Back Rückvergütungen von pharmazeutischen Betrieben</t>
  </si>
  <si>
    <t>A.5.E.1.1) Pay-back bei Überschreitung der Ausgabenhöchstgrenze für die pharmazeutische Betreuung auf dem Territorium</t>
  </si>
  <si>
    <t>A.5.E.1.2) Pay-back bei Überschreitung der Ausgabenhöchstgrenze für die pharmazeutische Betreuung im Krankenhaus</t>
  </si>
  <si>
    <t>A.5.E.1.3) Weiteres Pay-back</t>
  </si>
  <si>
    <t>A.5.E.2) Sonstige Kostenbeiträge, Rückerstattungen und Rückerlangungen von Privaten</t>
  </si>
  <si>
    <t>A.6)  Beteiligungen an Kosten für Gesundheitsleistungen (Ticket)</t>
  </si>
  <si>
    <t>A.6.A)  Beteiligungen an Kosten für Gesundheitsleistungen - Ticket für ambulante fachärztliche Betreuung</t>
  </si>
  <si>
    <t>A.6.B)  Beteiligungen an Kosten für Gesundheitsleistungen - Ticket Erste Hilfe</t>
  </si>
  <si>
    <t>A.6.C)  Beteiligungen an Kosten für Gesundheitsleistungen (Ticket) - Sonstiges</t>
  </si>
  <si>
    <t xml:space="preserve">A.7)  Dem Geschäftsjahr zugeschriebener Anteil der Investitionsbeiträge </t>
  </si>
  <si>
    <t>A.7.A) Dem Geschäftsjahr zugeschriebener Anteil der Finanzierungen für Investitionen vom Staat</t>
  </si>
  <si>
    <t>A.7.B)  Dem Geschäftsjahr zugeschriebener Anteil der Finanzierungen für Investitionen von Region</t>
  </si>
  <si>
    <t>A.7.C)  Dem Geschäftsjahr zugeschriebener Anteil der Finanzierungen für Güter erstmaliger Ausstattung</t>
  </si>
  <si>
    <t>A.7.D) Dem Geschäftsjahr zugeschriebener Anteil der für Investitionen bestimmte laufenden Beiträge des regionalen GF</t>
  </si>
  <si>
    <t>A.7.E) Dem Geschäftsjahr zugeschriebener Anteil sonstiger für Investitionen bestimmte laufende Beiträge</t>
  </si>
  <si>
    <t>A.7.F) Dem Geschäftsjahr zugeschriebener Anteil anderer Posten des Nettovermögens</t>
  </si>
  <si>
    <t>A.8)  Zuwachs des Anlagevermögens infolge interner Arbeiten</t>
  </si>
  <si>
    <t>A.9) Sonstige Erlöse und Erträge</t>
  </si>
  <si>
    <t>A.9.A) Erlöse für nicht-sanitäre Leistungen</t>
  </si>
  <si>
    <t>A.9.B) Aktivmieten und andere Erträge aus Immobilientätigkeit</t>
  </si>
  <si>
    <t>A.9.C) Sonstige verschiedene Erträge</t>
  </si>
  <si>
    <t>Insgesamt Produktionswert (A)</t>
  </si>
  <si>
    <t>B)  Aufwendungen für die Produktion</t>
  </si>
  <si>
    <t>B.1) Ankauf von Gütern</t>
  </si>
  <si>
    <t>B.1.A)  Ankauf von sanitären Gütern</t>
  </si>
  <si>
    <t>B.1.A.1) Pharmazeutische Produkte und Blutprodukte</t>
  </si>
  <si>
    <t>B.1.A.1.1) Arzneimittel mit AIC, mit Ausnahme von Impfstoffen und Blutprodukten aus regionaler Herstellung</t>
  </si>
  <si>
    <t>B.1.A.1.2) Arzneimittel ohne AIC</t>
  </si>
  <si>
    <t>B.1.A.1.3) Blutprodukte aus regionaler Herstellung</t>
  </si>
  <si>
    <t>B.1.A.2) Blut und Blutbestandteile</t>
  </si>
  <si>
    <t>B.1.A.2.1) von Öffentlichen (Öffentliche Sanitätsbetriebe der Region) – Regionale Mobilität</t>
  </si>
  <si>
    <t>B.1.A.2.2) von Öffentlichen (Öffentliche Sanitätsbetriebe außerhalb der Region) – Überregionale Mobilität</t>
  </si>
  <si>
    <t>B.1.A.2.3) von anderen Subjekten</t>
  </si>
  <si>
    <t>B.1.A.3) Medizinprodukte</t>
  </si>
  <si>
    <t>B.1.A.3.1) Medizinprodukte</t>
  </si>
  <si>
    <t>B.1.A.3.2) Aktive implantierbare medizinische Geräte</t>
  </si>
  <si>
    <t>B.1.A.3.3) In-vitro-Diagnostika (IVD)</t>
  </si>
  <si>
    <t>B.1.A.4) Diätprodukte</t>
  </si>
  <si>
    <t>B.1.A.5) Materialien für die Prophylaxe (Impfungen)</t>
  </si>
  <si>
    <t>B.1.A.6) Chemische Produkte</t>
  </si>
  <si>
    <t>B.1.A.7) Materialien und Produkte für veterinären Gebrauch</t>
  </si>
  <si>
    <t>B.1.A.8) Sonstige sanitäre Güter und Produkte:</t>
  </si>
  <si>
    <t>B.1.A.9)  Sanitäre Güter und Produkte von öffentlichen Sanitätsbetrieben der Region</t>
  </si>
  <si>
    <t>B.1.B)  Ankauf von nicht-sanitären Gütern</t>
  </si>
  <si>
    <t>B.1.B.1) Lebensmittel</t>
  </si>
  <si>
    <t>B.1.B.2) Kleidung, Reinigungs- und Haushaltsmaterial</t>
  </si>
  <si>
    <t>B.1.B.3) Brenn-, Treib- und Schmierstoffe</t>
  </si>
  <si>
    <t>B.1.B.4) Informatikträger und Kanzleiwaren</t>
  </si>
  <si>
    <t>B.1.B.5) Material für die Instandhaltung</t>
  </si>
  <si>
    <t>B.1.B.6) Sonstige nicht sanitäre Güter und Produkte:</t>
  </si>
  <si>
    <t>B.1.B.7)  Nicht sanitäre Güter und Produkte von öffentlichen Sanitätsbetrieben der Region</t>
  </si>
  <si>
    <t>B.2)  Ankauf von Dienstleistungen</t>
  </si>
  <si>
    <t>B.2.A)   Ankauf von sanitären Dienstleistungen</t>
  </si>
  <si>
    <t>B.2.A.1) EINKÄUFE VON SANITÄREN LEISTUNGEN - BASISMEDIZIN</t>
  </si>
  <si>
    <t>B.2.A.1.1) - laut Vertrag</t>
  </si>
  <si>
    <t>B.2.A.1.1.A) Aufwendungen für Betreuung durch Ärzte für Allgemeinmedizin</t>
  </si>
  <si>
    <t>B.2.A.1.1.B) Aufwendungen für Betreuung durch Kinderärzte freier Wahl</t>
  </si>
  <si>
    <t>B.2.A.1.1.C) Aufwendungen für Betreuungskontinuität</t>
  </si>
  <si>
    <t>B.2.A.1.1.D) Sonstiges (Medizin der Dienste, Psychologen, Notärzte usw.)</t>
  </si>
  <si>
    <t>B.2.A.1.2) - bei öffentlichen Subjekten (öffentliche Sanitätsbetriebe der Region) - Mobilität innerhalb der Region</t>
  </si>
  <si>
    <t>B.2.A.1.3) - bei öffentlichen Subjekten (öffentliche Sanitätsbetriebe der Region) - Mobilität außerhalb der Region</t>
  </si>
  <si>
    <t>B.2.A.2) EINKÄUFE VON SANITÄREN LEISTUNGEN - PHARMAZEUTISCHE BETREUUNG</t>
  </si>
  <si>
    <t>B.2.A.2.1)  - laut Vertrag</t>
  </si>
  <si>
    <t>B.2.A.2.2) - bei öffentlichen Subjekten (öffentliche Sanitätsbetriebe der Region) - Mobilität innerhalb der Region</t>
  </si>
  <si>
    <t>B.2.A.2.3) - bei öffentlichen Subjekten (außerhalb der Region)</t>
  </si>
  <si>
    <t>B.2.A.3) EINKÄUFE VON SANITÄREN LEISTUNGEN FÜR AMBULANTE FACHÄRZTLICHE BETREUUNG</t>
  </si>
  <si>
    <t>B.2.A.3.1) - bei öffentlichen Subjekten (öffentliche Sanitätsbetriebe der Region)</t>
  </si>
  <si>
    <t>B.2.A.3.2) - bei öffentlichen Subjekten (sonstige öffentliche Subjekte der Region)</t>
  </si>
  <si>
    <t>B.2.A.3.3) - bei öffentlichen Subjekten (außerhalb der Region)</t>
  </si>
  <si>
    <t>B.2.A.3.4) - bei privaten Subjekten - SUMAI-Ärzte</t>
  </si>
  <si>
    <t>B.2.A.3.5) - bei privaten Subjekten</t>
  </si>
  <si>
    <t>B.2.A.3.5.A) Sanitäre Leistungen für fachärztliche Betreuung bei privaten IRCCS und privaten Polikliniken</t>
  </si>
  <si>
    <t>B.2.A.3.5.B) Sanitäre Leistungen für fachärztliche Betreuung bei als privat eingestuften Krankenhäusern</t>
  </si>
  <si>
    <t>B.2.A.3.5.C) Sanitäre Leistungen für fachärztliche Betreuung bei privaten Pflegeheimen</t>
  </si>
  <si>
    <t>B.2.A.3.5.D) Sanitäre Leistungen für fachärztliche Betreuung bei sonstigen privaten Subjekten</t>
  </si>
  <si>
    <t>B.2.A.3.6) - bei privaten Subjekten für nicht ansässige Bürger - außerhalb der Region (aktive Mobilität mit Verrechnung)</t>
  </si>
  <si>
    <t>B.2.A.4) EINKÄUFE VON SANITÄREN LEISTUNGEN FÜR REHABILITATIONSBETREUUNG</t>
  </si>
  <si>
    <t>B.2.A.4.1) - bei öffentlichen Subjekten (öffentliche Sanitätsbetriebe der Region)</t>
  </si>
  <si>
    <t>B.2.A.4.2) - bei öffentlichen Subjekten (sonstige öffentliche Subjekte der Region)</t>
  </si>
  <si>
    <t>B.2.A.4.3) - bei öffentlichen Subjekten (außerhalb der Region) ohne Verrechnung</t>
  </si>
  <si>
    <t>B.2.A.4.4) - bei privaten Subjekten (innerhalb der Region)</t>
  </si>
  <si>
    <t>B.2.A.4.5) - bei privaten Subjekten (außerhalb der Region)</t>
  </si>
  <si>
    <t>B.2.A.5) EINKÄUFE VON SANITÄREN LEISTUNGEN FÜR ERGÄNZENDE BETREUUNG</t>
  </si>
  <si>
    <t>B.2.A.5.1) - bei öffentlichen Subjekten (öffentliche Sanitätsbetriebe der Region)</t>
  </si>
  <si>
    <t>B.2.A.5.2) - bei öffentlichen Subjekten (sonstige öffentliche Subjekte der Region)</t>
  </si>
  <si>
    <t>B.2.A.5.3) - bei öffentlichen Subjekten (außerhalb der Region)</t>
  </si>
  <si>
    <t>B.2.A.5.4) - bei privaten Subjekten</t>
  </si>
  <si>
    <t>B.2.A.6) EINKÄUFE VON SANITÄREN LEISTUNGEN FÜR PROTHESISCHE BETREUUNG</t>
  </si>
  <si>
    <t>B.2.A.6.1) - bei öffentlichen Subjekten (öffentliche Sanitätsbetriebe der Region)</t>
  </si>
  <si>
    <t>B.2.A.6.2) - bei öffentlichen Subjekten (sonstige öffentliche Subjekte der Region)</t>
  </si>
  <si>
    <t>B.2.A.6.3) - bei öffentlichen Subjekten (außerhalb der Region)</t>
  </si>
  <si>
    <t>B.2.A.6.4) - bei privaten Subjekten</t>
  </si>
  <si>
    <t>B.2.A.7) EINKÄUFE VON SANITÄREN LEISTUNGEN FÜR KRANKENHAUSBETREUUNG</t>
  </si>
  <si>
    <t>B.2.A.7.1) - bei öffentlichen Subjekten (öffentliche Sanitätsbetriebe der Region)</t>
  </si>
  <si>
    <t>B.2.A.7.2) - bei öffentlichen Subjekten (sonstige öffentliche Subjekte der Region)</t>
  </si>
  <si>
    <t>B.2.A.7.3) - bei öffentlichen Subjekten (außerhalb der Region)</t>
  </si>
  <si>
    <t>B.2.A.7.4) - bei privaten Subjekten</t>
  </si>
  <si>
    <t>B.2.A.7.4.A) Sanitäre Leistungen für Krankenhausbetreuung bei privaten IRCCS und privaten Polikliniken</t>
  </si>
  <si>
    <t>B.2.A.7.4.B) Sanitäre Leistungen für Krankenhausbetreuung bei als privat eingestuften Krankenhäusern</t>
  </si>
  <si>
    <t>B.2.A.7.4.C) Sanitäre Leistungen für Krankenhausbetreuung bei privaten Pflegeheimen</t>
  </si>
  <si>
    <t>B.2.A.7.4.D) Sanitäre Leistungen für Krankenhausbetreuung bei sonstigen privaten Subjekten</t>
  </si>
  <si>
    <t>B.2.A.7.5) - bei privaten Subjekten für nicht ansässige Bürger - außerhalb der Region (aktive Mobilität mit Verrechnung)</t>
  </si>
  <si>
    <t>B.2.A.8)  EINKÄUFE VON STATIONÄREN UND TEILSTATIONÄREN PSYCHIATRISCHEN LEISTUNGEN</t>
  </si>
  <si>
    <t>B.2.A.8.1) - bei öffentlichen Subjekten (öffentliche Sanitätsbetriebe der Region)</t>
  </si>
  <si>
    <t>B.2.A.8.2) - bei öffentlichen Subjekten (sonstige öffentliche Subjekte der Region)</t>
  </si>
  <si>
    <t>B.2.A.8.3)- bei öffentlichen Subjekten (außerhalb der Region) - ohne Verrechnung</t>
  </si>
  <si>
    <t>B.2.A.8.4) - bei privaten Subjekten (innerhalb der Region)</t>
  </si>
  <si>
    <t>B.2.A.8.5)- bei privaten Subjekten (außerhalb der Region)</t>
  </si>
  <si>
    <t>B.2.A.9)  EINKÄUFE VON LEISTUNGEN FÜR DIE VERTEILUNG VON MEDIKAMENTEN IM RAHMEN VON FILE F</t>
  </si>
  <si>
    <t>B.2.A.9.1) - bei öffentlichen Subjekten (öffentliche Sanitätsbetriebe der Region) - Mobilität innerhalb der Region</t>
  </si>
  <si>
    <t>B.2.A.9.2) - bei öffentlichen Subjekten (sonstige öffentliche Subjekte der Region)</t>
  </si>
  <si>
    <t>B.2.A.9.3) - bei öffentlichen Subjekten (außerhalb der Region)</t>
  </si>
  <si>
    <t>B.2.A.9.4) - bei privaten Subjekten (innerhalb der Region)</t>
  </si>
  <si>
    <t>B.2.A.9.5) - bei privaten Subjekten (außerhalb der Region)</t>
  </si>
  <si>
    <t>B.2.A.9.6)- bei privaten Subjekten für nicht ansässige Bürger - außerhalb der Region (aktive Mobilität mit Verrechnung)</t>
  </si>
  <si>
    <t>B.2.A.10)   EINKÄUFE VON VERTRAGSGEBUNDENEN THERMALLEISTUNGEN</t>
  </si>
  <si>
    <t>B.2.A.10.1) - bei öffentlichen Subjekten (öffentliche Sanitätsbetriebe der Region) - Mobilität innerhalb der Region</t>
  </si>
  <si>
    <t>B.2.A.10.2) - bei öffentlichen Subjekten (sonstige öffentliche Subjekte der Region)</t>
  </si>
  <si>
    <t>B.2.A.10.3) - bei öffentlichen Subjekten (außerhalb der Region)</t>
  </si>
  <si>
    <t>B.2.A.10.4) - bei privaten Subjekten</t>
  </si>
  <si>
    <t>B.2.A.10.5) - bei privaten Subjekten für nicht ansässige Bürger - außerhalb der Region (aktive Mobilität mit Verrechnung)</t>
  </si>
  <si>
    <t>B.2.A.11) EINKÄUFE VON SANITÄREN TRANSPORTLEISTUNGEN</t>
  </si>
  <si>
    <t>B.2.A.11.1)- bei öffentlichen Subjekten (öffentliche Sanitätsbetriebe der Region) - Mobilität innerhalb der Region</t>
  </si>
  <si>
    <t>B.2.A.11.2)- bei öffentlichen Subjekten (sonstige öffentliche Subjekte der Region)</t>
  </si>
  <si>
    <t>B.2.A.11.3)- bei öffentlichen Subjekten (außerhalb der Region)</t>
  </si>
  <si>
    <t>B.2.A.11.4) - bei privaten Subjekten</t>
  </si>
  <si>
    <t>B.2.A.12)  EINKÄUFE VON SOZIOSANITÄREN LEISTUGEN VON SANITÄRER RELEVANZ</t>
  </si>
  <si>
    <t>B.2.A.12.1) - bei öffentlichen Subjekten (öffentliche Sanitätsbetriebe der Region) - Mobilität innerhalb der Region</t>
  </si>
  <si>
    <t>B.2.A.12.2) - bei öffentlichen Subjekten (sonstige öffentliche Subjekte der Region)</t>
  </si>
  <si>
    <t>B.2.A.12.3)- bei öffentlichen Subjekten (außerhalb der Region) ohne Verrechnung</t>
  </si>
  <si>
    <t>B.2.A.12.4) - bei privaten Subjekten (innerhalb der Region)</t>
  </si>
  <si>
    <t>B.2.A.12.5)- bei privaten Subjekten (außerhalb der Region)</t>
  </si>
  <si>
    <t>B.2.A.13) BETEILIGUNGEN AN DAS PERSONAL FÜR FREIBERUFLICHE LEISTUNGEN (INTRAMOENIA)</t>
  </si>
  <si>
    <t>B.2.A.13.1) Beteiligungen an das Personal für freiberufliche Leistungen (Intramoenia) - Krankenhausbereich</t>
  </si>
  <si>
    <t>B.2.A.13.2)  Beteiligungen an das Personal für freiberufliche Leistungen Intramoenia - Facharztbereich</t>
  </si>
  <si>
    <t>B.2.A.13.3)  Beteiligungen an das Personal für freiberufliche Leistungen Intramoenia - Bereich öffentliches Gesundheitswesen</t>
  </si>
  <si>
    <t>B.2.A.13.4) Beteiligungen an das Personal für freiberufliche Leistungen Intramoenia - Beratungen (Ex-Art. 55 Abs. 1 Buchst. c), d) und gemäß Ex-Art. 57-58)</t>
  </si>
  <si>
    <t>B.2.A.13.5)   Beteiligungen an das Personal für freiberufliche Leistungen Intramoenia - Beratungen (Ex-Art. 55 Abs. 1 Buchst. c), d) und gemäß Ex-Art. 57-58) (Öffentliche Sanitätsbetriebe der Region)</t>
  </si>
  <si>
    <t>B.2.A.13.6)  Beteiligungen an das Personal für freiberufliche Leistungen - Sonstiges</t>
  </si>
  <si>
    <t>B.2.A.13.7)  Beteiligungen an das Personal für freiberufliche Leistungen Intramoenia - Sonstiges (Öffentliche Sanitätsbetriebe der Region)</t>
  </si>
  <si>
    <t>B.2.A.14) RÜCKERSTATTUNGEN, ZUWEISUNGEN UND SANITÄRE BEITRÄGE</t>
  </si>
  <si>
    <t>B.2.A.14.1) Beitrage an ehrenamtliche Vereine</t>
  </si>
  <si>
    <t>B.2.A.14.2)  Rückerstattungen für Behandlungen im Ausland</t>
  </si>
  <si>
    <t>B.2.A.14.3)  Beiträge an beteiligte Unternehmen und/oder abhängige Körperschaften der Region</t>
  </si>
  <si>
    <t>B.2.A.14.4) Beitrag Gesetz 210/92</t>
  </si>
  <si>
    <t>B.2.A.14.5) Sonstige Rückerstattungen, Zuweisungen und Beiträge</t>
  </si>
  <si>
    <t>B.2.A.14.6)  Rückerstattungen, Zuweisungen und Beiträge an öffentliche Sanitätsbetriebe der Region</t>
  </si>
  <si>
    <t>B.2.A.15)  BERATUNGEN, ZUSAMMENARBEITEN, ZEITARBEIT, ANDERE SANITÄRE UND SOZIOSANITÄRE ARBEITSLEISTUNGEN</t>
  </si>
  <si>
    <t>B.2.A.15.1) Sanitäre und soziosanitäre Beratungen von öffentlichen Sanitätsbetrieben der Region</t>
  </si>
  <si>
    <t>B.2.A.15.2) Sanitäre und soziosanitäre Beratungen von Dritten - Sonstige öffentliche Subjekte</t>
  </si>
  <si>
    <t>B.2.A.15.3) Beratungen, Zusammenarbeiten, Zeitarbeit, andere sanitäre und soziosanitäre Arbeitsleistungen von privaten Subjekten</t>
  </si>
  <si>
    <t>B.2.A.15.3.A) Sanitäre Beratungen von privaten Subjekten - Artikel 55, Abs. 2, CCNL 8 Juni 2000</t>
  </si>
  <si>
    <t>B.2.A.15.3.B) Sonstige sanitäre und soziosanitäre Beratungen von privaten Subjekten</t>
  </si>
  <si>
    <t>B.2.A.15.3.C) Koordinierte und kontinuierliche sanitäre und soziosanitäre Zusammenarbeit von privaten Subjekten</t>
  </si>
  <si>
    <t xml:space="preserve">B.2.A.15.3.D) Vergütungen für Universitätspersonal - sanitärer Bereich </t>
  </si>
  <si>
    <t xml:space="preserve">B.2.A.15.3.E) Zeitarbeit - sanitärer Bereich </t>
  </si>
  <si>
    <t xml:space="preserve">B.2.A.15.3.F) Sonstige Zusammenarbeiten und Arbeitsleistungen - sanitärer Bereich </t>
  </si>
  <si>
    <t>B.2.A.15.4) Erstattung von Vergütungen für anderweitig tätiges sanitäres Personal</t>
  </si>
  <si>
    <t>B.2.A.15.4.A) Erstattungen der Vergütungen für bei anderen öffentlichen Sanitätsbetrieben der Region tätiges sanitäres Personal</t>
  </si>
  <si>
    <t>B.2.A.15.4.B) Erstattungen der Vergütungen für bei Regionen, öffentlichen Subjekten und Universitäten tätiges sanitäres Personal</t>
  </si>
  <si>
    <t>B.2.A.15.4.C) Erstattungen der Vergütungen für bei Betrieben anderer Regionen tätiges sanitäres Personal (außerhalb der Region)</t>
  </si>
  <si>
    <t>B.2.A.16) SONSTIGE SANITÄRE UND SOZIOSANITÄRE DIENSTLEISTUNGEN VON SANITÄRER RELEVANZ</t>
  </si>
  <si>
    <t>B.2.A.16.1)  Sonstige sanitäre und soziosanitäre Dienstleistungen von sanitärer Relevanz von öffentlichen Subjekten - öffentliche Sanitätsbetriebe der Region</t>
  </si>
  <si>
    <t>B.2.A.16.2) Sonstige sanitäre und soziosanitäre Dienstleistungen von sanitärer Relevanz von öffentlichen Subjekten - sonstige öffentliche Subjekte der Region</t>
  </si>
  <si>
    <t>B.2.A.16.3) Sonstige sanitäre und soziosanitäre Dienstleistungen von sanitärer Relevanz von öffentlichen Subjekten (außerhalb der Region)</t>
  </si>
  <si>
    <t>B.2.A.16.4) Sonstige sanitäre Dienstleistungen von privaten Subjekten</t>
  </si>
  <si>
    <t>B.2.A.16.5) Aufwendungen für sanitäre Leistungen - internationale passive Mobilität</t>
  </si>
  <si>
    <t>B.2.A.17) KOSTEN AUFGRUND DER TARIFUNTERSCHIEDE ZUM EINHEITSTARIF "TUC"</t>
  </si>
  <si>
    <t>B.2.B) SUMME NICHT SANITÄRER LEISTUNGEN</t>
  </si>
  <si>
    <t>B.2.B.1) NICHT SANITÄRE LEISTUNGEN</t>
  </si>
  <si>
    <t>B.2.B.1.1)   Wäscherei</t>
  </si>
  <si>
    <t>B.2.B.1.2)   Reinigung</t>
  </si>
  <si>
    <t>B.2.B.1.4)  Heizung</t>
  </si>
  <si>
    <t>B.2.B.1.5)   IT-Supportleistungen</t>
  </si>
  <si>
    <t>B.2.B.1.6) (nicht sanitäre) Transportleistungen</t>
  </si>
  <si>
    <t>B.2.B.1.7)  Abfallentsorgung</t>
  </si>
  <si>
    <t>B.2.B.1.8)  Telefonanschlüsse</t>
  </si>
  <si>
    <t>B.2.B.1.9)  Stromanschlüsse</t>
  </si>
  <si>
    <t>B.2.B.1.10)  Sonstige Anschlüsse</t>
  </si>
  <si>
    <t>B.2.B.1.11) Versicherungsprämien</t>
  </si>
  <si>
    <t>B.2.B.1.11.A)  Versicherungsprämien - Berufshaftpflicht</t>
  </si>
  <si>
    <t>B.2.B.1.11.B)  Versicherungsprämien - andere Versicherungsprämien</t>
  </si>
  <si>
    <t>B.2.B.1.12) Sonstige nicht sanitäre Leistungen</t>
  </si>
  <si>
    <t>B.2.B.1.12.A) Sonstige nicht sanitäre Leistungen von öffentlichen Subjekten (öffentliche Sanitätsbetriebe der Region)</t>
  </si>
  <si>
    <t>B.2.B.1.12.B) Sonstige nicht sanitäre Leistungen von sonstigen öffentlichen Subjekten</t>
  </si>
  <si>
    <t>B.2.B.1.12.C) Sonstige nicht sanitäre Leistungen von privaten Subjekten</t>
  </si>
  <si>
    <t xml:space="preserve">B.2.B.2)  BERATUNGEN, ZUSAMMENARBEITEN, ZEITARBEIT, ANDERE NICHT SANITÄRE ARBEITSLEISTUNGEN </t>
  </si>
  <si>
    <t>B.2.B.2.1) Nicht sanitäre Beratungen von öffentlichen Sanitätsbetrieben der Region</t>
  </si>
  <si>
    <t>B.2.B.2.2) Nicht sanitäre Beratungen von Dritten - Sonstige öffentliche Subjekte</t>
  </si>
  <si>
    <t>B.2.B.2.3) Beratungen, Zusammenarbeiten, Zeitarbeit, andere nicht sanitäre Arbeitsleistungen von privaten Subjekten</t>
  </si>
  <si>
    <t>B.2.B.2.3.A) Nicht sanitäre Beratungen von privaten Subjekten</t>
  </si>
  <si>
    <t>B.2.B.2.3.B) Nicht sanitäre koordinierte und kontinuierliche Zusammenarbeit von privaten Subjekten</t>
  </si>
  <si>
    <t xml:space="preserve">B.2.B.2.3.C) Vergütungen für Universitätspersonal - nicht sanitärer Bereich </t>
  </si>
  <si>
    <t xml:space="preserve">B.2.B.2.3.D) Zeitarbeit - nicht sanitärer Bereich </t>
  </si>
  <si>
    <t xml:space="preserve">B.2.B.2.3.E) Sonstige Zusammenarbeiten und Arbeitsleistungen - nicht sanitärer Bereich </t>
  </si>
  <si>
    <t>B.2.B.2.4) Erstattung von Vergütungen für anderweitig tätiges nicht sanitäres Personal</t>
  </si>
  <si>
    <t>B.2.B.2.4.A) Erstattungen der Vergütungen für bei anderen öffentlichen Sanitätsbetrieben der Region tätiges nicht sanitäres Personal</t>
  </si>
  <si>
    <t>B.2.B.2.4.B) Erstattungen der Vergütungen für bei Regionen, öffentlichen Subjekten und Universitäten tätiges nicht sanitäres Personal</t>
  </si>
  <si>
    <t>B.2.B.2.4.C) Erstattungen der Vergütungen für bei Betrieben anderer Regionen tätiges nicht sanitäres Personal (außerhalb der Region)</t>
  </si>
  <si>
    <t>B.2.B.3) AUSBILDUNG (EXTERNE UND INTERNE)</t>
  </si>
  <si>
    <t>B.2.B.3.1) (externe und interne) Ausbildung bei öffentlichen Subjekten</t>
  </si>
  <si>
    <t>B.2.B.3.2) (externe und interne) Ausbildung von privaten Subjekten</t>
  </si>
  <si>
    <t>B.3) INSTANDHALTUNG UND REPARATUREN (ORDENTLICHE UND AN DRITTE VERGEBENE)</t>
  </si>
  <si>
    <t>B.3.A) Instandhaltung und Reparaturen von Gebäuden und ihrem Zubehör</t>
  </si>
  <si>
    <t>B.3.B)  Instandhaltung und Reparaturen von Anlagen und Maschinen</t>
  </si>
  <si>
    <t>B.3.C) Instandhaltung und Reparaturen von sanitären und wissenschaftlichen Geräten</t>
  </si>
  <si>
    <t>B.3.D) Instandhaltung und Reparaturen von Einrichtungen und Ausstattungen</t>
  </si>
  <si>
    <t>B.3.E) Instandhaltung und Reparaturen von Fahrzeugen</t>
  </si>
  <si>
    <t>B.3.F)  Sonstige Instandhaltungsarbeiten und Reparaturen</t>
  </si>
  <si>
    <t>B.3.G)  Instandhaltung und Reparaturen durch öffentliche Sanitätsbetriebe der Region</t>
  </si>
  <si>
    <t>B.4)   Nutzung von Gütern Dritter</t>
  </si>
  <si>
    <t>B.4.A)  Mieten</t>
  </si>
  <si>
    <t>B.4.B)  Gebühren für Miete</t>
  </si>
  <si>
    <t>B.4.B.1) Gebühren für Miete - Sanitärer Bereich</t>
  </si>
  <si>
    <t>B.4.B.2) Gebühren für Miete - nicht-sanitärer Bereich</t>
  </si>
  <si>
    <t>B.4.C) Raten für Leasing</t>
  </si>
  <si>
    <t>B.4.C.1) Raten für Leasing - Sanitärer Bereich</t>
  </si>
  <si>
    <t>B.4.C.2) Raten für Leasing - Nicht-sanitärer Bereich</t>
  </si>
  <si>
    <t>B.4.D)  Mieten und Gebühren für Miete von öffentlichen Sanitätsbetrieben der Region</t>
  </si>
  <si>
    <t>GESAMTE PERSONALKOSTEN</t>
  </si>
  <si>
    <t>B.5)  PERSONAL DES SANITÄTSSTELLENPLANS</t>
  </si>
  <si>
    <t>B.5.A) Kosten für leitendes Personal des Sanitätsstellenplans</t>
  </si>
  <si>
    <t>B.5.A.1) Kosten für leitendes ärztliches Personal</t>
  </si>
  <si>
    <t>B.5.A.1.1) Kosten für leitendes ärztliches Personal - unbefristete Beschäftigung</t>
  </si>
  <si>
    <t>B.5.A.1.2) Kosten für leitendes ärztliches Personal - befristete Beschäftigung</t>
  </si>
  <si>
    <t>B.5.A.1.3) Kosten für leitendes ärztliches Personal - sonstige Beschäftigung</t>
  </si>
  <si>
    <t>B.5.A.2) Kosten für leitendes nicht ärztliches Personal</t>
  </si>
  <si>
    <t>B.5.A.2.1) Kosten für leitendes nicht ärztliches Personal - unbefristete Beschäftigung</t>
  </si>
  <si>
    <t>B.5.A.2.2) Kosten für leitendes nicht ärztliches Personal - befristete Beschäftigung</t>
  </si>
  <si>
    <t>B.5.A.2.3) Kosten für leitendes nicht ärztliches Personal - sonstige Beschäftigung</t>
  </si>
  <si>
    <t>B.5.B) Kosten für nicht leitendes Personal des Sanitätsstellenplans</t>
  </si>
  <si>
    <t>B.5.B.1) Kosten für nicht leitendes Personal des Sanitätsstellenplans - unbefristete Beschäftigung</t>
  </si>
  <si>
    <t>B.5.B.2)Kosten für nicht leitendes Personal des Sanitätsstellenplans - befristete Beschäftigung</t>
  </si>
  <si>
    <t>B.5.B.3) Kosten für nicht leitendes Personal des Sanitätsstellenplans - sonstige Beschäftigung</t>
  </si>
  <si>
    <t>B.6)  PERSONAL DES FACHSTELLENPLANS</t>
  </si>
  <si>
    <t>B.6.A) Kosten für leitendes Personal des Fachstellenplans</t>
  </si>
  <si>
    <t>B.6.A.1) Kosten für leitendes Personal des Fachstellenplans - unbefristete Beschäftigung</t>
  </si>
  <si>
    <t>B.6.A.2) Kosten für leitendes Personal des Fachstellenplans - befristete Beschäftigung</t>
  </si>
  <si>
    <t>B.6.A.3) Kosten für leitendes Personal des Fachstellenplans - sonstige Beschäftigung</t>
  </si>
  <si>
    <t>B.6.B) Nicht leitendes Fachpersonal des Fachstellenplans</t>
  </si>
  <si>
    <t>B.6.B.1) Kosten für nicht leitendes Personal des Fachstellenplans - unbefristete Beschäftigung</t>
  </si>
  <si>
    <t>B.6.B.2) Kosten für nicht leitendes Personal des Fachstellenplans - befristete Beschäftigung</t>
  </si>
  <si>
    <t>B.6.B.3) Kosten für nicht leitendes Personal des Fachstellenplans - sonstige Beschäftigung</t>
  </si>
  <si>
    <t>B.7)  PERSONAL DES TECHNISCHEN STELLENPLANS</t>
  </si>
  <si>
    <t>B.7.A) Leitendes Personal des technischen Stellenplans</t>
  </si>
  <si>
    <t>B.7.A.1) Kosten für leitendes Personal des technischen Stellenplans - unbefristete Beschäftigung</t>
  </si>
  <si>
    <t>B.7.A.2) Kosten für leitendes Personal des technischen Stellenplans - befristete Beschäftigung</t>
  </si>
  <si>
    <t>B.7.A.3) Kosten für leitendes Personal des technischen Stellenplans - sonstige Beschäftigung</t>
  </si>
  <si>
    <t>B.7.B) Kosten für nicht leitendes Personal des technischen Stellenplans</t>
  </si>
  <si>
    <t>B.7.B.1) Kosten für nicht leitendes Personal des technischen Stellenplans - unbefristete Beschäftigung</t>
  </si>
  <si>
    <t>B.7.B.2) Kosten für nicht leitendes Personal des technischen Stellenplans - befristete Beschäftigung</t>
  </si>
  <si>
    <t>B.7.B.3) Kosten für nicht leitendes Personal des technischen Stellenplans - sonstige Beschäftigung</t>
  </si>
  <si>
    <t>B.8)  PERSONAL DES VERWALTUNGSSTELLENPLANS</t>
  </si>
  <si>
    <t>B.8.A) Leitendes Personal des Verwaltungsstellenplans</t>
  </si>
  <si>
    <t>B.8.A.1) Kosten für leitendes Personal des Verwaltungsstellenplans - unbefristete Beschäftigung</t>
  </si>
  <si>
    <t>B.8.A.2) Kosten für leitendes Personal des Verwaltungsstellenplans - befristete Beschäftigung</t>
  </si>
  <si>
    <t>B.8.A.3) Kosten für leitendes Personal des Verwaltungsstellenplans - sonstige Beschäftigung</t>
  </si>
  <si>
    <t>B.8.B) Kosten für nicht leitendes Personal des Verwaltungsstellenplans</t>
  </si>
  <si>
    <t>B.8.B.1) Kosten für nicht leitendes Personal des Verwaltungsstellenplans - unbefristete Beschäftigung</t>
  </si>
  <si>
    <t>B.8.B.2) Kosten für nicht leitendes Personal des Verwaltungsstellenplans - befristete Beschäftigung</t>
  </si>
  <si>
    <t>B.8.B.3) Kosten für nicht leitendes Personal des Verwaltungsstellenplans - sonstige Beschäftigung</t>
  </si>
  <si>
    <t>B.9)   VERSCHIEDENE AUFWENDUNGEN DER GEBARUNG</t>
  </si>
  <si>
    <t>B.9.A) Steuern und Gebühren (ausschließlich Wertschöpfungssteuer IRAP und IRES)</t>
  </si>
  <si>
    <t>B.9.B)  Forderungsverluste</t>
  </si>
  <si>
    <t>B.9.C) Sonstige verschiedene Führungskosten</t>
  </si>
  <si>
    <t>B.9.C.1)  Entschädigungen, Rückerstattungen von Ausgaben und Sozialabgaben für Leitungsorgane und Aufsichtsrat</t>
  </si>
  <si>
    <t>B.9.C.2) Verschiedene Aufwendungen der Gebarung</t>
  </si>
  <si>
    <t>Insgesamt Abschreibungen</t>
  </si>
  <si>
    <t>B.10) Abschreibungen des immateriellen Anlagevermögens</t>
  </si>
  <si>
    <t>B.11) Abschreibungen des materiellen Anlagevermögens</t>
  </si>
  <si>
    <t>B.12) Abschreibungen der Gebäude</t>
  </si>
  <si>
    <t>B.12.A) Abschreibungen der nicht-instrumentalen verfügbaren Gebäude</t>
  </si>
  <si>
    <t>B.12.B) Abschreibungen der instrumentalen nicht-verfügbaren Gebäude</t>
  </si>
  <si>
    <t>B.13) Abschreibungen anderes materielles Anlagevermögen</t>
  </si>
  <si>
    <t>B.14) Abwertung des Anlagevermögens und der Forderungen</t>
  </si>
  <si>
    <t>B.14.A) Abwertung des immateriellen und des materiellen Anlagevermögens</t>
  </si>
  <si>
    <t>B.14.B) Abwertung der Forderugen</t>
  </si>
  <si>
    <t>B.15) Veränderungn der Restbestände</t>
  </si>
  <si>
    <t>B.15.A) Veränderungen der sanitären Restbestände</t>
  </si>
  <si>
    <t>B.15.B) Veränderungen der nicht-sanitären Restbestände</t>
  </si>
  <si>
    <t>B.16) RÜCKSTELLUNGEN DES GESCHÄFTSJAHRES</t>
  </si>
  <si>
    <t>B.16.A) Rückstellungen für Risiken</t>
  </si>
  <si>
    <t>B.16.A.1) Rückstellungen für Risiken aus Zivilklagen und Prozesskosten</t>
  </si>
  <si>
    <t>B.16.A.2) Rückstellungen für Risiken aus Streitfällen mit abhängig beschäftigtem Personal</t>
  </si>
  <si>
    <t>B.16.A.3)  Rückstellungen für Risiken, die mit dem Einkauf von sanitären Leistungen bei privaten Subjekten zusammenhängen</t>
  </si>
  <si>
    <t>B.16.A.4) Rückstellungen für Risiken aus Direktdeckung der Risiken (Selbstversicherung)</t>
  </si>
  <si>
    <t>B.16.A.5)  Sonstige Rückstellungen für Risiken</t>
  </si>
  <si>
    <t>B.16.B) Rückstellungen für Leistungsprämie (SUMAI-Ärzte)</t>
  </si>
  <si>
    <t>B.16.C) Rückstellungen für nicht verwendete Anteile der verwendungsgebundenen Beiträge</t>
  </si>
  <si>
    <t>B.16.C.1)  Rückstellungen für nicht verwendete Anteile der Beiträge von der Region oder Aut. Prov. für Anteil am verwendungsgebundenen GF</t>
  </si>
  <si>
    <t xml:space="preserve">B.16.C.2)  Rückstellungen für nicht verwendete Anteile der verwendungsgebundenen Beiträge von öffentlichen Subjekten (außerhalb Fonds) </t>
  </si>
  <si>
    <t>B.16.C.3) Rückstellungen für nicht verwendete Anteile der Beiträge von öffentlichen Subjekten für Forschung</t>
  </si>
  <si>
    <t>B.16.C.4)  Rückstellungen für nicht verwendete Anteile der verwendungsgebundenen Beiträge von Privaten</t>
  </si>
  <si>
    <t>B.16.D) Sonstige Rückstellungen</t>
  </si>
  <si>
    <t>B.16.D.1) Rückstellungen für Verzugszinsen</t>
  </si>
  <si>
    <t>B.16.D.2)  Rückstellungen Vertragsverlängerungen für Allgemeinärzte/Kinderärzte freier Wahl/Beträuungskontinuität</t>
  </si>
  <si>
    <t>B.16.D.3) Rückstellungen Vertragsverlängerungen für SUMAI-Ärzte</t>
  </si>
  <si>
    <t xml:space="preserve">B.16.D.4) Rückstellungen Vertragsverlängerungen: leitendes ärztliches Personal </t>
  </si>
  <si>
    <t>B.16.D.5)  Rückstellungen Vertragsverlängerungen: leitendes nicht ärztliches Personal</t>
  </si>
  <si>
    <t>B.16.D.6) Rückstellungen Vertragsverlängerungen: nicht leitendes Personal</t>
  </si>
  <si>
    <t>B.16.D.7) Sonstige Rückstellungen</t>
  </si>
  <si>
    <t>Insgesamt Aufwendungen für die Produktion (B)</t>
  </si>
  <si>
    <t>C)  Finanzielle Aufwendungen und Erträge</t>
  </si>
  <si>
    <t>C.1) Aktivzinsen</t>
  </si>
  <si>
    <t>C.1.A) Aktivzinsen auf einheitliches Schatzamtskonto</t>
  </si>
  <si>
    <t>C.1.B) Aktivzinsen auf Post- und Bank K/K</t>
  </si>
  <si>
    <t>C.1.C)  Sonstige Aktivzinsen</t>
  </si>
  <si>
    <t>C.2) Sonstige Erträge</t>
  </si>
  <si>
    <t>C.2.A) Erträge aus Beteiligungen</t>
  </si>
  <si>
    <t>C.2.B) Finanzerträge aus Finanzanlagevermögen</t>
  </si>
  <si>
    <t>C.2.C) Finanzerträge aus Wertpapieren aus dem Anlagevermögen</t>
  </si>
  <si>
    <t>C.2.D) Sonstige, von den vorhergehenden nicht genannten Finanzerträge</t>
  </si>
  <si>
    <t>C.2.E) Gewinne aus Umwechseldifferenzen</t>
  </si>
  <si>
    <t>C.3)  Passivzinsen</t>
  </si>
  <si>
    <t>C.3.A) Passivzinsen für Kassabevorschussungen</t>
  </si>
  <si>
    <t>C.3.B) Passivzinsen für Darlehen</t>
  </si>
  <si>
    <t>C.3.C) Sonstige Passivzinsen</t>
  </si>
  <si>
    <t>C.4) Sonstige Aufwendungen</t>
  </si>
  <si>
    <t>C.4.A) Sonstige Finanzaufwendungen</t>
  </si>
  <si>
    <t>C.4.B) Verluste auf Umwechseldifferenzen</t>
  </si>
  <si>
    <t>Insgesamt Finanzerträge und -Aufwendungen (C)</t>
  </si>
  <si>
    <t>D)  Wertberichtigungen von Finanztätigkeiten</t>
  </si>
  <si>
    <t>D.1)  Aufwertungen</t>
  </si>
  <si>
    <t>D.2)  Abwertungen</t>
  </si>
  <si>
    <t>Insgesamt Wertberichtigungen von Finanztätigkeiten (D)</t>
  </si>
  <si>
    <t>E)  Außerordentliche Aufwendungen und Erträge</t>
  </si>
  <si>
    <t>E.1) Außerordentliche Erträge</t>
  </si>
  <si>
    <t>E.1.A) Veräußerungsgewinne</t>
  </si>
  <si>
    <t>E.1.B) Sonstige außerordentliche Erträge</t>
  </si>
  <si>
    <t>E.1.B.1) Erträge aus Schenkungen und verschiedenen unentgeltlichen Zuwendungen</t>
  </si>
  <si>
    <t>E.1.B.2) Außerordentliche Erträge</t>
  </si>
  <si>
    <t>E.1.B.2.1) Außerordentliche Erträge gegenüber öffentlichen Sanitätsbetrieben der Region</t>
  </si>
  <si>
    <t>E.1.B.2.2) Außerordentliche Erträge gegenüber Dritten</t>
  </si>
  <si>
    <t>E.1.B.2.2.A) Außerordentliche Erträge gegenüber Dritten betreffend überregionale Mobilität</t>
  </si>
  <si>
    <t>E.1.B.2.2.B)  Außerordentliche Erträge gegenüber Dritten betreffend das Personal</t>
  </si>
  <si>
    <t>E.1.B.2.2.C) Außerordentliche Erträge gegenüber Dritten betreffend die Konventionen für gesundheitliche Grundversorgung</t>
  </si>
  <si>
    <t>E.1.B.2.2.D) Außerordentliche Erträge gegenüber Dritten betreffend die Konventionen für fachärztliche Betreuung</t>
  </si>
  <si>
    <t>E.1.B.2.2.E) Außerordentliche Erträge gegenüber Dritten betreffend den Ankauf von sanitären Leistungen von akkreditierten Anbietern</t>
  </si>
  <si>
    <t>E.1.B.2.2.F) Außerordentliche Erträge gegenüber Dritten betreffend den Ankauf von Gütern und Dienstleistungen</t>
  </si>
  <si>
    <t>E.1.B.2.2.G) Sonstige außerordentliche Erträge</t>
  </si>
  <si>
    <t>E.1.B.3) Aktiver Schwund</t>
  </si>
  <si>
    <t>E.1.B.3.1) Aktiver Schwund gegenüber Dritten betreffend öffentliche Sanitätsbetriebe der Region</t>
  </si>
  <si>
    <t>E.1.B.3.2) Aktiver Schwund gegenüber Dritten</t>
  </si>
  <si>
    <t>E.1.B.3.2.A) Aktiver Schwund gegenüber Dritten betreffend die überregionale Mobilität</t>
  </si>
  <si>
    <t>E.1.B.3.2.B) Aktiver Schwund gegenüber Dritten betreffend das Personal</t>
  </si>
  <si>
    <t>E.1.B.3.2.C) Aktiver Schwund gegenüber Dritten betreffend die Konventionen für gesundheitliche Grundversorgung</t>
  </si>
  <si>
    <t>E.1.B.3.2.D) Aktiver Schwund gegenüber Dritten betreffend die Konventionen für fachärztliche Betreuung</t>
  </si>
  <si>
    <t>E.1.B.3.2.E) Aktiver Schwund gegenüber Dritten betreffend den Ankauf von sanitären Leistungen von akkreditierten Anbietern</t>
  </si>
  <si>
    <t>E.1.B.3.2.F) Aktiver Schwund gegenüber Dritten betreffend den Ankauf von Gütern und Dienstleistungen</t>
  </si>
  <si>
    <t>E.1.B.3.2.G) Sonstiger Aktiver Schwund gegenüber Dritten</t>
  </si>
  <si>
    <t>E.1.B.4) Sonstige außerordentliche Erträge</t>
  </si>
  <si>
    <t>E.2) Außerordentliche Aufwendungen</t>
  </si>
  <si>
    <t>E.2.A) Veräußerungsverluste</t>
  </si>
  <si>
    <t>E.2.B) Sonstige außerordentliche Aufwendungen</t>
  </si>
  <si>
    <t>E.2.B.1) Steuerliche Aufwendungen aus Vorjahren</t>
  </si>
  <si>
    <t>E.2.B.2) Aufwendungen aus Zivilverfahren und Prozesse</t>
  </si>
  <si>
    <t>E.2.B.3) Außerordentliche Aufwendungen</t>
  </si>
  <si>
    <t>E.2.B.3.1) Außerordentliche Aufwendungen gegenüber öffentlichen Sanitätsbetrieben der Region</t>
  </si>
  <si>
    <t>E.2.B.3.1.A) Außerordentliche Aufwendungen gegenüber öffentlichen Sanitätsbetrieben betreffend die regionale Mobilität</t>
  </si>
  <si>
    <t>E.2.B.3.1.B) Sonstige außerordentliche Aufwendungen gegenüber öffentlichen Sanitätsbetrieben der Region</t>
  </si>
  <si>
    <t>E.2.B.3.2) Außerordentliche Aufwendungen gegenüber Dritten</t>
  </si>
  <si>
    <t>E.2.B.3.2.A) Außerordentliche Aufwendungen gegenüber Dritten betreffend die überregionale Mobilität</t>
  </si>
  <si>
    <t>E.2.B.3.2.B) Außerordentliche Aufwendungen gegenüber Dritten betreffend das Personal</t>
  </si>
  <si>
    <t>E.2.B.3.2.B.1) Außerordentliche Aufwendungen gegenüber Dritten betreffend das Personal - Ärztliche Leiter</t>
  </si>
  <si>
    <t>E.2.B.3.2.B.2) Außerordentliche Aufwendungen gegenüber Dritter betreffend das Personal - nicht ärztliches leitendens Personal</t>
  </si>
  <si>
    <t>E.2.B.3.2.B.3) Außerordentliche Aufwendungen gegenüber Dritten betreffend das Personal - nicht-leitendes Personal</t>
  </si>
  <si>
    <t>E.2.B.3.2.C) Außerordentliche Aufwendungen gegenüber Dritten betreffend die Konventionen für die gesundheitliche Grundversorgung</t>
  </si>
  <si>
    <t>E.2.B.3.2.D) Außerordentliche Aufwendungen gegenüber Dritten betreffend die Konventionen für fachärztliche Betreuung</t>
  </si>
  <si>
    <t>E.2.B.3.2.E) Außerordentliche Aufwendungen gegenüber Dritten betreffend den Ankauf von sanitären Leistungen von akkreditierten Anbietern</t>
  </si>
  <si>
    <t>E.2.B.3.2.F) Außerordentliche Aufwendungen gegenüber Dritten betreffend den Ankauf von Gütern und Dienstleistungen</t>
  </si>
  <si>
    <t>E.2.B.3.2.G) Sonstige außerordentliche Aufwendungen gegenüber Dritten</t>
  </si>
  <si>
    <t>E.2.B.4) Passiver Schwund</t>
  </si>
  <si>
    <t>E.2.B.4.1) Passiver Schwund gegenüber öffentliche Sanitätsbetriebe der Region</t>
  </si>
  <si>
    <t>E.2.B.4.2) Passiver Schwund gegenüber Dritten</t>
  </si>
  <si>
    <t>E.2.B.4.2.A) Passiver Schwund gegenüber Dritten betreffend überregionale Mobilität</t>
  </si>
  <si>
    <t>E.2.B.4.2.B) Passiver Schwund gegenüber Dritten betreffend das Personal</t>
  </si>
  <si>
    <t>E.2.B.4.2.C) Passiver Schwund gegenüber Dritten betreffend die Konventionen für gesundheitliche Grundversorgung</t>
  </si>
  <si>
    <t>E.2.B.4.2.D) Passiver Schwund gegenüber Dritten betreffend die Konventionen für fachärztliche Betreuung</t>
  </si>
  <si>
    <t>E.2.B.4.2.E) Passiver Schwund gegenüber Dritten betreffend den Ankauf von sanitären Leistungen von akkreditieren Anbietern</t>
  </si>
  <si>
    <t>E.2.B.4.2.F) Passiver Schwund gegenüber Dritten betreffend den Ankauf von Gütern und Dienstleistungen</t>
  </si>
  <si>
    <t>E.2.B.4.2.G)  Sonstiger Passiver Schwund gegenüber Dritten</t>
  </si>
  <si>
    <t>E.2.B.5) Sonstige außerordenltiche Aufwendungen</t>
  </si>
  <si>
    <t>Insgesamt außerordentliche Aufwendungen und Erträge (E)</t>
  </si>
  <si>
    <t>Ergebnis vor Steuern (A - B +/- C +/- D +/- E)</t>
  </si>
  <si>
    <t>Steuern und Gebühren</t>
  </si>
  <si>
    <t>Y.1.A) IRAP betreffend bedienstetes Personal</t>
  </si>
  <si>
    <t>Y.1.B) IRAP betreffend dem bediensteten Personal gleichgestellte Mitarbeiter und Personal</t>
  </si>
  <si>
    <t>Y.1.C) IRAPbetreffend freiberufliche Tätigkeit (Intramoenia)</t>
  </si>
  <si>
    <t>Y.1.D) IRAP betreffend wirtschaftliche Tätigkeit</t>
  </si>
  <si>
    <t>Y.2.A) IRES auf institutionelle Tätigkeit</t>
  </si>
  <si>
    <t>Y.2.B) IRES auf wirtschaftliche Tätigkeit</t>
  </si>
  <si>
    <t>Y.3) Rückstellung für Steuern (Feststellung, Erlass, usw.)</t>
  </si>
  <si>
    <t>Insgesamt Steuern und Gebühren</t>
  </si>
  <si>
    <t>GESCHÄFTSERGEBNIS</t>
  </si>
  <si>
    <t>Datum: Aprile 2016</t>
  </si>
  <si>
    <t>Der verantwortliche Funktionär für den Bereich Wirtschaft und Finanzen</t>
  </si>
  <si>
    <t>Der Generaldirektor</t>
  </si>
  <si>
    <t>SP</t>
  </si>
  <si>
    <t>MODELLO DI RILEVAZIONE DELLO STATO PATRIMONIALE
AZIENDE SANITARIE LOCALI - AZIENDE OSPEDALIERE
IRCCS - AZIENDE OSPEDALIERE UNIVERSITARIE</t>
  </si>
  <si>
    <t>OGGETTO DELLA RILEVAZIONE</t>
  </si>
  <si>
    <t xml:space="preserve">CONSUNTIVO </t>
  </si>
  <si>
    <t>A T T I V I T A'</t>
  </si>
  <si>
    <t>DESCRIZIONE</t>
  </si>
  <si>
    <t>AAZ999</t>
  </si>
  <si>
    <t>A) IMMOBILIZZAZIONI</t>
  </si>
  <si>
    <t>AAA000</t>
  </si>
  <si>
    <t xml:space="preserve">     A.I) IMMOBILIZZAZIONI IMMATERIALI</t>
  </si>
  <si>
    <t>AAA010</t>
  </si>
  <si>
    <t xml:space="preserve">            A.I.1) Costi di impianto e di ampliamento</t>
  </si>
  <si>
    <t xml:space="preserve">                       A.I.1.a) Costi di impianto e di ampliamento</t>
  </si>
  <si>
    <t xml:space="preserve">                       A.I.1.b) F.do Amm.to costi di impianto e di ampliamento</t>
  </si>
  <si>
    <t>AAA040</t>
  </si>
  <si>
    <t xml:space="preserve">            A.I.2) Costi di ricerca e sviluppo</t>
  </si>
  <si>
    <t xml:space="preserve">                       A.I.2.a) Costi di ricerca e sviluppo</t>
  </si>
  <si>
    <t xml:space="preserve">                       A.I.2.b) F.do Amm.to costi di ricerca e sviluppo</t>
  </si>
  <si>
    <t>AAA070</t>
  </si>
  <si>
    <t xml:space="preserve">            A.I.3) Diritti di brevetto e diritti di utilizzazione delle opere d'ingegno</t>
  </si>
  <si>
    <t xml:space="preserve">                       A.I.3.a) Diritti di brevetto e diritti di utilizzazione delle opere d'ingegno - derivanti dall'attività di 
                       ricerca</t>
  </si>
  <si>
    <t xml:space="preserve">                       A.I.3.b) F.do Amm.to diritti di brevetto e diritti di utilizzazione delle opere d'ingegno - derivanti
                        dall'attività di ricerca</t>
  </si>
  <si>
    <t xml:space="preserve">                       A.I.3.c) Diritti di brevetto e diritti di utilizzazione delle opere d'ingegno - altri</t>
  </si>
  <si>
    <t xml:space="preserve">                       A.I.3.d) F.do Amm.to diritti di brevetto e diritti di utilizzazione delle opere d'ingegno - altri</t>
  </si>
  <si>
    <t xml:space="preserve">            A.I.4) Immobilizzazioni immateriali in corso e acconti</t>
  </si>
  <si>
    <t>AAA130</t>
  </si>
  <si>
    <t xml:space="preserve">            A.I.5) Altre immobilizzazioni immateriali</t>
  </si>
  <si>
    <t xml:space="preserve">                       A.I.5.a) Concessioni, licenze, marchi e diritti simili</t>
  </si>
  <si>
    <t xml:space="preserve">                       A.I.5.b) F.do Amm.to concessioni, licenze, marchi e diritti simili</t>
  </si>
  <si>
    <t xml:space="preserve">                       A.I.5.c) Migliorie su beni di terzi</t>
  </si>
  <si>
    <t xml:space="preserve">                       A.I.5.d) F.do Amm.to migliorie su beni di terzi</t>
  </si>
  <si>
    <t xml:space="preserve">                       A.I.5.e) Pubblicità</t>
  </si>
  <si>
    <t xml:space="preserve">                       A.I.5.f) F.do Amm.to pubblicità</t>
  </si>
  <si>
    <t xml:space="preserve">                       A.I.5.g) Altre immobilizzazioni immateriali</t>
  </si>
  <si>
    <t xml:space="preserve">                       A.I.5.h) F.do Amm.to altre immobilizzazioni immateriali</t>
  </si>
  <si>
    <t>AAA220</t>
  </si>
  <si>
    <t xml:space="preserve">            A.I.6) Fondo Svalutazione immobilizzazioni immateriali</t>
  </si>
  <si>
    <t xml:space="preserve">                       A.I.6.a) F.do Svalut. Costi di impianto e di ampliamento</t>
  </si>
  <si>
    <t xml:space="preserve">                       A.I.6.b) F.do Svalut. Costi di ricerca e sviluppo</t>
  </si>
  <si>
    <t xml:space="preserve">                       A.I.6.c) F.do Svalut. Diritti di brevetto e diritti di utilizzazione delle opere d'ingegno</t>
  </si>
  <si>
    <t xml:space="preserve">                       A.I.6.d) F.do Svalut. Altre immobilizzazioni immateriali</t>
  </si>
  <si>
    <t>AAA270</t>
  </si>
  <si>
    <t xml:space="preserve">     A.II)  IMMOBILIZZAZIONI MATERIALI</t>
  </si>
  <si>
    <t>AAA280</t>
  </si>
  <si>
    <t xml:space="preserve">            A.II.1) Terreni</t>
  </si>
  <si>
    <t>AAA290</t>
  </si>
  <si>
    <t xml:space="preserve">                       A.II.1.a) Terreni disponibili</t>
  </si>
  <si>
    <t xml:space="preserve">                       A.II.1.b) Terreni indisponibili</t>
  </si>
  <si>
    <t>AAA310</t>
  </si>
  <si>
    <t xml:space="preserve">            A.II.2) Fabbricati</t>
  </si>
  <si>
    <t>AAA320</t>
  </si>
  <si>
    <t xml:space="preserve">                       A.II.2.a) Fabbricati non strumentali (disponibili)</t>
  </si>
  <si>
    <t>AAA330</t>
  </si>
  <si>
    <t xml:space="preserve">                               A.II.2.a.1) Fabbricati non strumentali (disponibili)</t>
  </si>
  <si>
    <t>AAA340</t>
  </si>
  <si>
    <t xml:space="preserve">                               A.II.2.a.2) F.do Amm.to Fabbricati non strumentali (disponibili)</t>
  </si>
  <si>
    <t>AAA350</t>
  </si>
  <si>
    <t xml:space="preserve">                       A.II.2.b) Fabbricati strumentali (indisponibili)</t>
  </si>
  <si>
    <t xml:space="preserve">                               A.II.2.b.1) Fabbricati strumentali (indisponibili)</t>
  </si>
  <si>
    <t xml:space="preserve">                               A.II.2.b.2) F.do Amm.to Fabbricati strumentali (indisponibili)</t>
  </si>
  <si>
    <t>AAA380</t>
  </si>
  <si>
    <t xml:space="preserve">            A.II.3) Impianti e macchinari</t>
  </si>
  <si>
    <t xml:space="preserve">                       A.II.3.a) Impianti e macchinari</t>
  </si>
  <si>
    <t xml:space="preserve">                       A.II.3.b) F.do Amm.to Impianti e macchinari</t>
  </si>
  <si>
    <t>AAA410</t>
  </si>
  <si>
    <t xml:space="preserve">            A.II.4) Attrezzature sanitarie e scientifiche</t>
  </si>
  <si>
    <t xml:space="preserve">                       A.II.4.a) Attrezzature sanitarie e scientifiche</t>
  </si>
  <si>
    <t xml:space="preserve">                       A.II.4.b) F.do Amm.to Attrezzature sanitarie e scientifiche</t>
  </si>
  <si>
    <t>AAA440</t>
  </si>
  <si>
    <t xml:space="preserve">            A.II.5) Mobili e arredi</t>
  </si>
  <si>
    <t xml:space="preserve">                       A.II.5.a) Mobili e arredi</t>
  </si>
  <si>
    <t xml:space="preserve">                       A.II.5.b) F.do Amm.to Mobili e arredi</t>
  </si>
  <si>
    <t>AAA470</t>
  </si>
  <si>
    <t xml:space="preserve">            A.II.6) Automezzi</t>
  </si>
  <si>
    <t xml:space="preserve">                       A.II.6.a) Automezzi</t>
  </si>
  <si>
    <t xml:space="preserve">                       A.II.6.b) F.do Amm.to Automezzi</t>
  </si>
  <si>
    <t xml:space="preserve">            A.II.7) Oggetti d'arte</t>
  </si>
  <si>
    <t>AAA510</t>
  </si>
  <si>
    <r>
      <t xml:space="preserve">            A.II.8) </t>
    </r>
    <r>
      <rPr>
        <b/>
        <i/>
        <sz val="10"/>
        <rFont val="Tahoma"/>
        <family val="2"/>
      </rPr>
      <t>Altre immobilizzazioni materiali</t>
    </r>
  </si>
  <si>
    <r>
      <t xml:space="preserve">                       A.II.8.a) </t>
    </r>
    <r>
      <rPr>
        <sz val="10"/>
        <rFont val="Tahoma"/>
        <family val="2"/>
      </rPr>
      <t>Altre immobilizzazioni materiali</t>
    </r>
  </si>
  <si>
    <r>
      <t xml:space="preserve">                       A.II.8.b) F.do Amm.to </t>
    </r>
    <r>
      <rPr>
        <sz val="10"/>
        <rFont val="Tahoma"/>
        <family val="2"/>
      </rPr>
      <t>Altre immobilizzazioni materiali</t>
    </r>
  </si>
  <si>
    <t xml:space="preserve">            A.II.9) Immobilizzazioni materiali in corso e acconti</t>
  </si>
  <si>
    <t>AAA550</t>
  </si>
  <si>
    <t xml:space="preserve">            A.II.10) Fondo Svalutazione immobilizzazioni materiali</t>
  </si>
  <si>
    <t xml:space="preserve">                       A.II.10.a) F.do Svalut. Terreni</t>
  </si>
  <si>
    <t xml:space="preserve">                       A.II.10.b) F.do Svalut. Fabbricati</t>
  </si>
  <si>
    <t xml:space="preserve">                       A.II.10.c) F.do Svalut. Impianti e macchinari</t>
  </si>
  <si>
    <t xml:space="preserve">                       A.II.10.d) F.do Svalut. Attrezzature sanitarie e scientifiche</t>
  </si>
  <si>
    <t xml:space="preserve">                       A.II.10.e) F.do Svalut. Mobili e arredi</t>
  </si>
  <si>
    <t xml:space="preserve">                       A.II.10.f) F.do Svalut. Automezzi</t>
  </si>
  <si>
    <t xml:space="preserve">                       A.II.10.g) F.do Svalut. Oggetti d'arte</t>
  </si>
  <si>
    <t xml:space="preserve">                       A.II.10.h) F.do Svalut. Altre immobilizzazioni materiali</t>
  </si>
  <si>
    <t>AAA640</t>
  </si>
  <si>
    <t xml:space="preserve">     A.III)  IMMOBILIZZAZIONI FINANZIARIE</t>
  </si>
  <si>
    <t>AAA650</t>
  </si>
  <si>
    <t xml:space="preserve">            A.III.1) Crediti finanziari</t>
  </si>
  <si>
    <t xml:space="preserve">                       A.III.1.a) Crediti finanziari v/Stato</t>
  </si>
  <si>
    <t xml:space="preserve">                       A.III.1.b) Crediti finanziari v/Regione</t>
  </si>
  <si>
    <t xml:space="preserve">                       A.III.1.c) Crediti finanziari v/partecipate</t>
  </si>
  <si>
    <t xml:space="preserve">                       A.III.1.d) Crediti finanziari v/altri</t>
  </si>
  <si>
    <t>AAA700</t>
  </si>
  <si>
    <t xml:space="preserve">            A.III.2) Titoli</t>
  </si>
  <si>
    <t xml:space="preserve">                       A.III.2.a) Partecipazioni</t>
  </si>
  <si>
    <t>AAA720</t>
  </si>
  <si>
    <t xml:space="preserve">                       A.III.2.b) Altri titoli</t>
  </si>
  <si>
    <t>AAA730</t>
  </si>
  <si>
    <t xml:space="preserve">                            A.III.2.b.1) Titoli di Stato</t>
  </si>
  <si>
    <t>AAA740</t>
  </si>
  <si>
    <t xml:space="preserve">                            A.III.2.b.2) Altre Obbligazioni</t>
  </si>
  <si>
    <t>AAA750</t>
  </si>
  <si>
    <t xml:space="preserve">                            A.III.2.b.3) Titoli azionari quotati in Borsa</t>
  </si>
  <si>
    <r>
      <t xml:space="preserve">                            A.III.2.b.4) </t>
    </r>
    <r>
      <rPr>
        <sz val="10"/>
        <rFont val="Tahoma"/>
        <family val="2"/>
      </rPr>
      <t>Titoli diversi</t>
    </r>
  </si>
  <si>
    <t>ABZ999</t>
  </si>
  <si>
    <t>B)  ATTIVO CIRCOLANTE</t>
  </si>
  <si>
    <t>ABA000</t>
  </si>
  <si>
    <t xml:space="preserve">     B.I)  RIMANENZE</t>
  </si>
  <si>
    <t>ABA010</t>
  </si>
  <si>
    <t xml:space="preserve">            B.I.1) Rimanenze beni sanitari</t>
  </si>
  <si>
    <t xml:space="preserve">                       B.I.1.a)  Prodotti farmaceutici ed emoderivati</t>
  </si>
  <si>
    <t xml:space="preserve">                       B.I.1.b)  Sangue ed emocomponenti</t>
  </si>
  <si>
    <t xml:space="preserve">                       B.I.1.c)  Dispositivi medici</t>
  </si>
  <si>
    <t xml:space="preserve">                       B.I.1.d)  Prodotti dietetici</t>
  </si>
  <si>
    <t xml:space="preserve">                       B.I.1.e)  Materiali per la profilassi (vaccini)</t>
  </si>
  <si>
    <t xml:space="preserve">                       B.I.1.f)  Prodotti chimici</t>
  </si>
  <si>
    <r>
      <t xml:space="preserve">                       B.I.1.g)  Materiali e </t>
    </r>
    <r>
      <rPr>
        <sz val="10"/>
        <rFont val="Tahoma"/>
        <family val="2"/>
      </rPr>
      <t>prodotti per uso veterinario</t>
    </r>
  </si>
  <si>
    <t xml:space="preserve">                       B.I.1.h)  Altri beni e prodotti sanitari</t>
  </si>
  <si>
    <t xml:space="preserve">                       B.I.1.i)  Acconti per acquisto di beni e prodotti sanitari</t>
  </si>
  <si>
    <t>ABA110</t>
  </si>
  <si>
    <t xml:space="preserve">            B.I.2) Rimanenze beni non sanitari</t>
  </si>
  <si>
    <t xml:space="preserve">                       B.I.2.a)  Prodotti alimentari</t>
  </si>
  <si>
    <t xml:space="preserve">                       B.I.2.b)  Materiali di guardaroba, di pulizia, e di convivenza in genere</t>
  </si>
  <si>
    <t xml:space="preserve">                       B.I.2.c)  Combustibili, carburanti e lubrificanti</t>
  </si>
  <si>
    <t xml:space="preserve">                       B.I.2.d)  Supporti informatici e cancelleria</t>
  </si>
  <si>
    <t xml:space="preserve">                       B.I.2.e)  Materiale per la manutenzione</t>
  </si>
  <si>
    <t xml:space="preserve">                       B.I.2.f)  Altri beni e prodotti non sanitari</t>
  </si>
  <si>
    <t xml:space="preserve">                       B.I.2.g)  Acconti per acquisto di beni e prodotti non sanitari</t>
  </si>
  <si>
    <t>ABA190</t>
  </si>
  <si>
    <t xml:space="preserve">     B.II)  CREDITI </t>
  </si>
  <si>
    <t>ABA200</t>
  </si>
  <si>
    <t xml:space="preserve">            B.II.1)  Crediti v/Stato</t>
  </si>
  <si>
    <t>ABA210</t>
  </si>
  <si>
    <t xml:space="preserve">                       B.II.1.a)  Crediti v/Stato per spesa corrente - Integrazione a norma del D.L.vo 56/2000</t>
  </si>
  <si>
    <t>ABA220</t>
  </si>
  <si>
    <t xml:space="preserve">                       B.II.1.b)  Crediti v/Stato per spesa corrente - FSN</t>
  </si>
  <si>
    <t>ABA230</t>
  </si>
  <si>
    <t xml:space="preserve">                       B.II.1.c)  Crediti v/Stato per mobilità attiva extraregionale</t>
  </si>
  <si>
    <t>ABA240</t>
  </si>
  <si>
    <t xml:space="preserve">                       B.II.1.d)  Crediti v/Stato per mobilità attiva internazionale</t>
  </si>
  <si>
    <t>ABA250</t>
  </si>
  <si>
    <t xml:space="preserve">                       B.II.1.e)  Crediti v/Stato per acconto quota fabbisogno sanitario regionale standard</t>
  </si>
  <si>
    <t>ABA260</t>
  </si>
  <si>
    <t xml:space="preserve">                       B.II.1.f)  Crediti v/Stato per finanziamento sanitario aggiuntivo corrente</t>
  </si>
  <si>
    <t xml:space="preserve">                       B.II.1.g)   Crediti v/Stato per spesa corrente - altro</t>
  </si>
  <si>
    <t xml:space="preserve">                       B.II.1.h)  Crediti v/Stato per finanziamenti per investimenti</t>
  </si>
  <si>
    <t>ABA290</t>
  </si>
  <si>
    <t xml:space="preserve">                       B.II.1.i)  Crediti v/Stato per ricerca</t>
  </si>
  <si>
    <t xml:space="preserve">                            B.II.1.i.1)  Crediti v/Stato per ricerca corrente - Ministero della Salute</t>
  </si>
  <si>
    <t xml:space="preserve">                            B.II.1.i.2)  Crediti v/Stato per ricerca finalizzata - Ministero della Salute</t>
  </si>
  <si>
    <t xml:space="preserve">                            B.II.1.i.3)  Crediti v/Stato per ricerca - altre Amministrazioni centrali </t>
  </si>
  <si>
    <t xml:space="preserve">                            B.II.1.i.4)  Crediti v/Stato per ricerca - finanziamenti per investimenti</t>
  </si>
  <si>
    <t xml:space="preserve">                       B.II.1.l)  Crediti v/prefetture</t>
  </si>
  <si>
    <t>ABA350</t>
  </si>
  <si>
    <t xml:space="preserve">            B.II.2)  Crediti v/Regione o Provincia Autonoma</t>
  </si>
  <si>
    <t>ABA360</t>
  </si>
  <si>
    <t xml:space="preserve">                       B.II.2.a)  Crediti v/Regione o Provincia Autonoma per spesa corrente</t>
  </si>
  <si>
    <t>RR</t>
  </si>
  <si>
    <t>ABA370</t>
  </si>
  <si>
    <t xml:space="preserve">                            B.II.2.a.1)  Crediti v/Regione o Provincia Autonoma per spesa corrente - IRAP</t>
  </si>
  <si>
    <t>ABA380</t>
  </si>
  <si>
    <t xml:space="preserve">                            B.II.2.a.2)  Crediti v/Regione o Provincia Autonoma per spesa corrente - Addizionale IRPEF</t>
  </si>
  <si>
    <t xml:space="preserve">                            B.II.2.a.3)  Crediti v/Regione o Provincia Autonoma per quota FSR</t>
  </si>
  <si>
    <t>ABA400</t>
  </si>
  <si>
    <t xml:space="preserve">                            B.II.2.a.4)  Crediti v/Regione o Provincia Autonoma per mobilità attiva intraregionale</t>
  </si>
  <si>
    <t>da sottrarre da ABA400</t>
  </si>
  <si>
    <t xml:space="preserve">                            B.II.2.a.5)  Crediti v/Regione o Provincia Autonoma per mobilità attiva extraregionale</t>
  </si>
  <si>
    <t>ABA420</t>
  </si>
  <si>
    <t xml:space="preserve">                            B.II.2.a.6)  Crediti v/Regione o Provincia Autonoma per acconto quota FSR</t>
  </si>
  <si>
    <t xml:space="preserve">                            B.II.2.a.7)  Crediti v/Regione o Provincia Autonoma per finanziamento sanitario aggiuntivo
                            corrente LEA</t>
  </si>
  <si>
    <t xml:space="preserve">                            B.II.2.a.8)  Crediti v/Regione o Provincia Autonoma per finanziamento sanitario aggiuntivo
                            corrente extra LEA</t>
  </si>
  <si>
    <t xml:space="preserve">                            B.II.2.a.9)  Crediti v/Regione o Provincia Autonoma per spesa corrente - altro</t>
  </si>
  <si>
    <t xml:space="preserve">                            B.II.2.a.10)  Crediti v/Regione o Provincia Autonoma per ricerca</t>
  </si>
  <si>
    <t>ABA470</t>
  </si>
  <si>
    <t xml:space="preserve">                       B.II.2.b) Crediti v/Regione o Provincia Autonoma per versamenti a patrimonio netto</t>
  </si>
  <si>
    <t xml:space="preserve">                            B.II.2.b.1) Crediti v/Regione o Provincia Autonoma per finanziamenti per investimenti</t>
  </si>
  <si>
    <t xml:space="preserve">                            B.II.2.b.2) Crediti v/Regione o Provincia Autonoma per incremento fondo dotazione</t>
  </si>
  <si>
    <t xml:space="preserve">                            B.II.2.b.3) Crediti v/Regione o Provincia Autonoma per ripiano perdite</t>
  </si>
  <si>
    <t>ABA510</t>
  </si>
  <si>
    <t xml:space="preserve">                            B.II.2.b.4) Crediti v/Regione per copertura debiti al 31/12/2005</t>
  </si>
  <si>
    <t>da sottrarre da ABA510</t>
  </si>
  <si>
    <t>ABA520</t>
  </si>
  <si>
    <t xml:space="preserve">                            B.II.2.b.5) Crediti v/Regione o Provincia Autonoma per ricostituzione risorse da investimenti
                                           esercizi precedenti</t>
  </si>
  <si>
    <t>da sottrarre da ABA520</t>
  </si>
  <si>
    <t xml:space="preserve">            B.II.3)  Crediti v/Comuni</t>
  </si>
  <si>
    <t>ABA540</t>
  </si>
  <si>
    <t xml:space="preserve">            B.II.4) Crediti v/Aziende sanitarie pubbliche</t>
  </si>
  <si>
    <t>ABA550</t>
  </si>
  <si>
    <t xml:space="preserve">                       B.II.4.a) Crediti v/Aziende sanitarie pubbliche della Regione</t>
  </si>
  <si>
    <t>ABA560</t>
  </si>
  <si>
    <t xml:space="preserve">                            B.II.4.a.1) Crediti v/Aziende sanitarie pubbliche della Regione - per mobilità in compensazione</t>
  </si>
  <si>
    <t>ABA570</t>
  </si>
  <si>
    <t xml:space="preserve">                            B.II.4.a.2) Crediti v/Aziende sanitarie pubbliche della Regione - per mobilità non in
                            compensazione</t>
  </si>
  <si>
    <t>ABA580</t>
  </si>
  <si>
    <t xml:space="preserve">                            B.II.4.a.3) Crediti v/Aziende sanitarie pubbliche della Regione - per altre prestazioni</t>
  </si>
  <si>
    <t>ABA590</t>
  </si>
  <si>
    <t xml:space="preserve">                       B.II.4.b) Acconto quota FSR da distribuire</t>
  </si>
  <si>
    <t xml:space="preserve">                       B.II.4.c) Crediti v/Aziende sanitarie pubbliche Extraregione</t>
  </si>
  <si>
    <t>ABA610</t>
  </si>
  <si>
    <t xml:space="preserve">            B.II.5) Crediti v/società partecipate e/o enti dipendenti della Regione</t>
  </si>
  <si>
    <t xml:space="preserve">                       B.II.5.a) Crediti v/enti regionali</t>
  </si>
  <si>
    <t xml:space="preserve">                       B.II.5.b) Crediti v/sperimentazioni gestionali</t>
  </si>
  <si>
    <t xml:space="preserve">                       B.II.5.c) Crediti v/altre partecipate</t>
  </si>
  <si>
    <t xml:space="preserve">            B.II.6) Crediti v/Erario</t>
  </si>
  <si>
    <t>ABA660</t>
  </si>
  <si>
    <t xml:space="preserve">            B.II.7) Crediti v/altri</t>
  </si>
  <si>
    <t xml:space="preserve">                       B.II.7.a) Crediti v/clienti privati</t>
  </si>
  <si>
    <t>ABA680</t>
  </si>
  <si>
    <t xml:space="preserve">                       B.II.7.b) Crediti v/gestioni liquidatorie</t>
  </si>
  <si>
    <t xml:space="preserve">                       B.II.7.c) Crediti v/altri soggetti pubblici</t>
  </si>
  <si>
    <t xml:space="preserve">                       B.II.7.d) Crediti v/altri soggetti pubblici per ricerca</t>
  </si>
  <si>
    <t xml:space="preserve">                       B.II.7.e) Altri crediti diversi</t>
  </si>
  <si>
    <t>ABA720</t>
  </si>
  <si>
    <t xml:space="preserve">     B.III)  ATTIVITA' FINANZIARIE CHE NON COSTITUISCONO IMMOBILIZZAZIONI</t>
  </si>
  <si>
    <t xml:space="preserve">            B.III.1)  Partecipazioni che non costituiscono immobilizzazioni</t>
  </si>
  <si>
    <t>da sottrarre da ABA730</t>
  </si>
  <si>
    <t xml:space="preserve">            B.III.2)  Altri titoli che non costituiscono immobilizzazioni</t>
  </si>
  <si>
    <t>ABA750</t>
  </si>
  <si>
    <t xml:space="preserve">     B.IV)  DISPONIBILITA' LIQUIDE</t>
  </si>
  <si>
    <t xml:space="preserve">            B.IV.1)  Cassa</t>
  </si>
  <si>
    <t xml:space="preserve">            B.IV.2)  Istituto Tesoriere</t>
  </si>
  <si>
    <t>ABA780</t>
  </si>
  <si>
    <t xml:space="preserve">            B.IV.3) Tesoreria Unica</t>
  </si>
  <si>
    <t xml:space="preserve">            B.IV.4) Conto corrente postale</t>
  </si>
  <si>
    <t>ACZ999</t>
  </si>
  <si>
    <t>C)  RATEI E RISCONTI ATTIVI</t>
  </si>
  <si>
    <t>ACA000</t>
  </si>
  <si>
    <t xml:space="preserve">     C.I) RATEI ATTIVI</t>
  </si>
  <si>
    <t xml:space="preserve">            C.I.1) Ratei attivi</t>
  </si>
  <si>
    <t>ACA020</t>
  </si>
  <si>
    <t xml:space="preserve">            C.I.2) Ratei attivi v/Aziende sanitarie pubbliche della Regione</t>
  </si>
  <si>
    <t>ACA030</t>
  </si>
  <si>
    <t xml:space="preserve">     C.II) RISCONTI ATTIVI</t>
  </si>
  <si>
    <t xml:space="preserve">            C.II.1) Risconti attivi</t>
  </si>
  <si>
    <t>ACA050</t>
  </si>
  <si>
    <t xml:space="preserve">            C.II.2) Risconti attivi v/Aziende sanitarie pubbliche della Regione</t>
  </si>
  <si>
    <t>ADZ999</t>
  </si>
  <si>
    <t>D)  CONTI D'ORDINE</t>
  </si>
  <si>
    <t xml:space="preserve">     D.I) CANONI DI LEASING ANCORA DA PAGARE</t>
  </si>
  <si>
    <t xml:space="preserve">     D.II) DEPOSITI CAUZIONALI</t>
  </si>
  <si>
    <t xml:space="preserve">     D.III) BENI IN COMODATO</t>
  </si>
  <si>
    <t xml:space="preserve">     D.IV) ALTRI CONTI D'ORDINE</t>
  </si>
  <si>
    <t>ERHEBUNGSBLATT DER VERMÖGENSÜBERSICHT 
ÖRTLICHE SANITÄTSBETRIEBE - KRANKENHÄUSER
 wissenschaftliches Institut für die stationäre Aufnahme und Behandlung (IRCCS) - UNIVERSITÄTSKLINIKEN</t>
  </si>
  <si>
    <t xml:space="preserve">      JAHR</t>
  </si>
  <si>
    <t xml:space="preserve">   TRIMESTER:</t>
  </si>
  <si>
    <t xml:space="preserve">   HAUSHALTSPLAN</t>
  </si>
  <si>
    <t>GENEHMIGUNG DER BILANZ VOM RECHNUNGSPRÜFERKOLLEGIUM</t>
  </si>
  <si>
    <t>BESCHREIBUNG</t>
  </si>
  <si>
    <t>A) ANLAGEVERMÖGEN</t>
  </si>
  <si>
    <t xml:space="preserve">     A.I) IMMATERIELLES ANLAGEVERMÖGEN</t>
  </si>
  <si>
    <t xml:space="preserve">            A.I.1) Kosten für Erweiterung und Einrichtung</t>
  </si>
  <si>
    <t xml:space="preserve">                       A.I.1.a) Kosten für Anlagen und Erweiterung</t>
  </si>
  <si>
    <t xml:space="preserve">                       A.I.1.b) Abschreibungsfonds für Kosten für Anlagen und Erweiterung</t>
  </si>
  <si>
    <t xml:space="preserve">            A.I.2)  Kosten für Forschung und Entwicklung</t>
  </si>
  <si>
    <t xml:space="preserve">                       A.I.2.a) Kosten für Forschung und Entwicklung</t>
  </si>
  <si>
    <t xml:space="preserve">                       A.I.2.b) Abschreibungsfonds für Kosten für Forschung und Entwicklung</t>
  </si>
  <si>
    <t xml:space="preserve">            A.I.3) Patentrechte und Rechte zur Nutzung von geistigem Eigentum</t>
  </si>
  <si>
    <t xml:space="preserve">                       A.I.3.a) Patentrechte und Nutzungsrechte an Geisteswerken</t>
  </si>
  <si>
    <t xml:space="preserve">                       A.I.3.b) Abschreibungsfonds für Patentrechte und und Nutzungsrechte an Geisteswerken aus Forschungstätigkeit</t>
  </si>
  <si>
    <t xml:space="preserve">                       A.I.3.c) Patentrechte und Nutzungsrechte an Geisteswerken - Sonstiges</t>
  </si>
  <si>
    <t xml:space="preserve">                       A.I.3.d) Abschreibungsfonds für  Patentrechte und Nutzungsrechte an Geisteswerken - Sonstiges</t>
  </si>
  <si>
    <t xml:space="preserve">            A.I.4) In Herstellung befindliche immaterielle Anlagegüter und Anzahlungen</t>
  </si>
  <si>
    <t xml:space="preserve">            A.I.5) Sonstige immaterielle Anlagegüter</t>
  </si>
  <si>
    <t xml:space="preserve">                       A.I.5.a) Konzessionen, Lizenzen, Marken und ähnliche Rechte</t>
  </si>
  <si>
    <t xml:space="preserve">                       A.I.5.b) Abschreibungsfonds für Konzessionen, Lizenzen, Marken und ähnliche Rechte</t>
  </si>
  <si>
    <t xml:space="preserve">                       A.I.5.c) Verbesserungen an Gütern Dritter</t>
  </si>
  <si>
    <t xml:space="preserve">                       A.I.5.d)  Abschreibungsfonds für Verbesserungen an Gütern Dritter</t>
  </si>
  <si>
    <t xml:space="preserve">                       A.I.5.e) Werbung</t>
  </si>
  <si>
    <t xml:space="preserve">                       A.I.5.f) Abschreibungsfonds für Werbung</t>
  </si>
  <si>
    <t xml:space="preserve">                       A.I.5.g)  Sonstiges Anlagevermögen</t>
  </si>
  <si>
    <t xml:space="preserve">                       A.I.5.h) Abschreibungsfonds für sonstiges Anlagevermögen</t>
  </si>
  <si>
    <t xml:space="preserve">            A.I.6) Abwertungsfonds für immaterielles Anlagevermögen</t>
  </si>
  <si>
    <t xml:space="preserve">                       A.I.6.a) Abwertungsfonds für Kosten für Anlagen und Erweiterung</t>
  </si>
  <si>
    <t xml:space="preserve">                       A.I.6.b) Abwertungsfonds für Forschung- und Entwicklungskosten</t>
  </si>
  <si>
    <t xml:space="preserve">                       A.I.6.c) Abwertungsfonds für Patenrechte und Nutzungsrechte an Geisteswerken aus Forschugnstätigkeit</t>
  </si>
  <si>
    <t xml:space="preserve">                       A.I.6.d) Abwertungsfonds für anderes Anlagevermögen</t>
  </si>
  <si>
    <t xml:space="preserve">     A.II) MATERIELLES ANLAGEVERMÖGEN</t>
  </si>
  <si>
    <t xml:space="preserve">            A.II.1) Grundstücke</t>
  </si>
  <si>
    <t xml:space="preserve">                       A.II.1.a) Verfügbare Grundstücke</t>
  </si>
  <si>
    <t xml:space="preserve">                       A.II.1.b) Nicht verfügbare Grundstücke</t>
  </si>
  <si>
    <t xml:space="preserve">            A.II.2) Gebäude</t>
  </si>
  <si>
    <t xml:space="preserve">                       A.II.2.a)  Nicht instrumentelle Gebäude (verfügbar)</t>
  </si>
  <si>
    <t xml:space="preserve">                               A.II.2.a.1) Verfügbare nicht instrumentale Gebäude</t>
  </si>
  <si>
    <t xml:space="preserve">                               A.II.2.a.2) Abschreibungsfonds für verfügbare nicht instrumentale Gebäude</t>
  </si>
  <si>
    <t xml:space="preserve">                       A.II.2.b)  Instrumentelle Gebäude (nicht verfügbar)</t>
  </si>
  <si>
    <t xml:space="preserve">                               A.II.2.b.1) Nicht verfügbare instrumentale Gebäude</t>
  </si>
  <si>
    <t xml:space="preserve">                               A.II.2.b.2) Abschreibungsfonds für nicht verfügbare instrumentale Gebäude</t>
  </si>
  <si>
    <t xml:space="preserve">            A.II.3) Maschinen und maschinelle Anlagen</t>
  </si>
  <si>
    <t xml:space="preserve">                       A.II.3.a) Maschinen und maschinelle Anlagen</t>
  </si>
  <si>
    <t xml:space="preserve">                       A.II.3.b) Abschreibungsfonds für Maschinen und maschinelle Anlagen</t>
  </si>
  <si>
    <t xml:space="preserve">            A.II.4) Medizinische und wissenschaftliche Geräte</t>
  </si>
  <si>
    <t xml:space="preserve">                       A.II.4.a)  Medizinische und wissenschaftliche Geräte</t>
  </si>
  <si>
    <t xml:space="preserve">                       A.II.4.b) Abschreibungsfonds für medizinische und wissenschaftliche Geräte</t>
  </si>
  <si>
    <t xml:space="preserve">            A.II.5)  Einrichtung und Ausstattung</t>
  </si>
  <si>
    <t xml:space="preserve">                       A.II.5.a) Möbel und Einrichtungen</t>
  </si>
  <si>
    <t xml:space="preserve">                       A.II.5.b) Abschreibungsfonds für Einrichtung und Ausstattung</t>
  </si>
  <si>
    <t xml:space="preserve">            A.II.6) Fuhrpark</t>
  </si>
  <si>
    <t xml:space="preserve">                       A.II.6.a) Fuhrpark</t>
  </si>
  <si>
    <t xml:space="preserve">                       A.II.6.b) Abschreibungsfonds für Fuhrpark</t>
  </si>
  <si>
    <t xml:space="preserve">            A.II.7) Kunstgegenstände</t>
  </si>
  <si>
    <t xml:space="preserve">            A.II.8) Sonstige materielle Anlagegüter</t>
  </si>
  <si>
    <t xml:space="preserve">                       A.II.8.a) Sonstiges materielles Anlagevermögen</t>
  </si>
  <si>
    <t xml:space="preserve">                       A.II.8.b) Abschreibungsfonds für sonstiges materielles Anlagevermögen</t>
  </si>
  <si>
    <t xml:space="preserve">            A.II.9) In Herstellung befindliche materielle Anlagegüter und Anzahlungen</t>
  </si>
  <si>
    <t xml:space="preserve">            A.II.10) Abwertungsfonds für materielles Anlagevermögen</t>
  </si>
  <si>
    <t xml:space="preserve">                       A.II.10.a) Abwertungsfonds für Grundstücke</t>
  </si>
  <si>
    <t xml:space="preserve">                       A.II.10.b) Abwertungsfonds für Gebäude</t>
  </si>
  <si>
    <t xml:space="preserve">                       A.II.10.c) Abwertungsfonds für Maschinen und maschinelle Anlagen</t>
  </si>
  <si>
    <t xml:space="preserve">                       A.II.10.d) Abwertungsfonds für medizinische und wissenschaftliche Geräte</t>
  </si>
  <si>
    <t xml:space="preserve">                       A.II.10.e) Abwertungsfonds für Einrichtung und Ausstattung</t>
  </si>
  <si>
    <t xml:space="preserve">                       A.II.10.f) Abwertungsfonds für Fuhrpark</t>
  </si>
  <si>
    <t xml:space="preserve">                       A.II.10.g) Abwertungsfonds für Kunstgegenstände</t>
  </si>
  <si>
    <t xml:space="preserve">                       A.II.10.h) Abwertungsfonds für sonstiges materielles Anlagevermögen</t>
  </si>
  <si>
    <t xml:space="preserve">     A.III)  FINANZANLAGEVERMÖGEN</t>
  </si>
  <si>
    <t xml:space="preserve">            A.III.1) Forderungen aus Finanzanlagevermögen</t>
  </si>
  <si>
    <t xml:space="preserve">                       A.III.1.a) Finanzielle Forderungen gegenüber dem Staat</t>
  </si>
  <si>
    <t xml:space="preserve">                       A.III.1.b) Finanzielle Forderungen gegenüber der Region</t>
  </si>
  <si>
    <t xml:space="preserve">                       A.III.1.c) Finanzielle Forderungen gegenüber Beteiligten</t>
  </si>
  <si>
    <t xml:space="preserve">                       A.III.1.d) Finanzielle Forderungen gegenüber Anderen</t>
  </si>
  <si>
    <t xml:space="preserve">            A.III.2)  Wertpapiere</t>
  </si>
  <si>
    <t xml:space="preserve">                       A.III.2.a)  Beteiligungen</t>
  </si>
  <si>
    <t xml:space="preserve">                       A.III.2.b) Sonstige Wertpapiere:</t>
  </si>
  <si>
    <t xml:space="preserve">                            A.III.2.b.1) Staatsanleihen</t>
  </si>
  <si>
    <t xml:space="preserve">                            A.III.2.b.2) Sonstige Schuldverschreibungen</t>
  </si>
  <si>
    <t xml:space="preserve">                            A.III.2.b.3) Börsennotierte Aktien</t>
  </si>
  <si>
    <t xml:space="preserve">                            A.III.2.b.4)  Andere Wertpapiere</t>
  </si>
  <si>
    <t>B)  UMLAUFVERMÖGEN</t>
  </si>
  <si>
    <t xml:space="preserve">     B.I) RESTBESTÄNDE</t>
  </si>
  <si>
    <t xml:space="preserve">            B.I.1)  RESTBESTÄNDE SANITÄRE GÜTER</t>
  </si>
  <si>
    <t xml:space="preserve">                       B.I.1.a)   Pharmazeutische Produkte und Blutprodukte</t>
  </si>
  <si>
    <t xml:space="preserve">                       B.I.1.b)   Blut und Blutbestandteile</t>
  </si>
  <si>
    <t xml:space="preserve">                       B.I.1.c)   Heilbehelfe</t>
  </si>
  <si>
    <t xml:space="preserve">                       B.I.1.d)   Diätprodukte</t>
  </si>
  <si>
    <t xml:space="preserve">                       B.I.1.e)   Materialien für die Prophylaxe (Impfungen)</t>
  </si>
  <si>
    <t xml:space="preserve">                       B.I.1.f)   Chemische Produkte</t>
  </si>
  <si>
    <t xml:space="preserve">                       B.I.1.g)   Materialien und Produkte für veterinären Gebrauch</t>
  </si>
  <si>
    <t xml:space="preserve">                       B.I.1.h)   Sonstige sanitäre Güter und Produkte</t>
  </si>
  <si>
    <t xml:space="preserve">                       B.I.1.i)    Anzahlungen für Einkäufe von sanitären Gütern und Produkten</t>
  </si>
  <si>
    <t xml:space="preserve">            B.I.2)   RESTBESTÄNDE NICHT SANITÄRE GÜTER</t>
  </si>
  <si>
    <t xml:space="preserve">                       B.I.2.a)    Lebensmittel</t>
  </si>
  <si>
    <t xml:space="preserve">                       B.I.2.b)   Kleidung, Reinigungs- und Haushaltsmaterial</t>
  </si>
  <si>
    <t xml:space="preserve">                       B.I.2.c)   Brenn-, Treib- und Schmierstoffe</t>
  </si>
  <si>
    <t xml:space="preserve">                       B.I.2.d)   Informatikträger und Kanzleiwaren</t>
  </si>
  <si>
    <t xml:space="preserve">                       B.I.2.e)   Material für die Instandhaltung</t>
  </si>
  <si>
    <t xml:space="preserve">                       B.I.2.f)    Sonstige nicht sanitäre Güter und Produkte</t>
  </si>
  <si>
    <t xml:space="preserve">                       B.I.2.g)   Anzahlungen für Einkäufe von anderen nicht sanitären Gütern und Produkten</t>
  </si>
  <si>
    <t xml:space="preserve">     B.II)  FORDERUNGEN </t>
  </si>
  <si>
    <t xml:space="preserve">            B.II.1)  FORDERUNGEN GEGENÜBER DEM STAAT </t>
  </si>
  <si>
    <t xml:space="preserve">                       B.II.1.a)  Forderungen gegenüber dem Staat für laufende Ausgaben - Ergänzung gemäß gesetzesvertretende Verordnung 56/2000</t>
  </si>
  <si>
    <t xml:space="preserve">                       B.II.1.b)   Forderungen gegenüber dem Staat für laufende Ausgaben - NGF</t>
  </si>
  <si>
    <t xml:space="preserve">                       B.II.1.c)   Forderungen gegenüber dem Staat für aktive Mobilität außerhalb der Region</t>
  </si>
  <si>
    <t xml:space="preserve">                       B.II.1.d)   Forderungen gegenüber dem Staat für internationale aktive Mobilität</t>
  </si>
  <si>
    <t xml:space="preserve">                       B.II.1.e)   Forderungen gegenüber dem Staat für Anzahlung des Anteils des regionalen sanitären Standardbedarfs</t>
  </si>
  <si>
    <t xml:space="preserve">                       B.II.1.f) Forderungen gegenüber dem Staat für zusätzliche laufende Gesundheitsfinanzierung</t>
  </si>
  <si>
    <t xml:space="preserve">                       B.II.1.g)    Forderungen gegenüber dem Staat für laufende Ausgaben - Sonstiges</t>
  </si>
  <si>
    <t xml:space="preserve">                       B.II.1.h)  Forderungen gegenüber dem Staat für Finanzierungen von Investitionen:</t>
  </si>
  <si>
    <t xml:space="preserve">                       B.II.1.i) Forderung gegenüber dem Staat - Forschung</t>
  </si>
  <si>
    <t xml:space="preserve">                            B.II.1.i.1)  Forderungen gegenüber dem Staat für laufende Forschung - Gesundheitsministerium </t>
  </si>
  <si>
    <t xml:space="preserve">                            B.II.1.i.2)  Forderungen gegenüber dem Staat für zielgerichtete Forschung - Gesundheitsministerium </t>
  </si>
  <si>
    <t xml:space="preserve">                            B.II.1.i.3)  Forderungen gegenüber dem Staat für Forschung - andere Zentralverwaltungen </t>
  </si>
  <si>
    <t xml:space="preserve">                            B.II.1.i.4)  Forderungen gegenüber dem Staat für Forschung - Finanzierungen von Investitionen</t>
  </si>
  <si>
    <t xml:space="preserve">                       B.II.1.l)   Forderungen gegenüber Präfekturen</t>
  </si>
  <si>
    <t xml:space="preserve">            B.II.2)   FORDERUNGEN GEGENÜBER DER REGION ODER AUT. PROV. </t>
  </si>
  <si>
    <t xml:space="preserve">                       B.II.2.a)   Forderungen gegenüber der Region oder Aut. Prov. für ordentliche laufende Ausgaben</t>
  </si>
  <si>
    <t xml:space="preserve">                            B.II.2.a.1)  Forderungen gegenüber der Region oder Aut. Prov. für laufende Ausgaben - Wertschöpfungssteuer IRAP</t>
  </si>
  <si>
    <t xml:space="preserve">                            B.II.2.a.2)   Forderungen gegenüber der Region oder Aut. Prov. für laufende Ausgaben - IRPEF-Zuschlag</t>
  </si>
  <si>
    <t xml:space="preserve">                            B.II.2.a.3)   Forderungen gegenüber der Region oder Aut. Prov. für RGF-Anteil</t>
  </si>
  <si>
    <t xml:space="preserve">                            B.II.2.a.4)   Forderungen gegenüber der Region oder Aut. Prov. für aktive Mobilität innerhalb der Region</t>
  </si>
  <si>
    <t xml:space="preserve">                            B.II.2.a.5)   Forderungen gegenüber der Region oder Aut. Prov. für aktive Mobilität außerhalb der Region</t>
  </si>
  <si>
    <t xml:space="preserve">                            B.II.2.a.6)  Forderungen gegenüber der Region oder Aut. Prov. für Anzahlung RGF-Anteil</t>
  </si>
  <si>
    <t xml:space="preserve">                            B.II.2.a.7)  Forderungen gegenüber der Region oder Aut. Prov. für zusätzliche laufende
                            Gesundheitsfinanzierung WBS</t>
  </si>
  <si>
    <t xml:space="preserve">                            B.II.2.a.8)   Forderungen gegenüber der Region oder Aut. Prov. für zusätzliche laufende 
                            Gesundheitsfinanzierung außerhalb WBS</t>
  </si>
  <si>
    <t xml:space="preserve">                            B.II.2.a.9)  Forderungen gegenüber der Region oder Aut. Prov. für laufende Ausgaben - Sonstiges</t>
  </si>
  <si>
    <t xml:space="preserve">                            B.II.2.a.10)  Forderungen gegenüber der Region oder Aut. Prov. für Forschung</t>
  </si>
  <si>
    <t xml:space="preserve">                            B.II.2.b) Forderungen gegenüber der Region oder Aut. Prov. Für Eigenkapitaleinzahlungen</t>
  </si>
  <si>
    <t xml:space="preserve">                            B.II.2.b.1)  Forderungen gegenüber der Region oder Aut. Prov. für Finanzierungen von Investitionen</t>
  </si>
  <si>
    <t xml:space="preserve">                            B.II.2.b.2)  Forderungen gegenüber der Region oder Aut. Prov. für Erhöhung des Ausstattungskapitals</t>
  </si>
  <si>
    <t xml:space="preserve">                            B.II.2.b.3)  Forderungen gegenüber der Region oder Aut. Prov. für Verlustausgleich</t>
  </si>
  <si>
    <t xml:space="preserve">                            B.II.2.b.4)   Forderungen gegenüber der Region zur Deckung der Verbindlichkeiten am 31.12.2005</t>
  </si>
  <si>
    <t xml:space="preserve">                            B.II.2.b.5)Forderungen gegenüber der Region oder Aut. Prov. zur Wiederherstellung der
                            Ressourcen aus Investitionen vorhergehender Geschäftsjahre</t>
  </si>
  <si>
    <t xml:space="preserve">            B.II.3)   FORDERUNGEN GEGENÜBER GEMEINDEN</t>
  </si>
  <si>
    <t xml:space="preserve">            B.II.4) FORDERUNGEN GEGENÜBER ÖFFENTLICHEN SANITÄTSBETRIEBEN</t>
  </si>
  <si>
    <t xml:space="preserve">                       B.II.4.a) Forderungen gegenüber öffentlichen Sanitätsbetrieben der Region</t>
  </si>
  <si>
    <t xml:space="preserve">                       B.II.4.a.1)  Forderungen gegenüber öffentlichen Sanitätsbetrieben der Region - Mobilität mit
                       Verrechnung</t>
  </si>
  <si>
    <t xml:space="preserve">                       B.II.4.a.2) Forderungen gegenüber öffentlichen Sanitätsbetrieben der Region - Mobilität ohne 
                       Verrechnung</t>
  </si>
  <si>
    <t xml:space="preserve">                       B.II.4.a.3) Forderungen gegenüber öffentlichen Sanitätsbetrieben der Region - Sonstige
                       Leistungen</t>
  </si>
  <si>
    <t xml:space="preserve">                       B.II.4.b) Anzahlung auf den zu verteilenden RGF-Anteil</t>
  </si>
  <si>
    <t xml:space="preserve">                       B.II.4.c) Forderungen gegenüber öffentlichen Sanitätsbetrieben ausserhalb der Region</t>
  </si>
  <si>
    <t xml:space="preserve">            B.II.5) FORDERUNGEN GEGENÜBER BETEILIGTEN GESELLSCHAFTEN UND/ODER ABHÄNGIGEN KÖRPERSCHAFTEN DER REGION</t>
  </si>
  <si>
    <t xml:space="preserve">                       B.II.5.a) Forderungen gegenüber regionalen Körperschaften</t>
  </si>
  <si>
    <t xml:space="preserve">                       B.II.5.b)  Forderungen für Versuchsprojekte des Betriebs</t>
  </si>
  <si>
    <t xml:space="preserve">                       B.II.5.c) Forderungen gegenüber anderen beteiligten Gesellschaften</t>
  </si>
  <si>
    <t xml:space="preserve">            B.II.6) FORDERUNGEN GEGENÜBER DER STAATSKASSE</t>
  </si>
  <si>
    <t xml:space="preserve">            B.II.7) FORDERUNGEN GEGENÜBER ANDEREN</t>
  </si>
  <si>
    <t xml:space="preserve">                       B.II.7.a) Forderungen gegenüber Privatkunden</t>
  </si>
  <si>
    <t xml:space="preserve">                       B.II.7.b)  Forderungen gegenüber Abwicklungsmanagement</t>
  </si>
  <si>
    <t xml:space="preserve">                       B.II.7.c) Forderungen gegenüber anderen öffentlichen Subjekten</t>
  </si>
  <si>
    <t xml:space="preserve">                       B.II.7.d)  Forderungen gegenüber anderen öffentlichen Subjekten für Forschung</t>
  </si>
  <si>
    <t xml:space="preserve">                       B.II.7.e) Weitere sonstige Forderungen</t>
  </si>
  <si>
    <t xml:space="preserve">     B.III) FINANZAKTIVA, DIE KEIN ANLAGEVERMÖGEN DARSTELLEN</t>
  </si>
  <si>
    <t xml:space="preserve">            B.III.2)  Sonstige Wertpapiere, die kein Anlagevermögen darstellen</t>
  </si>
  <si>
    <t xml:space="preserve">     B.IV) FLÜSSIGE MITTEL</t>
  </si>
  <si>
    <t xml:space="preserve">            B.IV.1)   Kassa</t>
  </si>
  <si>
    <t xml:space="preserve">            B.IV.2)  Mit dem Schatzamtsdienst betraute Bank</t>
  </si>
  <si>
    <t xml:space="preserve">            B.IV.3)  Einheitlicher Schatzamtsdienst</t>
  </si>
  <si>
    <t xml:space="preserve">            B.IV.4)  Postgirokonto</t>
  </si>
  <si>
    <t>C)  AKTIVE RECHNUNGSABGRENZUNGEN</t>
  </si>
  <si>
    <t xml:space="preserve">     C.I) FREMDE RÜCKSTÄNDE</t>
  </si>
  <si>
    <t xml:space="preserve">            C.I.1) Fremde Rückstände</t>
  </si>
  <si>
    <t xml:space="preserve">            C.I.2) Fremde Rückstände gegenüber öffentlichen Sanitätsbetrieben der Region</t>
  </si>
  <si>
    <t xml:space="preserve">     C.II) EIGENE VORAUSZAHLUNGEN</t>
  </si>
  <si>
    <t xml:space="preserve">            C.II.1) Eigene Vorauszahlungen</t>
  </si>
  <si>
    <t xml:space="preserve">            C.II.2) Eigene Vorauszahlungen gegenüber öffentlichen Sanitätsbetrieben der Region</t>
  </si>
  <si>
    <t>D)  ORDNUNGSKONTEN</t>
  </si>
  <si>
    <t xml:space="preserve">     D.I) ZU ZAHLENDES LEASING</t>
  </si>
  <si>
    <t xml:space="preserve">     D.II) KAUTIONSHINTERLEGUNGEN</t>
  </si>
  <si>
    <t xml:space="preserve">     D.III) GÜTER AUF LEIHBASIS</t>
  </si>
  <si>
    <t xml:space="preserve">     D.IV) SONSTIGE ORDNUNGSKONTEN</t>
  </si>
  <si>
    <t>P A S S I V I T A'</t>
  </si>
  <si>
    <t>PAZ999</t>
  </si>
  <si>
    <t>A)  PATRIMONIO NETTO</t>
  </si>
  <si>
    <t xml:space="preserve">     A.I) FONDO DI DOTAZIONE</t>
  </si>
  <si>
    <t>PAA010</t>
  </si>
  <si>
    <t xml:space="preserve">     A.II) FINANZIAMENTI PER INVESTIMENTI</t>
  </si>
  <si>
    <t xml:space="preserve">            A.II.1) Finanziamenti per beni di prima dotazione</t>
  </si>
  <si>
    <t>PAA030</t>
  </si>
  <si>
    <t xml:space="preserve">            A.II.2) Finanziamenti da Stato per investimenti</t>
  </si>
  <si>
    <t xml:space="preserve">                       A.II.2.a) Finanziamenti da Stato per investimenti - ex art. 20 legge 67/88</t>
  </si>
  <si>
    <t xml:space="preserve">                       A.II.2.b) Finanziamenti da Stato per investimenti - ricerca</t>
  </si>
  <si>
    <t xml:space="preserve">                       A.II.2.c) Finanziamenti da Stato per investimenti - altro</t>
  </si>
  <si>
    <t xml:space="preserve">            A.II.3) Finanziamenti da Regione per investimenti</t>
  </si>
  <si>
    <t xml:space="preserve">            A.II.4) Finanziamenti da altri soggetti pubblici per investimenti</t>
  </si>
  <si>
    <t xml:space="preserve">            A.II.5) Finanziamenti per investimenti da rettifica contributi in conto esercizio</t>
  </si>
  <si>
    <t xml:space="preserve">     A.III) RISERVE DA DONAZIONI E LASCITI VINCOLATI AD INVESTIMENTI</t>
  </si>
  <si>
    <t>PAA110</t>
  </si>
  <si>
    <t xml:space="preserve">     A.IV) ALTRE RISERVE</t>
  </si>
  <si>
    <t xml:space="preserve">            A.IV.1) Riserve da rivalutazioni</t>
  </si>
  <si>
    <t xml:space="preserve">            A.IV.2) Riserve da plusvalenze da reinvestire</t>
  </si>
  <si>
    <t xml:space="preserve">            A.IV.3) Contributi da reinvestire</t>
  </si>
  <si>
    <t xml:space="preserve">            A.IV.4) Riserve da utili di esercizio destinati ad investimenti</t>
  </si>
  <si>
    <t xml:space="preserve">            A.IV.5) Riserve diverse</t>
  </si>
  <si>
    <t>PAA170</t>
  </si>
  <si>
    <t xml:space="preserve">     A.V) CONTRIBUTI PER RIPIANO PERDITE</t>
  </si>
  <si>
    <t>PAA180</t>
  </si>
  <si>
    <t xml:space="preserve">            A.V.1) Contributi per copertura debiti al 31/12/2005</t>
  </si>
  <si>
    <t>PAA190</t>
  </si>
  <si>
    <r>
      <t xml:space="preserve">            A.V.2) Contributi per ricostituzione risorse da investimenti esercizi precedenti</t>
    </r>
    <r>
      <rPr>
        <b/>
        <i/>
        <strike/>
        <sz val="10"/>
        <rFont val="Tahoma"/>
        <family val="2"/>
      </rPr>
      <t/>
    </r>
  </si>
  <si>
    <t xml:space="preserve">            A.V.3) Altro</t>
  </si>
  <si>
    <t xml:space="preserve">     A.VI) UTILI (PERDITE) PORTATI A NUOVO</t>
  </si>
  <si>
    <t xml:space="preserve">     A.VII) UTILE (PERDITA) D'ESERCIZIO</t>
  </si>
  <si>
    <t>PBZ999</t>
  </si>
  <si>
    <t>B)  FONDI PER RISCHI E ONERI</t>
  </si>
  <si>
    <t xml:space="preserve">     B.I)  FONDI PER IMPOSTE, ANCHE DIFFERITE</t>
  </si>
  <si>
    <t>PBA010</t>
  </si>
  <si>
    <t xml:space="preserve">     B.II)  FONDI PER RISCHI</t>
  </si>
  <si>
    <t xml:space="preserve">           B.II.1) Fondo rischi per cause civili ed oneri processuali</t>
  </si>
  <si>
    <t xml:space="preserve">           B.II.2) Fondo rischi per contenzioso personale dipendente</t>
  </si>
  <si>
    <t xml:space="preserve">           B.II.3) Fondo rischi connessi all'acquisto di prestazioni sanitarie da privato</t>
  </si>
  <si>
    <t xml:space="preserve">           B.II.4) Fondo rischi per copertura diretta dei rischi (autoassicurazione)</t>
  </si>
  <si>
    <t xml:space="preserve">           B.II.5) Altri fondi rischi</t>
  </si>
  <si>
    <t>PBA070</t>
  </si>
  <si>
    <t xml:space="preserve">     B.III) FONDI DA DISTRIBUIRE</t>
  </si>
  <si>
    <t>PBA080</t>
  </si>
  <si>
    <t xml:space="preserve">           B.III.1) FSR indistinto da distribuire</t>
  </si>
  <si>
    <t>PBA090</t>
  </si>
  <si>
    <t xml:space="preserve">           B.III.2) FSR vincolato da distribuire</t>
  </si>
  <si>
    <t>PBA100</t>
  </si>
  <si>
    <t xml:space="preserve">           B.III.3) Fondo per ripiano disavanzi pregressi</t>
  </si>
  <si>
    <t>PBA110</t>
  </si>
  <si>
    <t xml:space="preserve">           B.III.4) Fondo finanziamento sanitario aggiuntivo corrente LEA</t>
  </si>
  <si>
    <t>PBA120</t>
  </si>
  <si>
    <t xml:space="preserve">           B.III.5) Fondo finanziamento sanitario aggiuntivo corrente extra LEA</t>
  </si>
  <si>
    <t>PBA130</t>
  </si>
  <si>
    <t xml:space="preserve">           B.III.6) Fondo finanziamento per ricerca</t>
  </si>
  <si>
    <t>PBA140</t>
  </si>
  <si>
    <t xml:space="preserve">           B.III.7) Fondo finanziamento per investimenti</t>
  </si>
  <si>
    <t>PBA150</t>
  </si>
  <si>
    <t xml:space="preserve">     B.IV) QUOTE INUTILIZZATE CONTRIBUTI</t>
  </si>
  <si>
    <t xml:space="preserve">           B.IV.1) Quote inutilizzate contributi da Regione o Prov. Aut. per quota F.S. vincolato</t>
  </si>
  <si>
    <t xml:space="preserve">           B.IV.2) Quote inutilizzate contributi vincolati da soggetti pubblici (extra fondo)</t>
  </si>
  <si>
    <t xml:space="preserve">           B.IV.3) Quote inutilizzate contributi per ricerca</t>
  </si>
  <si>
    <t xml:space="preserve">           B.IV.4) Quote inutilizzate contributi vincolati da privati</t>
  </si>
  <si>
    <t>PBA200</t>
  </si>
  <si>
    <t xml:space="preserve">     B.V)  ALTRI FONDI PER ONERI E SPESE</t>
  </si>
  <si>
    <t xml:space="preserve">           B.V.1) Fondi integrativi pensione</t>
  </si>
  <si>
    <t>PBA220</t>
  </si>
  <si>
    <t xml:space="preserve">           B.V.2) Fondi rinnovi contrattuali</t>
  </si>
  <si>
    <t xml:space="preserve">                       B.V.2.a) Fondo rinnovi contrattuali personale dipendente </t>
  </si>
  <si>
    <t xml:space="preserve">                       B.V.2.b) Fondo rinnovi convenzioni MMG/PLS/MCA</t>
  </si>
  <si>
    <t xml:space="preserve">                       B.V.2.c) Fondo rinnovi convenzioni medici Sumai</t>
  </si>
  <si>
    <t xml:space="preserve">           B.V.3) Altri fondi per oneri e spese</t>
  </si>
  <si>
    <t>PCZ999</t>
  </si>
  <si>
    <t>C)  TRATTAMENTO FINE RAPPORTO</t>
  </si>
  <si>
    <t xml:space="preserve">     C.I)  FONDO PER PREMI OPEROSITA' MEDICI SUMAI</t>
  </si>
  <si>
    <t xml:space="preserve">     C.II)  FONDO PER TRATTAMENTO DI FINE RAPPORTO DIPENDENTI</t>
  </si>
  <si>
    <t>PDZ999</t>
  </si>
  <si>
    <t>D)  DEBITI</t>
  </si>
  <si>
    <t xml:space="preserve">     D.I) DEBITI PER MUTUI PASSIVI</t>
  </si>
  <si>
    <t>PDA010</t>
  </si>
  <si>
    <t xml:space="preserve">     D.II) DEBITI V/STATO</t>
  </si>
  <si>
    <t>PDA020</t>
  </si>
  <si>
    <t xml:space="preserve">           D.II.1) Debiti v/Stato per mobilità passiva extraregionale</t>
  </si>
  <si>
    <t>PDA030</t>
  </si>
  <si>
    <t xml:space="preserve">           D.II.2) Debiti v/Stato per mobilità passiva internazionale</t>
  </si>
  <si>
    <t>PDA040</t>
  </si>
  <si>
    <t xml:space="preserve">           D.II.3) Acconto quota FSR v/Stato</t>
  </si>
  <si>
    <t xml:space="preserve">           D.II.4) Debiti v/Stato per restituzione finanziamenti - per ricerca</t>
  </si>
  <si>
    <t xml:space="preserve">           D.II.5) Altri debiti v/Stato</t>
  </si>
  <si>
    <t>PDA070</t>
  </si>
  <si>
    <t xml:space="preserve">     D.III) DEBITI V/REGIONE O PROVINCIA AUTONOMA</t>
  </si>
  <si>
    <t xml:space="preserve">           D.III.1) Debiti v/Regione o Provincia Autonoma per finanziamenti</t>
  </si>
  <si>
    <t>PDA090</t>
  </si>
  <si>
    <t xml:space="preserve">           D.III.2) Debiti v/Regione o Provincia Autonoma per mobilità passiva intraregionale</t>
  </si>
  <si>
    <t xml:space="preserve">           D.III.3) Debiti v/Regione o Provincia Autonoma per mobilità passiva extraregionale</t>
  </si>
  <si>
    <t xml:space="preserve">           D.III.4) Acconto quota FSR da Regione o Provincia Autonoma</t>
  </si>
  <si>
    <t xml:space="preserve">           D.III.5) Altri debiti v/Regione o Provincia Autonoma</t>
  </si>
  <si>
    <t xml:space="preserve">     D.IV) DEBITI V/COMUNI</t>
  </si>
  <si>
    <t>PDA140</t>
  </si>
  <si>
    <t xml:space="preserve">     D.V) DEBITI V/AZIENDE SANITARIE PUBBLICHE</t>
  </si>
  <si>
    <t>PDA150</t>
  </si>
  <si>
    <t xml:space="preserve">           D.V.1) Debiti v/Aziende sanitarie pubbliche della Regione</t>
  </si>
  <si>
    <t>PDA160</t>
  </si>
  <si>
    <t xml:space="preserve">                       D.V.1.a) Debiti v/Aziende sanitarie pubbliche della Regione - per quota FSR</t>
  </si>
  <si>
    <t>PDA170</t>
  </si>
  <si>
    <t xml:space="preserve">                       D.V.1.b) Debiti v/Aziende sanitarie pubbliche della Regione - per finanziamento sanitario
                       aggiuntivo corrente LEA</t>
  </si>
  <si>
    <t>PDA180</t>
  </si>
  <si>
    <t xml:space="preserve">                       D.V.1.c) Debiti v/Aziende sanitarie pubbliche della Regione - per finanziamento sanitario
                       aggiuntivo corrente extra LEA</t>
  </si>
  <si>
    <t>PDA190</t>
  </si>
  <si>
    <t xml:space="preserve">                       D.V.1.d) Debiti v/Aziende sanitarie pubbliche della Regione - per mobilità in compensazione</t>
  </si>
  <si>
    <t>PDA200</t>
  </si>
  <si>
    <t xml:space="preserve">                       D.V.1.e) Debiti v/Aziende sanitarie pubbliche della Regione - per mobilità non in compensazione</t>
  </si>
  <si>
    <t>PDA210</t>
  </si>
  <si>
    <t xml:space="preserve">                       D.V.1.f) Debiti v/Aziende sanitarie pubbliche della Regione - per altre prestazioni</t>
  </si>
  <si>
    <t xml:space="preserve">           D.V.2) Debiti v/Aziende sanitarie pubbliche Extraregione </t>
  </si>
  <si>
    <t>PDA230</t>
  </si>
  <si>
    <t xml:space="preserve">           D.V.3) Debiti v/Aziende sanitarie pubbliche della Regione per versamenti c/patrimonio netto</t>
  </si>
  <si>
    <t>PDA240</t>
  </si>
  <si>
    <t xml:space="preserve">     D.VI) DEBITI V/ SOCIETA' PARTECIPATE E/O ENTI DIPENDENTI DELLA REGIONE</t>
  </si>
  <si>
    <t xml:space="preserve">            D.VI.1) Debiti v/enti regionali</t>
  </si>
  <si>
    <t xml:space="preserve">            D.VI.2) Debiti v/sperimentazioni gestionali</t>
  </si>
  <si>
    <t xml:space="preserve">            D.VI.3) Debiti v/altre partecipate</t>
  </si>
  <si>
    <t>PDA280</t>
  </si>
  <si>
    <t xml:space="preserve">     D.VII) DEBITI V/FORNITORI</t>
  </si>
  <si>
    <t xml:space="preserve">            D.VII.1) Debiti verso erogatori (privati accreditati e convenzionati) di prestazioni sanitarie </t>
  </si>
  <si>
    <t xml:space="preserve">            D.VII.2) Debiti verso altri fornitori</t>
  </si>
  <si>
    <t xml:space="preserve">     D.VIII) DEBITI V/ISTITUTO TESORIERE</t>
  </si>
  <si>
    <t xml:space="preserve">     D.IX) DEBITI TRIBUTARI</t>
  </si>
  <si>
    <t xml:space="preserve">     D.X) DEBITI V/ISTITUTI PREVIDENZIALI, ASSISTENZIALI E SICUREZZA SOCIALE</t>
  </si>
  <si>
    <t>PDA340</t>
  </si>
  <si>
    <t xml:space="preserve">     D.XI)  DEBITI V/ALTRI</t>
  </si>
  <si>
    <t xml:space="preserve">           D.XI.1) Debiti v/altri finanziatori</t>
  </si>
  <si>
    <t xml:space="preserve">           D.XI.2) Debiti v/dipendenti</t>
  </si>
  <si>
    <t>PDA370</t>
  </si>
  <si>
    <t xml:space="preserve">           D.XI.3) Debiti v/gestioni liquidatorie</t>
  </si>
  <si>
    <t xml:space="preserve">           D.XI.4) Altri debiti diversi</t>
  </si>
  <si>
    <t>PEZ999</t>
  </si>
  <si>
    <t>E)  RATEI E RISCONTI PASSIVI</t>
  </si>
  <si>
    <t>PEA000</t>
  </si>
  <si>
    <t xml:space="preserve">     E.I) RATEI PASSIVI</t>
  </si>
  <si>
    <t xml:space="preserve">            E.I.1) Ratei passivi</t>
  </si>
  <si>
    <t>PEA020</t>
  </si>
  <si>
    <t xml:space="preserve">            E.I.2) Ratei passivi v/Aziende sanitarie pubbliche della Regione</t>
  </si>
  <si>
    <t>PEA030</t>
  </si>
  <si>
    <t xml:space="preserve">     E.II) RISCONTI PASSIVI</t>
  </si>
  <si>
    <t xml:space="preserve">           E.II.1) Risconti passivi</t>
  </si>
  <si>
    <t>PEA050</t>
  </si>
  <si>
    <t xml:space="preserve">           E.II.2) Risconti passivi v/Aziende sanitarie pubbliche della Regione</t>
  </si>
  <si>
    <t>PFZ999</t>
  </si>
  <si>
    <t>F)  CONTI D'ORDINE</t>
  </si>
  <si>
    <t xml:space="preserve">     F.I) CANONI DI LEASING ANCORA DA PAGARE</t>
  </si>
  <si>
    <t xml:space="preserve">     F.II) DEPOSITI CAUZIONALI</t>
  </si>
  <si>
    <t xml:space="preserve">     F.III) BENI IN COMODATO</t>
  </si>
  <si>
    <t xml:space="preserve">     F.IV) ALTRI CONTI D'ORDINE</t>
  </si>
  <si>
    <t>Dettaglio debiti (PDZ999) per anno di formazione</t>
  </si>
  <si>
    <t>IMPORTO ANTE 31/12/2005</t>
  </si>
  <si>
    <t>IMPORTO POST 31/12/2005</t>
  </si>
  <si>
    <t>TOTALE</t>
  </si>
  <si>
    <t xml:space="preserve">DEBITI COMMERCIALI </t>
  </si>
  <si>
    <t xml:space="preserve">DEBITI NON COMMERCIALI </t>
  </si>
  <si>
    <t>CONTROLLO DEBITI</t>
  </si>
  <si>
    <r>
      <t>TOTALE</t>
    </r>
    <r>
      <rPr>
        <b/>
        <sz val="10"/>
        <rFont val="Tahoma"/>
        <family val="2"/>
      </rPr>
      <t xml:space="preserve"> </t>
    </r>
    <r>
      <rPr>
        <sz val="10"/>
        <color indexed="9"/>
        <rFont val="Tahoma"/>
        <family val="2"/>
      </rPr>
      <t>.</t>
    </r>
  </si>
  <si>
    <t>(PDZ999)</t>
  </si>
  <si>
    <t>Bolzano, aprile 2016</t>
  </si>
  <si>
    <t>Generaldirektion des Sanitätsprogrammes</t>
  </si>
  <si>
    <t>ERHEBUNGSBLATT DES ÖKONOMISCHES KONTO ÖRTLICHE SANITÄTSBETRIEBE - KRANKENHÄUSERN - wissenschaftliches Institut für die stationäre Aufnahme und Behandlung (IRCCS) - UNIVERSITÄTSKLINIKEN</t>
  </si>
  <si>
    <t>A) EIGENKAPITAL</t>
  </si>
  <si>
    <t xml:space="preserve">     A.I) AUSSTATTUNGSKAPITAL</t>
  </si>
  <si>
    <t xml:space="preserve">     A.II) FINANZIERUNGEN FÜR INVESTITIONEN:</t>
  </si>
  <si>
    <t xml:space="preserve">            A.II.1)   Finanzierungen für anfängliche Güterausstattung</t>
  </si>
  <si>
    <t xml:space="preserve">            A.II.2)  Finanzierungen vom Staat für Investitionen</t>
  </si>
  <si>
    <t xml:space="preserve">                       A.II.2.a) Finanzierungen vom Staat für Investitionen - ex Art. 20 Gesetz 67/88</t>
  </si>
  <si>
    <t xml:space="preserve">                       A.II.2.b) Finanzierungen vom Staat für Investitionen - Forschung</t>
  </si>
  <si>
    <t xml:space="preserve">                       A.II.2.c) Finanzierungen vom Staat für Investitionen - Sonstiges</t>
  </si>
  <si>
    <t xml:space="preserve">            A.II.3)  Finanzierungen von der Region für Investitionen</t>
  </si>
  <si>
    <t xml:space="preserve">            A.II.4)  Finanzierungen von anderen öffentlichen Subjekten für Investitionen</t>
  </si>
  <si>
    <t xml:space="preserve">            A.II.5)  Finanzierungen für Investitionen aus Berichtigung laufende Beiträge</t>
  </si>
  <si>
    <t xml:space="preserve">     A.III) RÜCKLAGEN AUS SCHENKUNGEN UND HINTERLASSENSCHAFTEN, DIE AN INVESTITIONEN
     GEBUNDEN SIND</t>
  </si>
  <si>
    <t xml:space="preserve">     A.IV) SONSTIGE RÜCKLAGEN:</t>
  </si>
  <si>
    <t xml:space="preserve">            A.IV.1)   Rücklagen aus Aufwertungen</t>
  </si>
  <si>
    <t xml:space="preserve">            A.IV.2)  Rücklagen aus Veräußerungsgewinnen zur Verwendung für Investitionen</t>
  </si>
  <si>
    <t xml:space="preserve">            A.IV.3) Beiträge zur Verwendung für Investitionen</t>
  </si>
  <si>
    <t xml:space="preserve">            A.IV.4)  Rücklagen aus Jahresgewinnen für Investitionen</t>
  </si>
  <si>
    <t xml:space="preserve">            A.IV.5)  Andere Rücklagen</t>
  </si>
  <si>
    <t xml:space="preserve">     A.V)  BEITRÄGE FÜR DEN VERLUSTAUSGLEICH:</t>
  </si>
  <si>
    <t xml:space="preserve">            A.V.1)   Beiträge zur Deckung der Verbindlichkeiten am 31.12.2005</t>
  </si>
  <si>
    <t xml:space="preserve">            A.V.2)  Beiträge zur Wiederherstellung der Ressourcen aus Investitionen vorhergehender 
            Geschäftsjahre</t>
  </si>
  <si>
    <t xml:space="preserve">            A.V.3)  Sonstiges</t>
  </si>
  <si>
    <t xml:space="preserve">     A.VI) GEWINNVORTRAG/VERLUSTVORTRAG</t>
  </si>
  <si>
    <t xml:space="preserve">     A.VII) JAHRESGEWINN (JAHRESFEHLBETRAG)</t>
  </si>
  <si>
    <t>B) RÜCKSTELLUNG FÜR RISIKEN UND AUFWENDUNGEN</t>
  </si>
  <si>
    <t xml:space="preserve">     B.I) RÜCKSTELLUNGEN FÜR STEUERN, AUCH AUFGESCHOBENE</t>
  </si>
  <si>
    <t xml:space="preserve">     B.II)  RÜCKSTELLUNGEN FÜR RISIKEN:</t>
  </si>
  <si>
    <t xml:space="preserve">           B.II.1)  Rückstellung für Risiken aus Zivilklagen und Prozesskosten</t>
  </si>
  <si>
    <t xml:space="preserve">           B.II.2) Rückstellung für Risiken aus Streitfällen mit abhängig beschäftigtem Personal</t>
  </si>
  <si>
    <t xml:space="preserve">           B.II.3) Rückstellung für Risiken, die mit dem Einkauf von sanitären Leistungen bei privaten
           Subjekten zusammenhängen</t>
  </si>
  <si>
    <t xml:space="preserve">           B.II.4)  Rückstellung für Risiken aus Direktdeckung der Risiken (Selbstversicherung)</t>
  </si>
  <si>
    <t xml:space="preserve">           B.II.5) Sonstige Abgabenrückstellungen:</t>
  </si>
  <si>
    <t xml:space="preserve">     B.III) RÜCKLAGEN ZUR VERTEILUNG:</t>
  </si>
  <si>
    <t xml:space="preserve">           B.III.1) verwendungsungebundener RGF zur Verteilung</t>
  </si>
  <si>
    <t xml:space="preserve">           B.III.2) verwendungsgebundener RGF zur Verteilung</t>
  </si>
  <si>
    <t xml:space="preserve">           B.III.3) Rücklage zum Ausgleich früherer Fehlbeträge</t>
  </si>
  <si>
    <t xml:space="preserve">           B.III.4)  Rücklage zusätzliche laufende Gesundheitsfinanzierung WBS</t>
  </si>
  <si>
    <t xml:space="preserve">           B.III.5)  Rücklage zusätzliche laufende Gesundheitsfinanzierung außerhalb WBS</t>
  </si>
  <si>
    <t xml:space="preserve">           B.III.6) Rücklage Finanzierung für Forschung</t>
  </si>
  <si>
    <t xml:space="preserve">           B.III.7) Rücklage Finanzierung für Investitionen</t>
  </si>
  <si>
    <t xml:space="preserve">     B.IV) NICHT VERWENDETE ANTEILE DER BEITRÄGE:</t>
  </si>
  <si>
    <t xml:space="preserve">           B.IV.1)  Nicht verwendete Anteile der Beiträge von der Region oder der Autonomen Provinz
           für Anteil am verwendungsgebundenen GF</t>
  </si>
  <si>
    <t xml:space="preserve">           B.IV.2)  Nicht verwendete Anteile der verwendungsgebundenen Beiträge von öffentlichen 
           Subjekten (außerhalb Rücklage)  </t>
  </si>
  <si>
    <t xml:space="preserve">           B.IV.3) Nicht verwendete Anteile der Beiträge für Forschung</t>
  </si>
  <si>
    <t xml:space="preserve">           B.IV.4) Nicht verwendete Anteile der verwendungsgebundenen Beiträge von Privaten</t>
  </si>
  <si>
    <t xml:space="preserve">     B.V)  SONSTIGE ABGABEN- UND AUSGABENRÜCKLAGEN:</t>
  </si>
  <si>
    <t xml:space="preserve">           B.V.1) Rücklagen für Zusatzrente</t>
  </si>
  <si>
    <t xml:space="preserve">           B.V.2)Rücklage für Vertragsverlängerungen</t>
  </si>
  <si>
    <t xml:space="preserve">                       B.V.2.a)Rücklage für Vertragsverlängerungen abhängig beschäftigtes Personal</t>
  </si>
  <si>
    <t xml:space="preserve">                       B.V.2.b)  Rücklage für die Erneuerung von Konventionen ALLGEMEINÄRZTE - KINDERÄRZTE
                       FREIER WAHL - BEREITSCHAFTSÄRZTE</t>
  </si>
  <si>
    <t xml:space="preserve">                       B.V.2.c) Rücklage für die Erneuerung von Konventionen SUMAI-Ärzte</t>
  </si>
  <si>
    <t xml:space="preserve">           B.V.3)  Sonstige Abgaben- und Ausgabenrücklagen</t>
  </si>
  <si>
    <t>C) ABFERTIGUNG</t>
  </si>
  <si>
    <t xml:space="preserve">     C.I)  RÜCKSTELLUNG FÜR LEISTUNGSPRÄMIE (SUMAI)</t>
  </si>
  <si>
    <t xml:space="preserve">     C.II)  Rücklage für Abfertigung lohnabhängiges Personal</t>
  </si>
  <si>
    <t>D) VERBINDLICHKEITEN</t>
  </si>
  <si>
    <t xml:space="preserve">     D.I) PASSIVDARLEHEN</t>
  </si>
  <si>
    <t xml:space="preserve">     D.II) VERBINDLICHKEITEN GEGENÜBER DEM STAAT</t>
  </si>
  <si>
    <t xml:space="preserve">           D.II.1)  Verbindlichkeiten gegenüber dem Staat für passive Mobilität außerhalb der Region</t>
  </si>
  <si>
    <t xml:space="preserve">           D.II.2)  Verbindlichkeiten gegenüber dem Staat für internationale passive Mobilität</t>
  </si>
  <si>
    <t xml:space="preserve">           D.II.3)  Anzahlung RGF-Anteil gegenüber dem Staat</t>
  </si>
  <si>
    <t xml:space="preserve">           D.II.4)  Verbindlichkeiten gegenüber dem Staat für Rückzahlung Finanzierungen - für
           Forschung:</t>
  </si>
  <si>
    <t xml:space="preserve">           D.II.5)  Sonstige Verbindlichkeiten gegenüber dem Staat</t>
  </si>
  <si>
    <t xml:space="preserve">     D.III)  VERBINDLICHKEITEN GEGENÜBER DER REGION ODER AUTONOMEN PROVINZ</t>
  </si>
  <si>
    <t xml:space="preserve">           D.III.1)  Verbindlichkeiten gegenüber der Region oder Autonomen Provinz für
           Finanzierungen</t>
  </si>
  <si>
    <t xml:space="preserve">           D.III.2) Verbindlichkeiten gegenüber der Region oder Autonomen Provinz für passive
           Mobilität innerhalb der Region</t>
  </si>
  <si>
    <t xml:space="preserve">           D.III.3) Verbindlichkeiten gegenüber der Region oder Autonomen Provinz für passive
           Mobilität außerhalb der Region</t>
  </si>
  <si>
    <t xml:space="preserve">           D.III.4)Anzahlung RGF-Anteil von der Region oder Autonomen Provinz</t>
  </si>
  <si>
    <t xml:space="preserve">           D.III.5)  Sonstige Verbindlichkeiten gegenüber der Region oder Autonomen Provinz</t>
  </si>
  <si>
    <t xml:space="preserve">     D.IV)  VERBINDLICHKEITEN GEGENÜBER DEN GEMEINDEN:</t>
  </si>
  <si>
    <t xml:space="preserve">     D.V) VERBINDLICHKEITEN GEGENÜBER ÖFFENTLICHEN SANITÄTSBETRIEBEN</t>
  </si>
  <si>
    <t xml:space="preserve">           D.V.1) VERBINDLICHKEITEN GEGENÜBER ÖFFENTLICHEN SANITÄTSBETRIEBEN DER REGION</t>
  </si>
  <si>
    <t xml:space="preserve">                       D.V.1.a)  Verbindlichkeiten gegenüber öffentlichen Sanitätsbetrieben der Region - für RGF-
                       Anteil</t>
  </si>
  <si>
    <t xml:space="preserve">                       D.V.1.b) Verbindlichkeiten gegenüber öffentlichen Sanitätsbetrieben der Region - zusätzliche 
                       laufende Gesundheitsfinanzierung WBS</t>
  </si>
  <si>
    <t xml:space="preserve">                       D.V.1.c) Verbindlichkeiten gegenüber öffentlichen Sanitätsbetrieben der Region - zusätzliche
                       laufende Gesundheitsfinanzierung außerhalb WBS</t>
  </si>
  <si>
    <t xml:space="preserve">                       D.V.1.d) Verbindlichkeiten gegenüber öffentlichen Sanitätsbetrieben der Region - Mobilität mit
                       Verrechnung</t>
  </si>
  <si>
    <t xml:space="preserve">                       D.V.1.e) Forderungen gegenüber öffentlichen Sanitätsbetrieben der Region - Mobilität ohne 
                       Verrechnung</t>
  </si>
  <si>
    <t xml:space="preserve">                       D.V.1.f) Verbindlichkeiten gegenüber öffentlichen Sanitätsbetrieben der Region - Sonstige 
                       Leistungen</t>
  </si>
  <si>
    <t xml:space="preserve">           D.V.2) Verbindlichkeiten gegenüber öffentlichen Sanitätsbetrieben außerhalb der Region</t>
  </si>
  <si>
    <t xml:space="preserve">           D.V.3) Verbindlichkeiten gegenüber öffentlichen Sanitätsbetrieben der Region für
           Eigenkapitaleinzahlungen</t>
  </si>
  <si>
    <t xml:space="preserve">     D.VI)VERBINDLICHKEITEN GEGENÜBER BETEILIGTEN GESELLSCHAFTEN UND/ODER ABHÄNGIGEN
     KÖRPERSCHAFTEN</t>
  </si>
  <si>
    <t xml:space="preserve">            D.VI.1) Verbindlichkeiten gegenüber regionalen Körperschaften:</t>
  </si>
  <si>
    <t xml:space="preserve">            D.VI.2) Verbindlichkeiten für Versuchsprojekte des Betriebs:</t>
  </si>
  <si>
    <t xml:space="preserve">            D.VI.3)  Verbindlichkeiten gegenüber anderen beteiligten Gesellschaften:</t>
  </si>
  <si>
    <t xml:space="preserve">     D.VII)  VERBINDLICHKEITEN GEGENÜBER LIEFERANTEN:</t>
  </si>
  <si>
    <t xml:space="preserve">            D.VII.1) Verbindlichkeiten gegenüber (akkreditierten und vertraglichen privaten) Erbringern 
            von sanitären Leistungen</t>
  </si>
  <si>
    <t xml:space="preserve">            D.VII.2) Verbindlichkeiten gegenüber sonstigen Lieferanten</t>
  </si>
  <si>
    <t xml:space="preserve">     D.VIII)  VERBINDLICHKEITEN GEGENÜBER DER MIT DEM SCHATZAMTSDIENST BETRAUTEN BANK</t>
  </si>
  <si>
    <t xml:space="preserve">     D.IX) STEUERVERBINDLICHKEITEN:</t>
  </si>
  <si>
    <t xml:space="preserve">     D.X) VERBINDLICHKEITEN GEGENÜBER VOR- UND FÜRSORGEKÖRPERSCHAFTEN</t>
  </si>
  <si>
    <t xml:space="preserve">     D.XI)  SONSTIGE VERBINDLICHKEITEN:</t>
  </si>
  <si>
    <t xml:space="preserve">           D.XI.1)Verbindlichkeiten gegenüber anderen Geldgebern</t>
  </si>
  <si>
    <t xml:space="preserve">           D.XI.2) Verbindlichkeiten gegenüber lohnabhängigem Personal</t>
  </si>
  <si>
    <t xml:space="preserve">           D.XI.3) Verbindlichkeiten gegenüber Abwicklungsmanagement</t>
  </si>
  <si>
    <t xml:space="preserve">           D.XI.4) Weitere sonstige Verbindlichkeiten:</t>
  </si>
  <si>
    <t>E)  PASSIVE RECHNUNGSABGRENZUNGEN</t>
  </si>
  <si>
    <t xml:space="preserve">     E.I) EIGENE RÜCKSTÄNDE</t>
  </si>
  <si>
    <t xml:space="preserve">            E.I.1) Eigene Rückstände</t>
  </si>
  <si>
    <t xml:space="preserve">            E.I.2) Eigene Rückstände gegenüber öffentlichen Sanitätsbetrieben der Region</t>
  </si>
  <si>
    <t xml:space="preserve">     E.II) FREMDE VORAUSZAHLUNGEN</t>
  </si>
  <si>
    <t xml:space="preserve">           E.II.1) Fremde Vorauszahlungen</t>
  </si>
  <si>
    <t xml:space="preserve">           E.II.2) Fremde Vorauszahlungen gegenüber öffentlichen Sanitätsbetrieben der Region</t>
  </si>
  <si>
    <t>F)  ORDNUNGSKONTEN</t>
  </si>
  <si>
    <t xml:space="preserve">     F.I)  NOCH ZU BEZAHLENDE LEASINGRATEN</t>
  </si>
  <si>
    <t xml:space="preserve">     F.II) GARANTIEDEPOTS</t>
  </si>
  <si>
    <t xml:space="preserve">     F.III) GÜTER IN LEIHE</t>
  </si>
  <si>
    <t xml:space="preserve">     F.IV) SONSTIGE ORDNUNGSKONTEN</t>
  </si>
  <si>
    <t>Dettail Verbindlichkeiten (PDZ999) nach Entstehungsjahr</t>
  </si>
  <si>
    <t>BETRAG VOR 31/12/2005</t>
  </si>
  <si>
    <t>BETRAG NACH 31/12/2005</t>
  </si>
  <si>
    <t>INSGESAMT</t>
  </si>
  <si>
    <t>VERBINDLICHKEITEN AUS 
WIRTSCHAFTLICHER TÄTIGKEIT</t>
  </si>
  <si>
    <t>VERBINDLICHKEITEN AUS 
NICHT-WIRTSCHAFT-LICHER TÄTIGKEIT</t>
  </si>
  <si>
    <t>Bozen, April 2016</t>
  </si>
  <si>
    <t>Der verantwortliche Funktionär des Bereichs Wirtschaft und Finanzen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</si>
</sst>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-;\-* #,##0_-;_-* &quot;-&quot;_-;_-@_-"/>
    <numFmt numFmtId="43" formatCode="_-* #,##0.00_-;\-* #,##0.00_-;_-* &quot;-&quot;??_-;_-@_-"/>
    <numFmt numFmtId="164" formatCode="_-* #,##0_-;\-* #,##0_-;_-* \-_-;_-@_-"/>
    <numFmt numFmtId="165" formatCode="\+\ 0.00%;[Red]\ \ \-\ 0.00%"/>
    <numFmt numFmtId="166" formatCode="_-* #,##0.00\ _€_-;\-* #,##0.00\ _€_-;_-* &quot;-&quot;??\ _€_-;_-@_-"/>
    <numFmt numFmtId="167" formatCode="_-* #,##0.00_-;\-* #,##0.00_-;_-* \-??_-;_-@_-"/>
    <numFmt numFmtId="168" formatCode="_(* #,##0_);_(* \(#,##0\);_(* &quot;-&quot;_);_(@_)"/>
    <numFmt numFmtId="169" formatCode="_ * #,##0_ ;_ * \-#,##0_ ;_ * &quot;-&quot;_ ;_ @_ "/>
    <numFmt numFmtId="170" formatCode="_ * #,##0.00_ ;_ * \-#,##0.00_ ;_ * &quot;-&quot;??_ ;_ @_ "/>
    <numFmt numFmtId="171" formatCode="0.0%"/>
    <numFmt numFmtId="172" formatCode="\+\ 0.00%\ ;\-\ 0.00%\ "/>
    <numFmt numFmtId="174" formatCode="_ * #,##0.00_ ;_ * \-#,##0.00_ ;_ * &quot;-&quot;_ ;_ @_ "/>
    <numFmt numFmtId="175" formatCode="_-* #,##0_-;\-* #,##0_-;_-* &quot;-&quot;??_-;_-@_-"/>
    <numFmt numFmtId="176" formatCode="_ * #,##0_ ;_ * \-#,##0_ ;_ * &quot;-&quot;??_ ;_ @_ "/>
    <numFmt numFmtId="177" formatCode="0.0"/>
    <numFmt numFmtId="178" formatCode="_ * #,##0_ ;_ * \-#,##0_ ;_ * \-_ ;_ @_ "/>
    <numFmt numFmtId="179" formatCode="_ * #,##0.00_ ;_ * \-#,##0.00_ ;_ * \-??_ ;_ @_ "/>
    <numFmt numFmtId="180" formatCode="_ * #,##0_ ;_ * \-#,##0_ ;_ * \-??_ ;_ @_ "/>
    <numFmt numFmtId="181" formatCode="_-* #,##0.00&quot; DM&quot;_-;\-* #,##0.00&quot; DM&quot;_-;_-* \-??&quot; DM&quot;_-;_-@_-"/>
    <numFmt numFmtId="182" formatCode="_-* #,##0.00&quot; €&quot;_-;\-* #,##0.00&quot; €&quot;_-;_-* \-??&quot; €&quot;_-;_-@_-"/>
    <numFmt numFmtId="183" formatCode="_-* #,##0.00\ &quot;€&quot;_-;\-* #,##0.00\ &quot;€&quot;_-;_-* &quot;-&quot;??\ &quot;€&quot;_-;_-@_-"/>
    <numFmt numFmtId="184" formatCode="_-&quot;€ &quot;* #,##0.00_-;&quot;-€ &quot;* #,##0.00_-;_-&quot;€ &quot;* \-??_-;_-@_-"/>
    <numFmt numFmtId="185" formatCode="#,###"/>
    <numFmt numFmtId="186" formatCode="_-&quot;£&quot;* #,##0_-;\-&quot;£&quot;* #,##0_-;_-&quot;£&quot;* &quot;-&quot;_-;_-@_-"/>
  </numFmts>
  <fonts count="8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trike/>
      <sz val="8"/>
      <name val="Verdana"/>
      <family val="2"/>
    </font>
    <font>
      <strike/>
      <sz val="8"/>
      <color indexed="10"/>
      <name val="Verdana"/>
      <family val="2"/>
    </font>
    <font>
      <strike/>
      <sz val="10"/>
      <name val="Verdana"/>
      <family val="2"/>
    </font>
    <font>
      <strike/>
      <sz val="9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strike/>
      <sz val="8"/>
      <name val="Verdana"/>
      <family val="2"/>
    </font>
    <font>
      <strike/>
      <sz val="8"/>
      <name val="Arial"/>
      <family val="2"/>
    </font>
    <font>
      <sz val="8"/>
      <color indexed="10"/>
      <name val="Verdana"/>
      <family val="2"/>
    </font>
    <font>
      <sz val="14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20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b/>
      <i/>
      <sz val="12"/>
      <name val="Verdana"/>
      <family val="2"/>
    </font>
    <font>
      <i/>
      <sz val="14"/>
      <name val="Verdana"/>
      <family val="2"/>
    </font>
    <font>
      <i/>
      <sz val="11"/>
      <name val="Verdana"/>
      <family val="2"/>
    </font>
    <font>
      <b/>
      <sz val="14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u val="double"/>
      <sz val="10"/>
      <name val="Verdana"/>
      <family val="2"/>
    </font>
    <font>
      <sz val="10"/>
      <color indexed="10"/>
      <name val="Verdana"/>
      <family val="2"/>
    </font>
    <font>
      <b/>
      <u/>
      <sz val="10"/>
      <name val="Verdana"/>
      <family val="2"/>
    </font>
    <font>
      <i/>
      <sz val="12"/>
      <name val="Verdana"/>
      <family val="2"/>
    </font>
    <font>
      <sz val="11"/>
      <color indexed="8"/>
      <name val="Verdan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sz val="12"/>
      <color indexed="9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i/>
      <sz val="12"/>
      <name val="Tahoma"/>
      <family val="2"/>
    </font>
    <font>
      <u/>
      <sz val="10"/>
      <name val="Tahoma"/>
      <family val="2"/>
    </font>
    <font>
      <strike/>
      <sz val="10"/>
      <color indexed="10"/>
      <name val="Tahoma"/>
      <family val="2"/>
    </font>
    <font>
      <b/>
      <i/>
      <u/>
      <sz val="12"/>
      <name val="Tahoma"/>
      <family val="2"/>
    </font>
    <font>
      <b/>
      <i/>
      <u/>
      <sz val="10"/>
      <name val="Tahoma"/>
      <family val="2"/>
    </font>
    <font>
      <b/>
      <u/>
      <sz val="12"/>
      <name val="Tahoma"/>
      <family val="2"/>
    </font>
    <font>
      <b/>
      <sz val="14"/>
      <name val="Tahoma"/>
      <family val="2"/>
    </font>
    <font>
      <b/>
      <i/>
      <sz val="14"/>
      <name val="Tahoma"/>
      <family val="2"/>
    </font>
    <font>
      <sz val="14"/>
      <color indexed="23"/>
      <name val="Tahoma"/>
      <family val="2"/>
    </font>
    <font>
      <b/>
      <sz val="10"/>
      <color indexed="9"/>
      <name val="Tahoma"/>
      <family val="2"/>
    </font>
    <font>
      <i/>
      <sz val="14"/>
      <name val="Tahoma"/>
      <family val="2"/>
    </font>
    <font>
      <sz val="14"/>
      <name val="Tahoma"/>
      <family val="2"/>
    </font>
    <font>
      <b/>
      <sz val="14"/>
      <color indexed="23"/>
      <name val="Tahoma"/>
      <family val="2"/>
    </font>
    <font>
      <b/>
      <strike/>
      <sz val="10"/>
      <color indexed="10"/>
      <name val="Tahoma"/>
      <family val="2"/>
    </font>
    <font>
      <b/>
      <i/>
      <strike/>
      <sz val="10"/>
      <name val="Tahoma"/>
      <family val="2"/>
    </font>
    <font>
      <b/>
      <u/>
      <sz val="10"/>
      <name val="Tahoma"/>
      <family val="2"/>
    </font>
    <font>
      <sz val="12"/>
      <color rgb="FFFFFF0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2"/>
      <name val="New Century Schlbk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51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2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7">
    <xf numFmtId="0" fontId="0" fillId="0" borderId="0"/>
    <xf numFmtId="167" fontId="4" fillId="0" borderId="0" applyFill="0" applyBorder="0" applyAlignment="0" applyProtection="0"/>
    <xf numFmtId="164" fontId="4" fillId="0" borderId="0" applyFill="0" applyBorder="0" applyAlignment="0" applyProtection="0"/>
    <xf numFmtId="0" fontId="2" fillId="0" borderId="0"/>
    <xf numFmtId="0" fontId="4" fillId="0" borderId="0"/>
    <xf numFmtId="0" fontId="23" fillId="0" borderId="0"/>
    <xf numFmtId="0" fontId="23" fillId="0" borderId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23" fillId="0" borderId="0"/>
    <xf numFmtId="0" fontId="4" fillId="0" borderId="0"/>
    <xf numFmtId="178" fontId="4" fillId="0" borderId="0" applyFill="0" applyBorder="0" applyAlignment="0" applyProtection="0"/>
    <xf numFmtId="179" fontId="4" fillId="0" borderId="0" applyFill="0" applyBorder="0" applyAlignment="0" applyProtection="0"/>
    <xf numFmtId="0" fontId="23" fillId="0" borderId="0"/>
    <xf numFmtId="179" fontId="4" fillId="0" borderId="0" applyFill="0" applyBorder="0" applyAlignment="0" applyProtection="0"/>
    <xf numFmtId="169" fontId="23" fillId="0" borderId="0" applyFont="0" applyFill="0" applyBorder="0" applyAlignment="0" applyProtection="0"/>
    <xf numFmtId="0" fontId="4" fillId="0" borderId="0"/>
    <xf numFmtId="170" fontId="23" fillId="0" borderId="0" applyFont="0" applyFill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6" borderId="0" applyNumberFormat="0" applyBorder="0" applyAlignment="0" applyProtection="0"/>
    <xf numFmtId="0" fontId="67" fillId="29" borderId="0" applyNumberFormat="0" applyBorder="0" applyAlignment="0" applyProtection="0"/>
    <xf numFmtId="0" fontId="67" fillId="23" borderId="0" applyNumberFormat="0" applyBorder="0" applyAlignment="0" applyProtection="0"/>
    <xf numFmtId="0" fontId="67" fillId="28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26" borderId="0" applyNumberFormat="0" applyBorder="0" applyAlignment="0" applyProtection="0"/>
    <xf numFmtId="0" fontId="67" fillId="32" borderId="0" applyNumberFormat="0" applyBorder="0" applyAlignment="0" applyProtection="0"/>
    <xf numFmtId="0" fontId="67" fillId="31" borderId="0" applyNumberFormat="0" applyBorder="0" applyAlignment="0" applyProtection="0"/>
    <xf numFmtId="0" fontId="67" fillId="28" borderId="0" applyNumberFormat="0" applyBorder="0" applyAlignment="0" applyProtection="0"/>
    <xf numFmtId="0" fontId="67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26" borderId="0" applyNumberFormat="0" applyBorder="0" applyAlignment="0" applyProtection="0"/>
    <xf numFmtId="0" fontId="68" fillId="29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5" borderId="0" applyNumberFormat="0" applyBorder="0" applyAlignment="0" applyProtection="0"/>
    <xf numFmtId="0" fontId="68" fillId="26" borderId="0" applyNumberFormat="0" applyBorder="0" applyAlignment="0" applyProtection="0"/>
    <xf numFmtId="0" fontId="68" fillId="32" borderId="0" applyNumberFormat="0" applyBorder="0" applyAlignment="0" applyProtection="0"/>
    <xf numFmtId="0" fontId="68" fillId="31" borderId="0" applyNumberFormat="0" applyBorder="0" applyAlignment="0" applyProtection="0"/>
    <xf numFmtId="0" fontId="68" fillId="35" borderId="0" applyNumberFormat="0" applyBorder="0" applyAlignment="0" applyProtection="0"/>
    <xf numFmtId="0" fontId="68" fillId="2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40" borderId="0" applyNumberFormat="0" applyBorder="0" applyAlignment="0" applyProtection="0"/>
    <xf numFmtId="0" fontId="69" fillId="21" borderId="0" applyNumberFormat="0" applyBorder="0" applyAlignment="0" applyProtection="0"/>
    <xf numFmtId="0" fontId="70" fillId="31" borderId="141" applyNumberFormat="0" applyAlignment="0" applyProtection="0"/>
    <xf numFmtId="0" fontId="71" fillId="41" borderId="142" applyNumberFormat="0" applyAlignment="0" applyProtection="0"/>
    <xf numFmtId="168" fontId="23" fillId="0" borderId="0" applyFont="0" applyFill="0" applyBorder="0" applyAlignment="0" applyProtection="0"/>
    <xf numFmtId="167" fontId="4" fillId="0" borderId="0" applyFill="0" applyBorder="0" applyAlignment="0" applyProtection="0"/>
    <xf numFmtId="181" fontId="4" fillId="0" borderId="0" applyFill="0" applyBorder="0" applyAlignment="0" applyProtection="0"/>
    <xf numFmtId="164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74" fillId="0" borderId="143" applyNumberFormat="0" applyFill="0" applyAlignment="0" applyProtection="0"/>
    <xf numFmtId="0" fontId="75" fillId="0" borderId="144" applyNumberFormat="0" applyFill="0" applyAlignment="0" applyProtection="0"/>
    <xf numFmtId="0" fontId="76" fillId="0" borderId="145" applyNumberFormat="0" applyFill="0" applyAlignment="0" applyProtection="0"/>
    <xf numFmtId="0" fontId="76" fillId="0" borderId="0" applyNumberFormat="0" applyFill="0" applyBorder="0" applyAlignment="0" applyProtection="0"/>
    <xf numFmtId="167" fontId="4" fillId="0" borderId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0" borderId="146" applyNumberFormat="0" applyFill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8" fillId="32" borderId="0" applyNumberFormat="0" applyBorder="0" applyAlignment="0" applyProtection="0"/>
    <xf numFmtId="0" fontId="78" fillId="42" borderId="0" applyNumberFormat="0" applyBorder="0" applyAlignment="0" applyProtection="0"/>
    <xf numFmtId="0" fontId="79" fillId="0" borderId="0"/>
    <xf numFmtId="0" fontId="80" fillId="0" borderId="0"/>
    <xf numFmtId="0" fontId="4" fillId="0" borderId="0"/>
    <xf numFmtId="0" fontId="4" fillId="0" borderId="0"/>
    <xf numFmtId="0" fontId="67" fillId="0" borderId="0"/>
    <xf numFmtId="0" fontId="2" fillId="27" borderId="147" applyNumberFormat="0" applyFont="0" applyAlignment="0" applyProtection="0"/>
    <xf numFmtId="0" fontId="4" fillId="27" borderId="147" applyNumberFormat="0" applyFont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4" fillId="0" borderId="0"/>
    <xf numFmtId="0" fontId="2" fillId="0" borderId="0"/>
    <xf numFmtId="0" fontId="81" fillId="0" borderId="0" applyNumberFormat="0" applyFill="0" applyBorder="0" applyAlignment="0" applyProtection="0"/>
    <xf numFmtId="185" fontId="82" fillId="0" borderId="0">
      <alignment horizontal="left"/>
    </xf>
    <xf numFmtId="0" fontId="83" fillId="0" borderId="148" applyNumberFormat="0" applyFill="0" applyAlignment="0" applyProtection="0"/>
    <xf numFmtId="0" fontId="73" fillId="43" borderId="0" applyNumberFormat="0" applyBorder="0" applyAlignment="0" applyProtection="0"/>
    <xf numFmtId="186" fontId="2" fillId="0" borderId="0" applyFont="0" applyFill="0" applyBorder="0" applyAlignment="0" applyProtection="0"/>
    <xf numFmtId="0" fontId="84" fillId="0" borderId="0" applyNumberFormat="0" applyFill="0" applyBorder="0" applyAlignment="0" applyProtection="0"/>
  </cellStyleXfs>
  <cellXfs count="1137">
    <xf numFmtId="0" fontId="0" fillId="0" borderId="0" xfId="0"/>
    <xf numFmtId="0" fontId="3" fillId="2" borderId="1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vertical="center"/>
    </xf>
    <xf numFmtId="0" fontId="6" fillId="0" borderId="0" xfId="3" applyFont="1" applyBorder="1" applyAlignment="1">
      <alignment vertical="center"/>
    </xf>
    <xf numFmtId="0" fontId="3" fillId="2" borderId="12" xfId="3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33" xfId="3" applyFont="1" applyFill="1" applyBorder="1" applyAlignment="1">
      <alignment horizontal="center" vertical="center" wrapText="1"/>
    </xf>
    <xf numFmtId="0" fontId="7" fillId="5" borderId="34" xfId="3" applyFont="1" applyFill="1" applyBorder="1" applyAlignment="1">
      <alignment horizontal="center" vertical="center" wrapText="1"/>
    </xf>
    <xf numFmtId="0" fontId="7" fillId="5" borderId="34" xfId="3" applyFont="1" applyFill="1" applyBorder="1" applyAlignment="1">
      <alignment vertical="center" wrapText="1"/>
    </xf>
    <xf numFmtId="4" fontId="8" fillId="5" borderId="34" xfId="3" applyNumberFormat="1" applyFont="1" applyFill="1" applyBorder="1" applyAlignment="1">
      <alignment horizontal="center" vertical="center" wrapText="1"/>
    </xf>
    <xf numFmtId="4" fontId="8" fillId="5" borderId="34" xfId="3" applyNumberFormat="1" applyFont="1" applyFill="1" applyBorder="1" applyAlignment="1">
      <alignment vertical="center" wrapText="1"/>
    </xf>
    <xf numFmtId="4" fontId="8" fillId="5" borderId="35" xfId="3" applyNumberFormat="1" applyFont="1" applyFill="1" applyBorder="1" applyAlignment="1">
      <alignment horizontal="center" vertical="center" wrapText="1"/>
    </xf>
    <xf numFmtId="4" fontId="8" fillId="5" borderId="36" xfId="3" applyNumberFormat="1" applyFont="1" applyFill="1" applyBorder="1" applyAlignment="1">
      <alignment vertical="center" wrapText="1"/>
    </xf>
    <xf numFmtId="4" fontId="8" fillId="5" borderId="0" xfId="3" applyNumberFormat="1" applyFont="1" applyFill="1" applyBorder="1" applyAlignment="1">
      <alignment horizontal="center" vertical="center" wrapText="1"/>
    </xf>
    <xf numFmtId="4" fontId="8" fillId="0" borderId="7" xfId="3" applyNumberFormat="1" applyFont="1" applyFill="1" applyBorder="1" applyAlignment="1">
      <alignment horizontal="center" vertical="center" wrapText="1"/>
    </xf>
    <xf numFmtId="43" fontId="8" fillId="5" borderId="33" xfId="3" applyNumberFormat="1" applyFont="1" applyFill="1" applyBorder="1" applyAlignment="1">
      <alignment vertical="center"/>
    </xf>
    <xf numFmtId="43" fontId="8" fillId="5" borderId="34" xfId="3" applyNumberFormat="1" applyFont="1" applyFill="1" applyBorder="1" applyAlignment="1">
      <alignment vertical="center"/>
    </xf>
    <xf numFmtId="43" fontId="8" fillId="5" borderId="35" xfId="3" applyNumberFormat="1" applyFont="1" applyFill="1" applyBorder="1" applyAlignment="1">
      <alignment vertical="center"/>
    </xf>
    <xf numFmtId="165" fontId="8" fillId="5" borderId="35" xfId="3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center" vertical="center"/>
    </xf>
    <xf numFmtId="0" fontId="9" fillId="5" borderId="32" xfId="3" applyFont="1" applyFill="1" applyBorder="1" applyAlignment="1">
      <alignment horizontal="center" vertical="center" wrapText="1"/>
    </xf>
    <xf numFmtId="0" fontId="9" fillId="5" borderId="37" xfId="3" applyFont="1" applyFill="1" applyBorder="1" applyAlignment="1">
      <alignment horizontal="center" vertical="center" wrapText="1"/>
    </xf>
    <xf numFmtId="0" fontId="9" fillId="5" borderId="38" xfId="3" applyFont="1" applyFill="1" applyBorder="1" applyAlignment="1">
      <alignment horizontal="center" vertical="center" wrapText="1"/>
    </xf>
    <xf numFmtId="0" fontId="9" fillId="5" borderId="38" xfId="3" applyFont="1" applyFill="1" applyBorder="1" applyAlignment="1">
      <alignment vertical="center" wrapText="1"/>
    </xf>
    <xf numFmtId="4" fontId="6" fillId="5" borderId="38" xfId="3" applyNumberFormat="1" applyFont="1" applyFill="1" applyBorder="1" applyAlignment="1">
      <alignment horizontal="center" vertical="center" wrapText="1"/>
    </xf>
    <xf numFmtId="4" fontId="6" fillId="5" borderId="38" xfId="3" applyNumberFormat="1" applyFont="1" applyFill="1" applyBorder="1" applyAlignment="1">
      <alignment vertical="center" wrapText="1"/>
    </xf>
    <xf numFmtId="4" fontId="6" fillId="5" borderId="39" xfId="3" applyNumberFormat="1" applyFont="1" applyFill="1" applyBorder="1" applyAlignment="1">
      <alignment horizontal="center" vertical="center" wrapText="1"/>
    </xf>
    <xf numFmtId="4" fontId="6" fillId="5" borderId="36" xfId="3" applyNumberFormat="1" applyFont="1" applyFill="1" applyBorder="1" applyAlignment="1">
      <alignment vertical="center" wrapText="1"/>
    </xf>
    <xf numFmtId="4" fontId="6" fillId="5" borderId="0" xfId="3" applyNumberFormat="1" applyFont="1" applyFill="1" applyBorder="1" applyAlignment="1">
      <alignment horizontal="center" vertical="center" wrapText="1"/>
    </xf>
    <xf numFmtId="4" fontId="6" fillId="0" borderId="7" xfId="3" applyNumberFormat="1" applyFont="1" applyFill="1" applyBorder="1" applyAlignment="1">
      <alignment horizontal="center" vertical="center" wrapText="1"/>
    </xf>
    <xf numFmtId="43" fontId="6" fillId="5" borderId="37" xfId="3" applyNumberFormat="1" applyFont="1" applyFill="1" applyBorder="1" applyAlignment="1">
      <alignment vertical="center"/>
    </xf>
    <xf numFmtId="43" fontId="6" fillId="5" borderId="38" xfId="3" applyNumberFormat="1" applyFont="1" applyFill="1" applyBorder="1" applyAlignment="1">
      <alignment vertical="center"/>
    </xf>
    <xf numFmtId="43" fontId="6" fillId="5" borderId="39" xfId="3" applyNumberFormat="1" applyFont="1" applyFill="1" applyBorder="1" applyAlignment="1">
      <alignment vertical="center"/>
    </xf>
    <xf numFmtId="165" fontId="6" fillId="5" borderId="39" xfId="3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horizontal="center" vertical="center"/>
    </xf>
    <xf numFmtId="0" fontId="10" fillId="6" borderId="32" xfId="3" applyFont="1" applyFill="1" applyBorder="1" applyAlignment="1">
      <alignment horizontal="center" vertical="center" wrapText="1"/>
    </xf>
    <xf numFmtId="49" fontId="10" fillId="7" borderId="37" xfId="3" applyNumberFormat="1" applyFont="1" applyFill="1" applyBorder="1" applyAlignment="1">
      <alignment horizontal="center" vertical="center" wrapText="1"/>
    </xf>
    <xf numFmtId="49" fontId="10" fillId="7" borderId="38" xfId="3" applyNumberFormat="1" applyFont="1" applyFill="1" applyBorder="1" applyAlignment="1">
      <alignment horizontal="center" vertical="center" wrapText="1"/>
    </xf>
    <xf numFmtId="0" fontId="10" fillId="7" borderId="38" xfId="3" applyFont="1" applyFill="1" applyBorder="1" applyAlignment="1">
      <alignment vertical="center" wrapText="1"/>
    </xf>
    <xf numFmtId="4" fontId="3" fillId="7" borderId="38" xfId="3" applyNumberFormat="1" applyFont="1" applyFill="1" applyBorder="1" applyAlignment="1">
      <alignment horizontal="center" vertical="center" wrapText="1"/>
    </xf>
    <xf numFmtId="4" fontId="3" fillId="7" borderId="38" xfId="3" applyNumberFormat="1" applyFont="1" applyFill="1" applyBorder="1" applyAlignment="1">
      <alignment vertical="center" wrapText="1"/>
    </xf>
    <xf numFmtId="4" fontId="3" fillId="7" borderId="39" xfId="3" applyNumberFormat="1" applyFont="1" applyFill="1" applyBorder="1" applyAlignment="1">
      <alignment horizontal="center" vertical="center" wrapText="1"/>
    </xf>
    <xf numFmtId="4" fontId="5" fillId="7" borderId="40" xfId="3" applyNumberFormat="1" applyFont="1" applyFill="1" applyBorder="1" applyAlignment="1">
      <alignment vertical="center" wrapText="1"/>
    </xf>
    <xf numFmtId="4" fontId="5" fillId="7" borderId="0" xfId="3" applyNumberFormat="1" applyFont="1" applyFill="1" applyBorder="1" applyAlignment="1">
      <alignment horizontal="center" vertical="center" wrapText="1"/>
    </xf>
    <xf numFmtId="4" fontId="5" fillId="0" borderId="7" xfId="3" applyNumberFormat="1" applyFont="1" applyFill="1" applyBorder="1" applyAlignment="1">
      <alignment horizontal="center" vertical="center" wrapText="1"/>
    </xf>
    <xf numFmtId="43" fontId="6" fillId="7" borderId="37" xfId="3" applyNumberFormat="1" applyFont="1" applyFill="1" applyBorder="1" applyAlignment="1">
      <alignment vertical="center"/>
    </xf>
    <xf numFmtId="43" fontId="6" fillId="7" borderId="38" xfId="3" applyNumberFormat="1" applyFont="1" applyFill="1" applyBorder="1" applyAlignment="1">
      <alignment vertical="center"/>
    </xf>
    <xf numFmtId="43" fontId="6" fillId="7" borderId="39" xfId="3" applyNumberFormat="1" applyFont="1" applyFill="1" applyBorder="1" applyAlignment="1">
      <alignment vertical="center"/>
    </xf>
    <xf numFmtId="165" fontId="6" fillId="7" borderId="39" xfId="3" applyNumberFormat="1" applyFont="1" applyFill="1" applyBorder="1" applyAlignment="1">
      <alignment vertical="center"/>
    </xf>
    <xf numFmtId="0" fontId="5" fillId="0" borderId="32" xfId="3" applyFont="1" applyBorder="1" applyAlignment="1">
      <alignment horizontal="center" vertical="center" wrapText="1"/>
    </xf>
    <xf numFmtId="49" fontId="10" fillId="0" borderId="37" xfId="3" applyNumberFormat="1" applyFont="1" applyBorder="1" applyAlignment="1">
      <alignment horizontal="center" vertical="center" wrapText="1"/>
    </xf>
    <xf numFmtId="49" fontId="10" fillId="0" borderId="38" xfId="3" applyNumberFormat="1" applyFont="1" applyBorder="1" applyAlignment="1">
      <alignment horizontal="center" vertical="center" wrapText="1"/>
    </xf>
    <xf numFmtId="0" fontId="10" fillId="0" borderId="38" xfId="3" applyFont="1" applyBorder="1" applyAlignment="1">
      <alignment vertical="center" wrapText="1"/>
    </xf>
    <xf numFmtId="0" fontId="10" fillId="0" borderId="38" xfId="3" applyFont="1" applyFill="1" applyBorder="1" applyAlignment="1">
      <alignment vertical="center" wrapText="1"/>
    </xf>
    <xf numFmtId="4" fontId="3" fillId="0" borderId="38" xfId="3" applyNumberFormat="1" applyFont="1" applyBorder="1" applyAlignment="1">
      <alignment horizontal="center" vertical="center" wrapText="1"/>
    </xf>
    <xf numFmtId="4" fontId="3" fillId="0" borderId="38" xfId="3" applyNumberFormat="1" applyFont="1" applyBorder="1" applyAlignment="1">
      <alignment vertical="center" wrapText="1"/>
    </xf>
    <xf numFmtId="4" fontId="3" fillId="0" borderId="39" xfId="3" applyNumberFormat="1" applyFont="1" applyBorder="1" applyAlignment="1">
      <alignment horizontal="center" vertical="center" wrapText="1"/>
    </xf>
    <xf numFmtId="4" fontId="5" fillId="0" borderId="40" xfId="3" applyNumberFormat="1" applyFont="1" applyBorder="1" applyAlignment="1">
      <alignment vertical="center" wrapText="1"/>
    </xf>
    <xf numFmtId="4" fontId="5" fillId="0" borderId="0" xfId="3" applyNumberFormat="1" applyFont="1" applyBorder="1" applyAlignment="1">
      <alignment horizontal="center" vertical="center" wrapText="1"/>
    </xf>
    <xf numFmtId="43" fontId="6" fillId="0" borderId="37" xfId="3" applyNumberFormat="1" applyFont="1" applyFill="1" applyBorder="1" applyAlignment="1">
      <alignment vertical="center"/>
    </xf>
    <xf numFmtId="43" fontId="6" fillId="0" borderId="38" xfId="3" applyNumberFormat="1" applyFont="1" applyFill="1" applyBorder="1" applyAlignment="1">
      <alignment vertical="center"/>
    </xf>
    <xf numFmtId="43" fontId="6" fillId="0" borderId="39" xfId="3" applyNumberFormat="1" applyFont="1" applyFill="1" applyBorder="1" applyAlignment="1">
      <alignment vertical="center"/>
    </xf>
    <xf numFmtId="165" fontId="6" fillId="0" borderId="39" xfId="3" applyNumberFormat="1" applyFont="1" applyFill="1" applyBorder="1" applyAlignment="1">
      <alignment vertical="center"/>
    </xf>
    <xf numFmtId="49" fontId="5" fillId="0" borderId="37" xfId="3" applyNumberFormat="1" applyFont="1" applyBorder="1" applyAlignment="1">
      <alignment horizontal="center" vertical="center" wrapText="1"/>
    </xf>
    <xf numFmtId="49" fontId="5" fillId="0" borderId="38" xfId="3" applyNumberFormat="1" applyFont="1" applyBorder="1" applyAlignment="1">
      <alignment horizontal="center" vertical="center" wrapText="1"/>
    </xf>
    <xf numFmtId="0" fontId="5" fillId="0" borderId="38" xfId="3" applyFont="1" applyFill="1" applyBorder="1" applyAlignment="1">
      <alignment vertical="center" wrapText="1"/>
    </xf>
    <xf numFmtId="4" fontId="5" fillId="0" borderId="7" xfId="3" applyNumberFormat="1" applyFont="1" applyBorder="1" applyAlignment="1">
      <alignment horizontal="center" vertical="center" wrapText="1"/>
    </xf>
    <xf numFmtId="43" fontId="6" fillId="0" borderId="39" xfId="4" applyNumberFormat="1" applyFont="1" applyFill="1" applyBorder="1" applyAlignment="1">
      <alignment vertical="center"/>
    </xf>
    <xf numFmtId="166" fontId="6" fillId="0" borderId="0" xfId="3" applyNumberFormat="1" applyFont="1" applyFill="1" applyBorder="1" applyAlignment="1">
      <alignment vertical="center"/>
    </xf>
    <xf numFmtId="0" fontId="5" fillId="0" borderId="32" xfId="3" quotePrefix="1" applyNumberFormat="1" applyFont="1" applyBorder="1" applyAlignment="1">
      <alignment horizontal="center" vertical="center" wrapText="1"/>
    </xf>
    <xf numFmtId="49" fontId="5" fillId="0" borderId="37" xfId="3" applyNumberFormat="1" applyFont="1" applyFill="1" applyBorder="1" applyAlignment="1">
      <alignment horizontal="center" vertical="center" wrapText="1"/>
    </xf>
    <xf numFmtId="49" fontId="5" fillId="0" borderId="38" xfId="3" applyNumberFormat="1" applyFont="1" applyFill="1" applyBorder="1" applyAlignment="1">
      <alignment horizontal="center" vertical="center" wrapText="1"/>
    </xf>
    <xf numFmtId="0" fontId="5" fillId="0" borderId="38" xfId="3" applyFont="1" applyFill="1" applyBorder="1" applyAlignment="1">
      <alignment horizontal="left" vertical="center" wrapText="1"/>
    </xf>
    <xf numFmtId="4" fontId="3" fillId="0" borderId="39" xfId="3" applyNumberFormat="1" applyFont="1" applyFill="1" applyBorder="1" applyAlignment="1">
      <alignment horizontal="center" vertical="center" wrapText="1"/>
    </xf>
    <xf numFmtId="4" fontId="5" fillId="0" borderId="40" xfId="3" applyNumberFormat="1" applyFont="1" applyFill="1" applyBorder="1" applyAlignment="1">
      <alignment vertical="center" wrapText="1"/>
    </xf>
    <xf numFmtId="4" fontId="5" fillId="0" borderId="0" xfId="3" applyNumberFormat="1" applyFont="1" applyFill="1" applyBorder="1" applyAlignment="1">
      <alignment horizontal="center" vertical="center" wrapText="1"/>
    </xf>
    <xf numFmtId="43" fontId="6" fillId="8" borderId="39" xfId="4" applyNumberFormat="1" applyFont="1" applyFill="1" applyBorder="1" applyAlignment="1">
      <alignment vertical="center"/>
    </xf>
    <xf numFmtId="0" fontId="10" fillId="0" borderId="32" xfId="3" applyFont="1" applyBorder="1" applyAlignment="1">
      <alignment horizontal="center" vertical="center" wrapText="1"/>
    </xf>
    <xf numFmtId="0" fontId="5" fillId="0" borderId="38" xfId="3" applyFont="1" applyBorder="1" applyAlignment="1">
      <alignment vertical="center" wrapText="1"/>
    </xf>
    <xf numFmtId="0" fontId="10" fillId="0" borderId="32" xfId="3" quotePrefix="1" applyFont="1" applyBorder="1" applyAlignment="1">
      <alignment horizontal="center" vertical="center" wrapText="1"/>
    </xf>
    <xf numFmtId="4" fontId="3" fillId="0" borderId="38" xfId="3" applyNumberFormat="1" applyFont="1" applyFill="1" applyBorder="1" applyAlignment="1">
      <alignment horizontal="center" vertical="center" wrapText="1"/>
    </xf>
    <xf numFmtId="4" fontId="3" fillId="0" borderId="38" xfId="3" applyNumberFormat="1" applyFont="1" applyFill="1" applyBorder="1" applyAlignment="1">
      <alignment vertical="center" wrapText="1"/>
    </xf>
    <xf numFmtId="0" fontId="5" fillId="0" borderId="32" xfId="3" quotePrefix="1" applyFont="1" applyBorder="1" applyAlignment="1">
      <alignment horizontal="center" vertical="center" wrapText="1"/>
    </xf>
    <xf numFmtId="49" fontId="10" fillId="0" borderId="37" xfId="3" applyNumberFormat="1" applyFont="1" applyFill="1" applyBorder="1" applyAlignment="1">
      <alignment horizontal="center" vertical="center" wrapText="1"/>
    </xf>
    <xf numFmtId="49" fontId="10" fillId="0" borderId="38" xfId="3" applyNumberFormat="1" applyFont="1" applyFill="1" applyBorder="1" applyAlignment="1">
      <alignment horizontal="center" vertical="center" wrapText="1"/>
    </xf>
    <xf numFmtId="4" fontId="10" fillId="0" borderId="38" xfId="3" applyNumberFormat="1" applyFont="1" applyFill="1" applyBorder="1" applyAlignment="1">
      <alignment vertical="center" wrapText="1"/>
    </xf>
    <xf numFmtId="4" fontId="5" fillId="0" borderId="38" xfId="3" applyNumberFormat="1" applyFont="1" applyFill="1" applyBorder="1" applyAlignment="1">
      <alignment vertical="center" wrapText="1"/>
    </xf>
    <xf numFmtId="0" fontId="10" fillId="0" borderId="38" xfId="3" applyFont="1" applyFill="1" applyBorder="1" applyAlignment="1">
      <alignment horizontal="left" vertical="center" wrapText="1"/>
    </xf>
    <xf numFmtId="43" fontId="6" fillId="5" borderId="39" xfId="4" applyNumberFormat="1" applyFont="1" applyFill="1" applyBorder="1" applyAlignment="1">
      <alignment vertical="center"/>
    </xf>
    <xf numFmtId="0" fontId="5" fillId="0" borderId="32" xfId="3" applyFont="1" applyFill="1" applyBorder="1" applyAlignment="1">
      <alignment horizontal="center" vertical="center" wrapText="1"/>
    </xf>
    <xf numFmtId="0" fontId="10" fillId="0" borderId="32" xfId="3" applyFont="1" applyFill="1" applyBorder="1" applyAlignment="1">
      <alignment horizontal="center" vertical="center" wrapText="1"/>
    </xf>
    <xf numFmtId="4" fontId="11" fillId="0" borderId="38" xfId="3" applyNumberFormat="1" applyFont="1" applyBorder="1" applyAlignment="1">
      <alignment horizontal="center" vertical="center" wrapText="1"/>
    </xf>
    <xf numFmtId="4" fontId="11" fillId="0" borderId="38" xfId="3" applyNumberFormat="1" applyFont="1" applyBorder="1" applyAlignment="1">
      <alignment vertical="center" wrapText="1"/>
    </xf>
    <xf numFmtId="4" fontId="11" fillId="0" borderId="39" xfId="3" applyNumberFormat="1" applyFont="1" applyBorder="1" applyAlignment="1">
      <alignment horizontal="center" vertical="center" wrapText="1"/>
    </xf>
    <xf numFmtId="4" fontId="10" fillId="0" borderId="40" xfId="3" applyNumberFormat="1" applyFont="1" applyBorder="1" applyAlignment="1">
      <alignment vertical="center" wrapText="1"/>
    </xf>
    <xf numFmtId="4" fontId="10" fillId="0" borderId="0" xfId="3" applyNumberFormat="1" applyFont="1" applyBorder="1" applyAlignment="1">
      <alignment horizontal="center" vertical="center" wrapText="1"/>
    </xf>
    <xf numFmtId="43" fontId="9" fillId="0" borderId="37" xfId="3" applyNumberFormat="1" applyFont="1" applyFill="1" applyBorder="1" applyAlignment="1">
      <alignment vertical="center"/>
    </xf>
    <xf numFmtId="43" fontId="9" fillId="0" borderId="38" xfId="3" applyNumberFormat="1" applyFont="1" applyFill="1" applyBorder="1" applyAlignment="1">
      <alignment vertical="center"/>
    </xf>
    <xf numFmtId="43" fontId="9" fillId="0" borderId="39" xfId="4" applyNumberFormat="1" applyFont="1" applyFill="1" applyBorder="1" applyAlignment="1">
      <alignment vertical="center"/>
    </xf>
    <xf numFmtId="165" fontId="9" fillId="0" borderId="39" xfId="3" applyNumberFormat="1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3" fontId="10" fillId="0" borderId="32" xfId="3" applyNumberFormat="1" applyFont="1" applyBorder="1" applyAlignment="1">
      <alignment horizontal="center" vertical="center" wrapText="1"/>
    </xf>
    <xf numFmtId="3" fontId="5" fillId="0" borderId="32" xfId="3" applyNumberFormat="1" applyFont="1" applyBorder="1" applyAlignment="1">
      <alignment horizontal="center" vertical="center" wrapText="1"/>
    </xf>
    <xf numFmtId="43" fontId="8" fillId="5" borderId="35" xfId="4" applyNumberFormat="1" applyFont="1" applyFill="1" applyBorder="1" applyAlignment="1">
      <alignment vertical="center"/>
    </xf>
    <xf numFmtId="3" fontId="3" fillId="0" borderId="38" xfId="3" applyNumberFormat="1" applyFont="1" applyFill="1" applyBorder="1" applyAlignment="1" applyProtection="1">
      <alignment horizontal="left" vertical="center" wrapText="1"/>
    </xf>
    <xf numFmtId="0" fontId="13" fillId="0" borderId="38" xfId="3" applyFont="1" applyFill="1" applyBorder="1" applyAlignment="1">
      <alignment horizontal="left" vertical="center" wrapText="1"/>
    </xf>
    <xf numFmtId="0" fontId="14" fillId="0" borderId="0" xfId="3" applyFont="1" applyFill="1" applyBorder="1" applyAlignment="1">
      <alignment vertical="center"/>
    </xf>
    <xf numFmtId="0" fontId="3" fillId="0" borderId="38" xfId="3" applyFont="1" applyFill="1" applyBorder="1" applyAlignment="1">
      <alignment horizontal="center" vertical="center"/>
    </xf>
    <xf numFmtId="4" fontId="15" fillId="0" borderId="38" xfId="3" applyNumberFormat="1" applyFont="1" applyFill="1" applyBorder="1" applyAlignment="1">
      <alignment vertical="center" wrapText="1"/>
    </xf>
    <xf numFmtId="4" fontId="15" fillId="0" borderId="39" xfId="3" applyNumberFormat="1" applyFont="1" applyFill="1" applyBorder="1" applyAlignment="1">
      <alignment horizontal="center" vertical="center" wrapText="1"/>
    </xf>
    <xf numFmtId="4" fontId="12" fillId="0" borderId="40" xfId="3" applyNumberFormat="1" applyFont="1" applyFill="1" applyBorder="1" applyAlignment="1">
      <alignment vertical="center" wrapText="1"/>
    </xf>
    <xf numFmtId="4" fontId="12" fillId="0" borderId="0" xfId="3" applyNumberFormat="1" applyFont="1" applyFill="1" applyBorder="1" applyAlignment="1">
      <alignment horizontal="center" vertical="center" wrapText="1"/>
    </xf>
    <xf numFmtId="4" fontId="15" fillId="0" borderId="38" xfId="3" applyNumberFormat="1" applyFont="1" applyBorder="1" applyAlignment="1">
      <alignment horizontal="center" vertical="center" wrapText="1"/>
    </xf>
    <xf numFmtId="4" fontId="15" fillId="0" borderId="38" xfId="3" applyNumberFormat="1" applyFont="1" applyBorder="1" applyAlignment="1">
      <alignment vertical="center" wrapText="1"/>
    </xf>
    <xf numFmtId="4" fontId="15" fillId="0" borderId="39" xfId="3" applyNumberFormat="1" applyFont="1" applyBorder="1" applyAlignment="1">
      <alignment horizontal="center" vertical="center" wrapText="1"/>
    </xf>
    <xf numFmtId="4" fontId="12" fillId="0" borderId="40" xfId="3" applyNumberFormat="1" applyFont="1" applyBorder="1" applyAlignment="1">
      <alignment vertical="center" wrapText="1"/>
    </xf>
    <xf numFmtId="4" fontId="12" fillId="0" borderId="0" xfId="3" applyNumberFormat="1" applyFont="1" applyBorder="1" applyAlignment="1">
      <alignment horizontal="center" vertical="center" wrapText="1"/>
    </xf>
    <xf numFmtId="43" fontId="5" fillId="0" borderId="37" xfId="3" applyNumberFormat="1" applyFont="1" applyFill="1" applyBorder="1" applyAlignment="1">
      <alignment vertical="center" wrapText="1"/>
    </xf>
    <xf numFmtId="165" fontId="5" fillId="0" borderId="39" xfId="3" applyNumberFormat="1" applyFont="1" applyFill="1" applyBorder="1" applyAlignment="1">
      <alignment vertical="center" wrapText="1"/>
    </xf>
    <xf numFmtId="4" fontId="5" fillId="0" borderId="0" xfId="3" applyNumberFormat="1" applyFont="1" applyFill="1" applyBorder="1" applyAlignment="1">
      <alignment vertical="center" wrapText="1"/>
    </xf>
    <xf numFmtId="3" fontId="16" fillId="0" borderId="38" xfId="3" applyNumberFormat="1" applyFont="1" applyFill="1" applyBorder="1" applyAlignment="1" applyProtection="1">
      <alignment horizontal="left" vertical="center" wrapText="1"/>
    </xf>
    <xf numFmtId="3" fontId="16" fillId="0" borderId="39" xfId="3" applyNumberFormat="1" applyFont="1" applyFill="1" applyBorder="1" applyAlignment="1" applyProtection="1">
      <alignment horizontal="center" vertical="center" wrapText="1"/>
    </xf>
    <xf numFmtId="3" fontId="17" fillId="0" borderId="40" xfId="3" applyNumberFormat="1" applyFont="1" applyFill="1" applyBorder="1" applyAlignment="1" applyProtection="1">
      <alignment horizontal="left" vertical="center" wrapText="1"/>
    </xf>
    <xf numFmtId="3" fontId="17" fillId="0" borderId="0" xfId="3" applyNumberFormat="1" applyFont="1" applyFill="1" applyBorder="1" applyAlignment="1" applyProtection="1">
      <alignment horizontal="center" vertical="center" wrapText="1"/>
    </xf>
    <xf numFmtId="49" fontId="5" fillId="0" borderId="41" xfId="3" applyNumberFormat="1" applyFont="1" applyFill="1" applyBorder="1" applyAlignment="1">
      <alignment horizontal="center" vertical="center" wrapText="1"/>
    </xf>
    <xf numFmtId="49" fontId="5" fillId="0" borderId="42" xfId="3" applyNumberFormat="1" applyFont="1" applyFill="1" applyBorder="1" applyAlignment="1">
      <alignment horizontal="center" vertical="center" wrapText="1"/>
    </xf>
    <xf numFmtId="0" fontId="5" fillId="0" borderId="42" xfId="3" applyFont="1" applyFill="1" applyBorder="1" applyAlignment="1">
      <alignment vertical="center" wrapText="1"/>
    </xf>
    <xf numFmtId="0" fontId="5" fillId="0" borderId="42" xfId="3" applyFont="1" applyFill="1" applyBorder="1" applyAlignment="1">
      <alignment horizontal="left" vertical="center" wrapText="1"/>
    </xf>
    <xf numFmtId="4" fontId="3" fillId="0" borderId="42" xfId="3" applyNumberFormat="1" applyFont="1" applyBorder="1" applyAlignment="1">
      <alignment horizontal="center" vertical="center" wrapText="1"/>
    </xf>
    <xf numFmtId="4" fontId="3" fillId="0" borderId="42" xfId="3" applyNumberFormat="1" applyFont="1" applyBorder="1" applyAlignment="1">
      <alignment vertical="center" wrapText="1"/>
    </xf>
    <xf numFmtId="4" fontId="3" fillId="0" borderId="43" xfId="3" applyNumberFormat="1" applyFont="1" applyBorder="1" applyAlignment="1">
      <alignment horizontal="center" vertical="center" wrapText="1"/>
    </xf>
    <xf numFmtId="4" fontId="5" fillId="0" borderId="44" xfId="3" applyNumberFormat="1" applyFont="1" applyBorder="1" applyAlignment="1">
      <alignment vertical="center" wrapText="1"/>
    </xf>
    <xf numFmtId="43" fontId="6" fillId="0" borderId="41" xfId="3" applyNumberFormat="1" applyFont="1" applyFill="1" applyBorder="1" applyAlignment="1">
      <alignment vertical="center"/>
    </xf>
    <xf numFmtId="43" fontId="6" fillId="0" borderId="42" xfId="3" applyNumberFormat="1" applyFont="1" applyFill="1" applyBorder="1" applyAlignment="1">
      <alignment vertical="center"/>
    </xf>
    <xf numFmtId="43" fontId="6" fillId="0" borderId="43" xfId="4" applyNumberFormat="1" applyFont="1" applyFill="1" applyBorder="1" applyAlignment="1">
      <alignment vertical="center"/>
    </xf>
    <xf numFmtId="165" fontId="6" fillId="0" borderId="43" xfId="3" applyNumberFormat="1" applyFont="1" applyFill="1" applyBorder="1" applyAlignment="1">
      <alignment vertical="center"/>
    </xf>
    <xf numFmtId="0" fontId="7" fillId="5" borderId="37" xfId="3" applyFont="1" applyFill="1" applyBorder="1" applyAlignment="1">
      <alignment horizontal="center" vertical="center" wrapText="1"/>
    </xf>
    <xf numFmtId="0" fontId="7" fillId="5" borderId="38" xfId="3" applyFont="1" applyFill="1" applyBorder="1" applyAlignment="1">
      <alignment horizontal="center" vertical="center" wrapText="1"/>
    </xf>
    <xf numFmtId="0" fontId="7" fillId="5" borderId="38" xfId="3" applyFont="1" applyFill="1" applyBorder="1" applyAlignment="1">
      <alignment vertical="center" wrapText="1"/>
    </xf>
    <xf numFmtId="4" fontId="8" fillId="5" borderId="38" xfId="3" applyNumberFormat="1" applyFont="1" applyFill="1" applyBorder="1" applyAlignment="1">
      <alignment horizontal="center" vertical="center" wrapText="1"/>
    </xf>
    <xf numFmtId="4" fontId="8" fillId="5" borderId="38" xfId="3" applyNumberFormat="1" applyFont="1" applyFill="1" applyBorder="1" applyAlignment="1">
      <alignment vertical="center" wrapText="1"/>
    </xf>
    <xf numFmtId="4" fontId="8" fillId="5" borderId="39" xfId="3" applyNumberFormat="1" applyFont="1" applyFill="1" applyBorder="1" applyAlignment="1">
      <alignment horizontal="center" vertical="center" wrapText="1"/>
    </xf>
    <xf numFmtId="4" fontId="8" fillId="5" borderId="40" xfId="3" applyNumberFormat="1" applyFont="1" applyFill="1" applyBorder="1" applyAlignment="1">
      <alignment vertical="center" wrapText="1"/>
    </xf>
    <xf numFmtId="43" fontId="8" fillId="5" borderId="37" xfId="3" applyNumberFormat="1" applyFont="1" applyFill="1" applyBorder="1" applyAlignment="1">
      <alignment vertical="center"/>
    </xf>
    <xf numFmtId="43" fontId="8" fillId="5" borderId="38" xfId="3" applyNumberFormat="1" applyFont="1" applyFill="1" applyBorder="1" applyAlignment="1">
      <alignment vertical="center"/>
    </xf>
    <xf numFmtId="4" fontId="8" fillId="5" borderId="38" xfId="4" applyNumberFormat="1" applyFont="1" applyFill="1" applyBorder="1" applyAlignment="1">
      <alignment horizontal="center" vertical="center" wrapText="1"/>
    </xf>
    <xf numFmtId="165" fontId="8" fillId="5" borderId="39" xfId="3" applyNumberFormat="1" applyFont="1" applyFill="1" applyBorder="1" applyAlignment="1">
      <alignment vertical="center"/>
    </xf>
    <xf numFmtId="4" fontId="3" fillId="7" borderId="38" xfId="4" applyNumberFormat="1" applyFont="1" applyFill="1" applyBorder="1" applyAlignment="1">
      <alignment horizontal="center" vertical="center" wrapText="1"/>
    </xf>
    <xf numFmtId="4" fontId="15" fillId="0" borderId="38" xfId="3" applyNumberFormat="1" applyFont="1" applyFill="1" applyBorder="1" applyAlignment="1">
      <alignment horizontal="center" vertical="center" wrapText="1"/>
    </xf>
    <xf numFmtId="46" fontId="5" fillId="0" borderId="32" xfId="3" applyNumberFormat="1" applyFont="1" applyFill="1" applyBorder="1" applyAlignment="1">
      <alignment horizontal="center" vertical="center" wrapText="1"/>
    </xf>
    <xf numFmtId="0" fontId="5" fillId="0" borderId="37" xfId="3" applyFont="1" applyFill="1" applyBorder="1" applyAlignment="1">
      <alignment horizontal="center" vertical="center" wrapText="1"/>
    </xf>
    <xf numFmtId="0" fontId="5" fillId="0" borderId="38" xfId="3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3" fillId="0" borderId="38" xfId="3" applyFont="1" applyFill="1" applyBorder="1" applyAlignment="1">
      <alignment horizontal="center"/>
    </xf>
    <xf numFmtId="0" fontId="3" fillId="0" borderId="38" xfId="3" applyFont="1" applyFill="1" applyBorder="1"/>
    <xf numFmtId="0" fontId="5" fillId="0" borderId="45" xfId="0" applyFont="1" applyBorder="1" applyAlignment="1">
      <alignment horizontal="center" vertical="center" wrapText="1"/>
    </xf>
    <xf numFmtId="0" fontId="5" fillId="9" borderId="32" xfId="3" applyFont="1" applyFill="1" applyBorder="1" applyAlignment="1">
      <alignment horizontal="center" vertical="center" wrapText="1"/>
    </xf>
    <xf numFmtId="49" fontId="5" fillId="9" borderId="37" xfId="3" applyNumberFormat="1" applyFont="1" applyFill="1" applyBorder="1" applyAlignment="1">
      <alignment horizontal="center" vertical="center" wrapText="1"/>
    </xf>
    <xf numFmtId="49" fontId="5" fillId="9" borderId="38" xfId="3" applyNumberFormat="1" applyFont="1" applyFill="1" applyBorder="1" applyAlignment="1">
      <alignment horizontal="center" vertical="center" wrapText="1"/>
    </xf>
    <xf numFmtId="0" fontId="10" fillId="9" borderId="32" xfId="3" applyFont="1" applyFill="1" applyBorder="1" applyAlignment="1">
      <alignment horizontal="center" vertical="center" wrapText="1"/>
    </xf>
    <xf numFmtId="49" fontId="10" fillId="9" borderId="37" xfId="3" applyNumberFormat="1" applyFont="1" applyFill="1" applyBorder="1" applyAlignment="1">
      <alignment horizontal="center" vertical="center" wrapText="1"/>
    </xf>
    <xf numFmtId="49" fontId="10" fillId="9" borderId="38" xfId="3" applyNumberFormat="1" applyFont="1" applyFill="1" applyBorder="1" applyAlignment="1">
      <alignment horizontal="center" vertical="center" wrapText="1"/>
    </xf>
    <xf numFmtId="0" fontId="10" fillId="9" borderId="38" xfId="3" applyFont="1" applyFill="1" applyBorder="1" applyAlignment="1">
      <alignment vertical="center" wrapText="1"/>
    </xf>
    <xf numFmtId="0" fontId="5" fillId="10" borderId="45" xfId="0" applyFont="1" applyFill="1" applyBorder="1" applyAlignment="1">
      <alignment horizontal="center" vertical="center" wrapText="1"/>
    </xf>
    <xf numFmtId="0" fontId="5" fillId="9" borderId="38" xfId="3" applyFont="1" applyFill="1" applyBorder="1" applyAlignment="1">
      <alignment vertical="center" wrapText="1"/>
    </xf>
    <xf numFmtId="0" fontId="12" fillId="0" borderId="38" xfId="3" applyFont="1" applyFill="1" applyBorder="1" applyAlignment="1">
      <alignment vertical="center" wrapText="1"/>
    </xf>
    <xf numFmtId="4" fontId="11" fillId="0" borderId="38" xfId="3" applyNumberFormat="1" applyFont="1" applyFill="1" applyBorder="1" applyAlignment="1">
      <alignment horizontal="center" vertical="center" wrapText="1"/>
    </xf>
    <xf numFmtId="4" fontId="11" fillId="0" borderId="38" xfId="3" applyNumberFormat="1" applyFont="1" applyFill="1" applyBorder="1" applyAlignment="1">
      <alignment vertical="center" wrapText="1"/>
    </xf>
    <xf numFmtId="4" fontId="11" fillId="0" borderId="39" xfId="3" applyNumberFormat="1" applyFont="1" applyFill="1" applyBorder="1" applyAlignment="1">
      <alignment horizontal="center" vertical="center" wrapText="1"/>
    </xf>
    <xf numFmtId="4" fontId="10" fillId="0" borderId="40" xfId="3" applyNumberFormat="1" applyFont="1" applyFill="1" applyBorder="1" applyAlignment="1">
      <alignment vertical="center" wrapText="1"/>
    </xf>
    <xf numFmtId="4" fontId="10" fillId="0" borderId="0" xfId="3" applyNumberFormat="1" applyFont="1" applyFill="1" applyBorder="1" applyAlignment="1">
      <alignment horizontal="center" vertical="center" wrapText="1"/>
    </xf>
    <xf numFmtId="43" fontId="6" fillId="0" borderId="38" xfId="4" applyNumberFormat="1" applyFont="1" applyFill="1" applyBorder="1" applyAlignment="1">
      <alignment vertical="center"/>
    </xf>
    <xf numFmtId="43" fontId="6" fillId="11" borderId="38" xfId="3" applyNumberFormat="1" applyFont="1" applyFill="1" applyBorder="1" applyAlignment="1">
      <alignment vertical="center"/>
    </xf>
    <xf numFmtId="3" fontId="16" fillId="0" borderId="38" xfId="3" applyNumberFormat="1" applyFont="1" applyFill="1" applyBorder="1" applyAlignment="1" applyProtection="1">
      <alignment horizontal="center" vertical="center" wrapText="1"/>
    </xf>
    <xf numFmtId="0" fontId="3" fillId="0" borderId="38" xfId="3" applyFont="1" applyBorder="1" applyAlignment="1">
      <alignment vertical="center" wrapText="1"/>
    </xf>
    <xf numFmtId="0" fontId="9" fillId="0" borderId="0" xfId="3" applyFont="1" applyFill="1" applyBorder="1" applyAlignment="1">
      <alignment horizontal="center" vertical="center"/>
    </xf>
    <xf numFmtId="3" fontId="3" fillId="0" borderId="38" xfId="3" applyNumberFormat="1" applyFont="1" applyFill="1" applyBorder="1" applyAlignment="1" applyProtection="1">
      <alignment horizontal="center" vertical="center" wrapText="1"/>
    </xf>
    <xf numFmtId="0" fontId="5" fillId="0" borderId="46" xfId="3" applyFont="1" applyBorder="1" applyAlignment="1">
      <alignment horizontal="center" vertical="center" wrapText="1"/>
    </xf>
    <xf numFmtId="49" fontId="5" fillId="0" borderId="26" xfId="3" applyNumberFormat="1" applyFont="1" applyBorder="1" applyAlignment="1">
      <alignment horizontal="center" vertical="center" wrapText="1"/>
    </xf>
    <xf numFmtId="49" fontId="5" fillId="0" borderId="27" xfId="3" applyNumberFormat="1" applyFont="1" applyBorder="1" applyAlignment="1">
      <alignment horizontal="center" vertical="center" wrapText="1"/>
    </xf>
    <xf numFmtId="0" fontId="5" fillId="0" borderId="27" xfId="3" applyFont="1" applyFill="1" applyBorder="1" applyAlignment="1">
      <alignment vertical="center" wrapText="1"/>
    </xf>
    <xf numFmtId="4" fontId="3" fillId="0" borderId="27" xfId="3" applyNumberFormat="1" applyFont="1" applyBorder="1" applyAlignment="1">
      <alignment horizontal="center" vertical="center" wrapText="1"/>
    </xf>
    <xf numFmtId="4" fontId="3" fillId="0" borderId="27" xfId="3" applyNumberFormat="1" applyFont="1" applyBorder="1" applyAlignment="1">
      <alignment vertical="center" wrapText="1"/>
    </xf>
    <xf numFmtId="4" fontId="3" fillId="0" borderId="28" xfId="3" applyNumberFormat="1" applyFont="1" applyFill="1" applyBorder="1" applyAlignment="1">
      <alignment horizontal="center" vertical="center" wrapText="1"/>
    </xf>
    <xf numFmtId="43" fontId="6" fillId="0" borderId="26" xfId="3" applyNumberFormat="1" applyFont="1" applyFill="1" applyBorder="1" applyAlignment="1">
      <alignment vertical="center"/>
    </xf>
    <xf numFmtId="43" fontId="6" fillId="0" borderId="27" xfId="3" applyNumberFormat="1" applyFont="1" applyFill="1" applyBorder="1" applyAlignment="1">
      <alignment vertical="center"/>
    </xf>
    <xf numFmtId="43" fontId="6" fillId="0" borderId="28" xfId="4" applyNumberFormat="1" applyFont="1" applyFill="1" applyBorder="1" applyAlignment="1">
      <alignment vertical="center"/>
    </xf>
    <xf numFmtId="165" fontId="6" fillId="0" borderId="28" xfId="3" applyNumberFormat="1" applyFont="1" applyFill="1" applyBorder="1" applyAlignment="1">
      <alignment vertical="center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vertical="center" wrapText="1"/>
    </xf>
    <xf numFmtId="4" fontId="3" fillId="0" borderId="0" xfId="3" applyNumberFormat="1" applyFont="1" applyBorder="1" applyAlignment="1">
      <alignment horizontal="center" vertical="center" wrapText="1"/>
    </xf>
    <xf numFmtId="4" fontId="3" fillId="0" borderId="0" xfId="3" applyNumberFormat="1" applyFont="1" applyBorder="1" applyAlignment="1">
      <alignment vertical="center" wrapText="1"/>
    </xf>
    <xf numFmtId="4" fontId="5" fillId="0" borderId="0" xfId="3" applyNumberFormat="1" applyFont="1" applyBorder="1" applyAlignment="1">
      <alignment vertical="center" wrapText="1"/>
    </xf>
    <xf numFmtId="43" fontId="6" fillId="0" borderId="0" xfId="3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43" fontId="6" fillId="0" borderId="0" xfId="0" applyNumberFormat="1" applyFont="1" applyBorder="1" applyAlignment="1">
      <alignment vertical="top" wrapText="1"/>
    </xf>
    <xf numFmtId="0" fontId="5" fillId="0" borderId="33" xfId="0" applyFont="1" applyBorder="1" applyAlignment="1">
      <alignment horizontal="left" wrapText="1"/>
    </xf>
    <xf numFmtId="0" fontId="5" fillId="0" borderId="34" xfId="3" applyFont="1" applyBorder="1" applyAlignment="1">
      <alignment wrapText="1"/>
    </xf>
    <xf numFmtId="4" fontId="3" fillId="0" borderId="34" xfId="3" applyNumberFormat="1" applyFont="1" applyBorder="1" applyAlignment="1">
      <alignment horizontal="center" wrapText="1"/>
    </xf>
    <xf numFmtId="4" fontId="3" fillId="0" borderId="34" xfId="3" applyNumberFormat="1" applyFont="1" applyBorder="1" applyAlignment="1">
      <alignment wrapText="1"/>
    </xf>
    <xf numFmtId="4" fontId="3" fillId="0" borderId="35" xfId="3" applyNumberFormat="1" applyFont="1" applyBorder="1" applyAlignment="1">
      <alignment horizontal="center" wrapText="1"/>
    </xf>
    <xf numFmtId="4" fontId="5" fillId="0" borderId="0" xfId="3" applyNumberFormat="1" applyFont="1" applyBorder="1" applyAlignment="1">
      <alignment wrapText="1"/>
    </xf>
    <xf numFmtId="4" fontId="5" fillId="0" borderId="0" xfId="3" applyNumberFormat="1" applyFont="1" applyBorder="1" applyAlignment="1">
      <alignment horizontal="center" wrapText="1"/>
    </xf>
    <xf numFmtId="43" fontId="6" fillId="0" borderId="33" xfId="3" applyNumberFormat="1" applyFont="1" applyFill="1" applyBorder="1" applyAlignment="1"/>
    <xf numFmtId="43" fontId="6" fillId="0" borderId="34" xfId="3" applyNumberFormat="1" applyFont="1" applyFill="1" applyBorder="1" applyAlignment="1"/>
    <xf numFmtId="43" fontId="6" fillId="0" borderId="35" xfId="3" applyNumberFormat="1" applyFont="1" applyFill="1" applyBorder="1" applyAlignment="1"/>
    <xf numFmtId="165" fontId="6" fillId="0" borderId="35" xfId="3" applyNumberFormat="1" applyFont="1" applyFill="1" applyBorder="1" applyAlignment="1"/>
    <xf numFmtId="0" fontId="5" fillId="0" borderId="37" xfId="0" applyFont="1" applyBorder="1" applyAlignment="1">
      <alignment horizontal="left" wrapText="1"/>
    </xf>
    <xf numFmtId="0" fontId="5" fillId="0" borderId="38" xfId="3" applyFont="1" applyBorder="1" applyAlignment="1">
      <alignment wrapText="1"/>
    </xf>
    <xf numFmtId="4" fontId="3" fillId="0" borderId="38" xfId="3" applyNumberFormat="1" applyFont="1" applyBorder="1" applyAlignment="1">
      <alignment horizontal="center" wrapText="1"/>
    </xf>
    <xf numFmtId="4" fontId="3" fillId="0" borderId="38" xfId="3" applyNumberFormat="1" applyFont="1" applyBorder="1" applyAlignment="1">
      <alignment wrapText="1"/>
    </xf>
    <xf numFmtId="4" fontId="3" fillId="0" borderId="39" xfId="3" applyNumberFormat="1" applyFont="1" applyBorder="1" applyAlignment="1">
      <alignment horizontal="center" wrapText="1"/>
    </xf>
    <xf numFmtId="43" fontId="6" fillId="0" borderId="37" xfId="3" applyNumberFormat="1" applyFont="1" applyFill="1" applyBorder="1" applyAlignment="1"/>
    <xf numFmtId="43" fontId="6" fillId="0" borderId="38" xfId="3" applyNumberFormat="1" applyFont="1" applyFill="1" applyBorder="1" applyAlignment="1"/>
    <xf numFmtId="43" fontId="6" fillId="0" borderId="39" xfId="3" applyNumberFormat="1" applyFont="1" applyFill="1" applyBorder="1" applyAlignment="1"/>
    <xf numFmtId="165" fontId="6" fillId="0" borderId="39" xfId="3" applyNumberFormat="1" applyFont="1" applyFill="1" applyBorder="1" applyAlignment="1"/>
    <xf numFmtId="0" fontId="5" fillId="0" borderId="26" xfId="0" applyFont="1" applyBorder="1" applyAlignment="1">
      <alignment horizontal="left" wrapText="1"/>
    </xf>
    <xf numFmtId="0" fontId="5" fillId="0" borderId="27" xfId="3" applyFont="1" applyBorder="1" applyAlignment="1">
      <alignment wrapText="1"/>
    </xf>
    <xf numFmtId="4" fontId="3" fillId="0" borderId="27" xfId="3" applyNumberFormat="1" applyFont="1" applyBorder="1" applyAlignment="1">
      <alignment horizontal="center" wrapText="1"/>
    </xf>
    <xf numFmtId="4" fontId="3" fillId="0" borderId="27" xfId="3" applyNumberFormat="1" applyFont="1" applyBorder="1" applyAlignment="1">
      <alignment wrapText="1"/>
    </xf>
    <xf numFmtId="4" fontId="3" fillId="0" borderId="28" xfId="3" applyNumberFormat="1" applyFont="1" applyBorder="1" applyAlignment="1">
      <alignment horizontal="center" wrapText="1"/>
    </xf>
    <xf numFmtId="43" fontId="6" fillId="0" borderId="26" xfId="3" applyNumberFormat="1" applyFont="1" applyFill="1" applyBorder="1" applyAlignment="1"/>
    <xf numFmtId="43" fontId="6" fillId="0" borderId="27" xfId="3" applyNumberFormat="1" applyFont="1" applyFill="1" applyBorder="1" applyAlignment="1"/>
    <xf numFmtId="43" fontId="6" fillId="0" borderId="28" xfId="3" applyNumberFormat="1" applyFont="1" applyFill="1" applyBorder="1" applyAlignment="1"/>
    <xf numFmtId="165" fontId="6" fillId="0" borderId="28" xfId="3" applyNumberFormat="1" applyFont="1" applyFill="1" applyBorder="1" applyAlignment="1"/>
    <xf numFmtId="167" fontId="21" fillId="0" borderId="0" xfId="1" applyFont="1" applyFill="1" applyBorder="1" applyAlignment="1">
      <alignment vertical="center"/>
    </xf>
    <xf numFmtId="167" fontId="4" fillId="0" borderId="0" xfId="1" applyFill="1" applyBorder="1" applyAlignment="1">
      <alignment vertical="center"/>
    </xf>
    <xf numFmtId="167" fontId="22" fillId="0" borderId="0" xfId="1" applyFont="1" applyFill="1" applyBorder="1" applyAlignment="1">
      <alignment vertical="center"/>
    </xf>
    <xf numFmtId="0" fontId="8" fillId="12" borderId="0" xfId="5" applyFont="1" applyFill="1"/>
    <xf numFmtId="0" fontId="24" fillId="12" borderId="0" xfId="5" applyFont="1" applyFill="1" applyAlignment="1">
      <alignment vertical="center"/>
    </xf>
    <xf numFmtId="0" fontId="8" fillId="12" borderId="0" xfId="5" applyFont="1" applyFill="1" applyAlignment="1">
      <alignment horizontal="center" vertical="center"/>
    </xf>
    <xf numFmtId="0" fontId="8" fillId="12" borderId="0" xfId="6" applyFont="1" applyFill="1" applyAlignment="1">
      <alignment vertical="center"/>
    </xf>
    <xf numFmtId="0" fontId="25" fillId="12" borderId="48" xfId="6" applyFont="1" applyFill="1" applyBorder="1" applyAlignment="1">
      <alignment horizontal="centerContinuous" vertical="center"/>
    </xf>
    <xf numFmtId="0" fontId="26" fillId="12" borderId="49" xfId="6" applyFont="1" applyFill="1" applyBorder="1" applyAlignment="1">
      <alignment horizontal="centerContinuous" vertical="center"/>
    </xf>
    <xf numFmtId="0" fontId="27" fillId="12" borderId="50" xfId="6" applyFont="1" applyFill="1" applyBorder="1" applyAlignment="1">
      <alignment horizontal="centerContinuous" vertical="center"/>
    </xf>
    <xf numFmtId="0" fontId="9" fillId="12" borderId="51" xfId="6" applyFont="1" applyFill="1" applyBorder="1" applyAlignment="1">
      <alignment horizontal="centerContinuous" vertical="center"/>
    </xf>
    <xf numFmtId="0" fontId="26" fillId="12" borderId="52" xfId="6" applyFont="1" applyFill="1" applyBorder="1" applyAlignment="1">
      <alignment horizontal="centerContinuous" vertical="center"/>
    </xf>
    <xf numFmtId="0" fontId="26" fillId="12" borderId="53" xfId="6" applyFont="1" applyFill="1" applyBorder="1" applyAlignment="1">
      <alignment horizontal="centerContinuous" vertical="center"/>
    </xf>
    <xf numFmtId="0" fontId="9" fillId="12" borderId="54" xfId="6" applyFont="1" applyFill="1" applyBorder="1" applyAlignment="1">
      <alignment horizontal="centerContinuous" vertical="center"/>
    </xf>
    <xf numFmtId="0" fontId="9" fillId="12" borderId="55" xfId="6" applyFont="1" applyFill="1" applyBorder="1" applyAlignment="1">
      <alignment horizontal="centerContinuous" vertical="center"/>
    </xf>
    <xf numFmtId="0" fontId="8" fillId="12" borderId="0" xfId="6" applyFont="1" applyFill="1"/>
    <xf numFmtId="0" fontId="28" fillId="12" borderId="0" xfId="6" applyFont="1" applyFill="1" applyAlignment="1">
      <alignment horizontal="center" vertical="center"/>
    </xf>
    <xf numFmtId="0" fontId="29" fillId="12" borderId="0" xfId="6" applyFont="1" applyFill="1" applyAlignment="1">
      <alignment horizontal="center" vertical="center"/>
    </xf>
    <xf numFmtId="0" fontId="30" fillId="12" borderId="56" xfId="7" applyNumberFormat="1" applyFont="1" applyFill="1" applyBorder="1" applyAlignment="1">
      <alignment horizontal="centerContinuous" vertical="center" wrapText="1"/>
    </xf>
    <xf numFmtId="0" fontId="30" fillId="12" borderId="57" xfId="7" applyNumberFormat="1" applyFont="1" applyFill="1" applyBorder="1" applyAlignment="1">
      <alignment horizontal="centerContinuous" vertical="center" wrapText="1"/>
    </xf>
    <xf numFmtId="0" fontId="30" fillId="12" borderId="58" xfId="7" applyNumberFormat="1" applyFont="1" applyFill="1" applyBorder="1" applyAlignment="1">
      <alignment horizontal="centerContinuous" vertical="center" wrapText="1"/>
    </xf>
    <xf numFmtId="4" fontId="9" fillId="12" borderId="59" xfId="8" applyNumberFormat="1" applyFont="1" applyFill="1" applyBorder="1" applyAlignment="1">
      <alignment horizontal="centerContinuous" wrapText="1"/>
    </xf>
    <xf numFmtId="4" fontId="9" fillId="12" borderId="49" xfId="8" applyNumberFormat="1" applyFont="1" applyFill="1" applyBorder="1" applyAlignment="1">
      <alignment horizontal="centerContinuous" vertical="center" wrapText="1"/>
    </xf>
    <xf numFmtId="4" fontId="9" fillId="12" borderId="60" xfId="8" applyNumberFormat="1" applyFont="1" applyFill="1" applyBorder="1" applyAlignment="1">
      <alignment horizontal="centerContinuous" vertical="center" wrapText="1"/>
    </xf>
    <xf numFmtId="0" fontId="30" fillId="12" borderId="61" xfId="7" applyNumberFormat="1" applyFont="1" applyFill="1" applyBorder="1" applyAlignment="1">
      <alignment horizontal="centerContinuous" vertical="center" wrapText="1"/>
    </xf>
    <xf numFmtId="0" fontId="30" fillId="12" borderId="62" xfId="7" applyNumberFormat="1" applyFont="1" applyFill="1" applyBorder="1" applyAlignment="1">
      <alignment horizontal="centerContinuous" vertical="center" wrapText="1"/>
    </xf>
    <xf numFmtId="0" fontId="30" fillId="12" borderId="63" xfId="7" applyNumberFormat="1" applyFont="1" applyFill="1" applyBorder="1" applyAlignment="1">
      <alignment horizontal="centerContinuous" vertical="center" wrapText="1"/>
    </xf>
    <xf numFmtId="1" fontId="9" fillId="12" borderId="25" xfId="8" applyNumberFormat="1" applyFont="1" applyFill="1" applyBorder="1" applyAlignment="1">
      <alignment horizontal="centerContinuous" vertical="top" wrapText="1"/>
    </xf>
    <xf numFmtId="4" fontId="31" fillId="12" borderId="64" xfId="8" applyNumberFormat="1" applyFont="1" applyFill="1" applyBorder="1" applyAlignment="1">
      <alignment horizontal="center" vertical="center" wrapText="1"/>
    </xf>
    <xf numFmtId="4" fontId="31" fillId="12" borderId="65" xfId="8" applyNumberFormat="1" applyFont="1" applyFill="1" applyBorder="1" applyAlignment="1">
      <alignment horizontal="center" vertical="center" wrapText="1"/>
    </xf>
    <xf numFmtId="0" fontId="8" fillId="12" borderId="0" xfId="6" applyFont="1" applyFill="1" applyAlignment="1">
      <alignment vertical="top"/>
    </xf>
    <xf numFmtId="168" fontId="9" fillId="12" borderId="66" xfId="7" applyFont="1" applyFill="1" applyBorder="1" applyAlignment="1">
      <alignment horizontal="left" vertical="top"/>
    </xf>
    <xf numFmtId="169" fontId="9" fillId="12" borderId="5" xfId="9" applyNumberFormat="1" applyFont="1" applyFill="1" applyBorder="1" applyAlignment="1">
      <alignment vertical="top"/>
    </xf>
    <xf numFmtId="169" fontId="9" fillId="12" borderId="5" xfId="10" applyNumberFormat="1" applyFont="1" applyFill="1" applyBorder="1" applyAlignment="1">
      <alignment horizontal="center" vertical="top"/>
    </xf>
    <xf numFmtId="171" fontId="9" fillId="12" borderId="69" xfId="11" applyNumberFormat="1" applyFont="1" applyFill="1" applyBorder="1" applyAlignment="1">
      <alignment horizontal="right" vertical="top"/>
    </xf>
    <xf numFmtId="0" fontId="7" fillId="12" borderId="0" xfId="6" applyFont="1" applyFill="1" applyAlignment="1">
      <alignment vertical="top"/>
    </xf>
    <xf numFmtId="0" fontId="7" fillId="12" borderId="0" xfId="6" applyFont="1" applyFill="1" applyAlignment="1">
      <alignment vertical="center"/>
    </xf>
    <xf numFmtId="49" fontId="9" fillId="12" borderId="70" xfId="7" applyNumberFormat="1" applyFont="1" applyFill="1" applyBorder="1" applyAlignment="1">
      <alignment horizontal="left" vertical="top"/>
    </xf>
    <xf numFmtId="49" fontId="9" fillId="12" borderId="0" xfId="7" applyNumberFormat="1" applyFont="1" applyFill="1" applyBorder="1" applyAlignment="1">
      <alignment horizontal="right" vertical="top"/>
    </xf>
    <xf numFmtId="43" fontId="9" fillId="12" borderId="6" xfId="9" applyNumberFormat="1" applyFont="1" applyFill="1" applyBorder="1" applyAlignment="1">
      <alignment vertical="top"/>
    </xf>
    <xf numFmtId="43" fontId="9" fillId="12" borderId="6" xfId="10" applyNumberFormat="1" applyFont="1" applyFill="1" applyBorder="1" applyAlignment="1">
      <alignment horizontal="center" vertical="top"/>
    </xf>
    <xf numFmtId="172" fontId="9" fillId="12" borderId="71" xfId="11" applyNumberFormat="1" applyFont="1" applyFill="1" applyBorder="1" applyAlignment="1">
      <alignment horizontal="right" vertical="top"/>
    </xf>
    <xf numFmtId="49" fontId="6" fillId="12" borderId="70" xfId="7" applyNumberFormat="1" applyFont="1" applyFill="1" applyBorder="1" applyAlignment="1">
      <alignment horizontal="left" vertical="top"/>
    </xf>
    <xf numFmtId="49" fontId="6" fillId="12" borderId="0" xfId="7" applyNumberFormat="1" applyFont="1" applyFill="1" applyBorder="1" applyAlignment="1">
      <alignment horizontal="right" vertical="top"/>
    </xf>
    <xf numFmtId="49" fontId="6" fillId="12" borderId="0" xfId="7" applyNumberFormat="1" applyFont="1" applyFill="1" applyBorder="1" applyAlignment="1">
      <alignment horizontal="left" vertical="top"/>
    </xf>
    <xf numFmtId="43" fontId="6" fillId="12" borderId="6" xfId="9" applyNumberFormat="1" applyFont="1" applyFill="1" applyBorder="1" applyAlignment="1">
      <alignment vertical="top"/>
    </xf>
    <xf numFmtId="43" fontId="6" fillId="12" borderId="6" xfId="10" applyNumberFormat="1" applyFont="1" applyFill="1" applyBorder="1" applyAlignment="1">
      <alignment horizontal="center" vertical="top"/>
    </xf>
    <xf numFmtId="172" fontId="6" fillId="12" borderId="71" xfId="11" applyNumberFormat="1" applyFont="1" applyFill="1" applyBorder="1" applyAlignment="1">
      <alignment horizontal="right" vertical="top"/>
    </xf>
    <xf numFmtId="49" fontId="6" fillId="0" borderId="70" xfId="7" applyNumberFormat="1" applyFont="1" applyFill="1" applyBorder="1" applyAlignment="1">
      <alignment horizontal="left" vertical="top"/>
    </xf>
    <xf numFmtId="49" fontId="6" fillId="0" borderId="0" xfId="7" applyNumberFormat="1" applyFont="1" applyFill="1" applyBorder="1" applyAlignment="1">
      <alignment horizontal="right" vertical="top"/>
    </xf>
    <xf numFmtId="49" fontId="6" fillId="0" borderId="0" xfId="7" applyNumberFormat="1" applyFont="1" applyFill="1" applyBorder="1" applyAlignment="1">
      <alignment horizontal="left" vertical="top"/>
    </xf>
    <xf numFmtId="49" fontId="32" fillId="0" borderId="0" xfId="7" applyNumberFormat="1" applyFont="1" applyFill="1" applyBorder="1" applyAlignment="1">
      <alignment horizontal="left" vertical="top"/>
    </xf>
    <xf numFmtId="49" fontId="32" fillId="0" borderId="7" xfId="7" applyNumberFormat="1" applyFont="1" applyFill="1" applyBorder="1" applyAlignment="1">
      <alignment horizontal="left" vertical="top" wrapText="1"/>
    </xf>
    <xf numFmtId="43" fontId="32" fillId="0" borderId="7" xfId="1" applyNumberFormat="1" applyFont="1" applyFill="1" applyBorder="1" applyAlignment="1">
      <alignment horizontal="left" vertical="top"/>
    </xf>
    <xf numFmtId="0" fontId="8" fillId="0" borderId="0" xfId="6" applyFont="1" applyFill="1" applyAlignment="1">
      <alignment vertical="top"/>
    </xf>
    <xf numFmtId="0" fontId="8" fillId="0" borderId="0" xfId="6" applyFont="1" applyFill="1" applyAlignment="1">
      <alignment vertical="center"/>
    </xf>
    <xf numFmtId="172" fontId="6" fillId="0" borderId="71" xfId="11" applyNumberFormat="1" applyFont="1" applyFill="1" applyBorder="1" applyAlignment="1">
      <alignment horizontal="right" vertical="top"/>
    </xf>
    <xf numFmtId="49" fontId="32" fillId="12" borderId="0" xfId="7" applyNumberFormat="1" applyFont="1" applyFill="1" applyBorder="1" applyAlignment="1">
      <alignment horizontal="left" vertical="top"/>
    </xf>
    <xf numFmtId="172" fontId="32" fillId="12" borderId="71" xfId="11" applyNumberFormat="1" applyFont="1" applyFill="1" applyBorder="1" applyAlignment="1">
      <alignment horizontal="right" vertical="top"/>
    </xf>
    <xf numFmtId="49" fontId="9" fillId="12" borderId="70" xfId="6" applyNumberFormat="1" applyFont="1" applyFill="1" applyBorder="1" applyAlignment="1">
      <alignment horizontal="center" vertical="top"/>
    </xf>
    <xf numFmtId="49" fontId="9" fillId="7" borderId="61" xfId="6" applyNumberFormat="1" applyFont="1" applyFill="1" applyBorder="1" applyAlignment="1">
      <alignment horizontal="center" vertical="top"/>
    </xf>
    <xf numFmtId="49" fontId="9" fillId="7" borderId="62" xfId="7" applyNumberFormat="1" applyFont="1" applyFill="1" applyBorder="1" applyAlignment="1">
      <alignment horizontal="left" vertical="top"/>
    </xf>
    <xf numFmtId="49" fontId="9" fillId="7" borderId="63" xfId="7" applyNumberFormat="1" applyFont="1" applyFill="1" applyBorder="1" applyAlignment="1">
      <alignment horizontal="left" vertical="top"/>
    </xf>
    <xf numFmtId="43" fontId="9" fillId="7" borderId="64" xfId="9" applyNumberFormat="1" applyFont="1" applyFill="1" applyBorder="1" applyAlignment="1">
      <alignment vertical="top"/>
    </xf>
    <xf numFmtId="43" fontId="9" fillId="7" borderId="64" xfId="10" applyNumberFormat="1" applyFont="1" applyFill="1" applyBorder="1" applyAlignment="1">
      <alignment horizontal="center" vertical="top"/>
    </xf>
    <xf numFmtId="172" fontId="9" fillId="7" borderId="65" xfId="11" applyNumberFormat="1" applyFont="1" applyFill="1" applyBorder="1" applyAlignment="1">
      <alignment horizontal="right" vertical="top"/>
    </xf>
    <xf numFmtId="49" fontId="6" fillId="12" borderId="70" xfId="6" applyNumberFormat="1" applyFont="1" applyFill="1" applyBorder="1" applyAlignment="1">
      <alignment horizontal="center" vertical="top"/>
    </xf>
    <xf numFmtId="49" fontId="6" fillId="12" borderId="7" xfId="7" applyNumberFormat="1" applyFont="1" applyFill="1" applyBorder="1" applyAlignment="1">
      <alignment horizontal="left" vertical="top"/>
    </xf>
    <xf numFmtId="49" fontId="6" fillId="12" borderId="0" xfId="6" applyNumberFormat="1" applyFont="1" applyFill="1" applyBorder="1" applyAlignment="1">
      <alignment horizontal="center" vertical="top"/>
    </xf>
    <xf numFmtId="49" fontId="6" fillId="12" borderId="0" xfId="6" applyNumberFormat="1" applyFont="1" applyFill="1" applyBorder="1" applyAlignment="1">
      <alignment horizontal="right" vertical="top"/>
    </xf>
    <xf numFmtId="49" fontId="6" fillId="12" borderId="0" xfId="6" applyNumberFormat="1" applyFont="1" applyFill="1" applyBorder="1" applyAlignment="1">
      <alignment horizontal="left" vertical="top"/>
    </xf>
    <xf numFmtId="49" fontId="9" fillId="12" borderId="0" xfId="7" applyNumberFormat="1" applyFont="1" applyFill="1" applyBorder="1" applyAlignment="1">
      <alignment horizontal="left" vertical="top"/>
    </xf>
    <xf numFmtId="49" fontId="33" fillId="12" borderId="0" xfId="7" applyNumberFormat="1" applyFont="1" applyFill="1" applyBorder="1" applyAlignment="1">
      <alignment horizontal="right" vertical="top"/>
    </xf>
    <xf numFmtId="49" fontId="6" fillId="12" borderId="0" xfId="6" applyNumberFormat="1" applyFont="1" applyFill="1" applyBorder="1" applyAlignment="1">
      <alignment vertical="top"/>
    </xf>
    <xf numFmtId="49" fontId="9" fillId="12" borderId="0" xfId="6" applyNumberFormat="1" applyFont="1" applyFill="1" applyBorder="1" applyAlignment="1">
      <alignment vertical="top"/>
    </xf>
    <xf numFmtId="49" fontId="6" fillId="12" borderId="70" xfId="6" applyNumberFormat="1" applyFont="1" applyFill="1" applyBorder="1" applyAlignment="1">
      <alignment horizontal="left" vertical="top"/>
    </xf>
    <xf numFmtId="49" fontId="6" fillId="12" borderId="7" xfId="6" applyNumberFormat="1" applyFont="1" applyFill="1" applyBorder="1" applyAlignment="1">
      <alignment vertical="top"/>
    </xf>
    <xf numFmtId="0" fontId="8" fillId="12" borderId="0" xfId="6" applyFont="1" applyFill="1" applyBorder="1" applyAlignment="1">
      <alignment vertical="top"/>
    </xf>
    <xf numFmtId="43" fontId="9" fillId="5" borderId="76" xfId="9" applyNumberFormat="1" applyFont="1" applyFill="1" applyBorder="1" applyAlignment="1">
      <alignment vertical="top"/>
    </xf>
    <xf numFmtId="43" fontId="9" fillId="5" borderId="76" xfId="10" applyNumberFormat="1" applyFont="1" applyFill="1" applyBorder="1" applyAlignment="1">
      <alignment horizontal="center" vertical="top"/>
    </xf>
    <xf numFmtId="172" fontId="9" fillId="5" borderId="77" xfId="11" applyNumberFormat="1" applyFont="1" applyFill="1" applyBorder="1" applyAlignment="1">
      <alignment horizontal="right" vertical="top"/>
    </xf>
    <xf numFmtId="0" fontId="7" fillId="12" borderId="0" xfId="6" applyFont="1" applyFill="1" applyBorder="1" applyAlignment="1">
      <alignment vertical="top"/>
    </xf>
    <xf numFmtId="0" fontId="7" fillId="12" borderId="0" xfId="6" applyFont="1" applyFill="1" applyBorder="1" applyAlignment="1">
      <alignment vertical="center"/>
    </xf>
    <xf numFmtId="49" fontId="9" fillId="12" borderId="78" xfId="7" applyNumberFormat="1" applyFont="1" applyFill="1" applyBorder="1" applyAlignment="1">
      <alignment horizontal="left" vertical="top"/>
    </xf>
    <xf numFmtId="49" fontId="9" fillId="12" borderId="79" xfId="6" applyNumberFormat="1" applyFont="1" applyFill="1" applyBorder="1" applyAlignment="1">
      <alignment horizontal="center" vertical="top"/>
    </xf>
    <xf numFmtId="49" fontId="9" fillId="12" borderId="79" xfId="6" applyNumberFormat="1" applyFont="1" applyFill="1" applyBorder="1" applyAlignment="1">
      <alignment horizontal="left" vertical="top"/>
    </xf>
    <xf numFmtId="49" fontId="9" fillId="12" borderId="79" xfId="6" applyNumberFormat="1" applyFont="1" applyFill="1" applyBorder="1" applyAlignment="1">
      <alignment vertical="top"/>
    </xf>
    <xf numFmtId="49" fontId="9" fillId="12" borderId="80" xfId="6" applyNumberFormat="1" applyFont="1" applyFill="1" applyBorder="1" applyAlignment="1">
      <alignment vertical="top"/>
    </xf>
    <xf numFmtId="43" fontId="9" fillId="12" borderId="81" xfId="9" applyNumberFormat="1" applyFont="1" applyFill="1" applyBorder="1" applyAlignment="1">
      <alignment vertical="top"/>
    </xf>
    <xf numFmtId="43" fontId="9" fillId="12" borderId="81" xfId="10" applyNumberFormat="1" applyFont="1" applyFill="1" applyBorder="1" applyAlignment="1">
      <alignment horizontal="center" vertical="top"/>
    </xf>
    <xf numFmtId="172" fontId="9" fillId="12" borderId="82" xfId="11" applyNumberFormat="1" applyFont="1" applyFill="1" applyBorder="1" applyAlignment="1">
      <alignment horizontal="right" vertical="top"/>
    </xf>
    <xf numFmtId="49" fontId="35" fillId="5" borderId="73" xfId="7" applyNumberFormat="1" applyFont="1" applyFill="1" applyBorder="1" applyAlignment="1">
      <alignment horizontal="left" vertical="top"/>
    </xf>
    <xf numFmtId="49" fontId="9" fillId="5" borderId="74" xfId="7" applyNumberFormat="1" applyFont="1" applyFill="1" applyBorder="1" applyAlignment="1">
      <alignment horizontal="left" vertical="top"/>
    </xf>
    <xf numFmtId="49" fontId="9" fillId="5" borderId="75" xfId="7" applyNumberFormat="1" applyFont="1" applyFill="1" applyBorder="1" applyAlignment="1">
      <alignment horizontal="left" vertical="top"/>
    </xf>
    <xf numFmtId="49" fontId="9" fillId="5" borderId="83" xfId="7" applyNumberFormat="1" applyFont="1" applyFill="1" applyBorder="1" applyAlignment="1">
      <alignment horizontal="left" vertical="top"/>
    </xf>
    <xf numFmtId="49" fontId="9" fillId="5" borderId="84" xfId="6" applyNumberFormat="1" applyFont="1" applyFill="1" applyBorder="1" applyAlignment="1">
      <alignment horizontal="left" vertical="top"/>
    </xf>
    <xf numFmtId="49" fontId="9" fillId="5" borderId="84" xfId="6" applyNumberFormat="1" applyFont="1" applyFill="1" applyBorder="1" applyAlignment="1">
      <alignment horizontal="center" vertical="top"/>
    </xf>
    <xf numFmtId="49" fontId="9" fillId="5" borderId="84" xfId="6" applyNumberFormat="1" applyFont="1" applyFill="1" applyBorder="1" applyAlignment="1">
      <alignment vertical="top"/>
    </xf>
    <xf numFmtId="49" fontId="9" fillId="5" borderId="85" xfId="6" applyNumberFormat="1" applyFont="1" applyFill="1" applyBorder="1" applyAlignment="1">
      <alignment vertical="top"/>
    </xf>
    <xf numFmtId="43" fontId="9" fillId="5" borderId="86" xfId="9" applyNumberFormat="1" applyFont="1" applyFill="1" applyBorder="1" applyAlignment="1">
      <alignment vertical="top"/>
    </xf>
    <xf numFmtId="43" fontId="9" fillId="5" borderId="86" xfId="10" applyNumberFormat="1" applyFont="1" applyFill="1" applyBorder="1" applyAlignment="1">
      <alignment horizontal="center" vertical="top"/>
    </xf>
    <xf numFmtId="172" fontId="9" fillId="5" borderId="87" xfId="11" applyNumberFormat="1" applyFont="1" applyFill="1" applyBorder="1" applyAlignment="1">
      <alignment horizontal="right" vertical="top"/>
    </xf>
    <xf numFmtId="49" fontId="9" fillId="12" borderId="0" xfId="6" applyNumberFormat="1" applyFont="1" applyFill="1" applyAlignment="1">
      <alignment horizontal="center" vertical="center"/>
    </xf>
    <xf numFmtId="49" fontId="6" fillId="12" borderId="0" xfId="6" applyNumberFormat="1" applyFont="1" applyFill="1" applyAlignment="1">
      <alignment horizontal="center" vertical="center"/>
    </xf>
    <xf numFmtId="49" fontId="6" fillId="12" borderId="0" xfId="6" applyNumberFormat="1" applyFont="1" applyFill="1" applyAlignment="1">
      <alignment vertical="center"/>
    </xf>
    <xf numFmtId="169" fontId="6" fillId="12" borderId="0" xfId="9" applyNumberFormat="1" applyFont="1" applyFill="1" applyAlignment="1">
      <alignment vertical="center"/>
    </xf>
    <xf numFmtId="169" fontId="9" fillId="12" borderId="0" xfId="6" applyNumberFormat="1" applyFont="1" applyFill="1" applyAlignment="1">
      <alignment vertical="center"/>
    </xf>
    <xf numFmtId="171" fontId="9" fillId="12" borderId="0" xfId="11" applyNumberFormat="1" applyFont="1" applyFill="1" applyAlignment="1">
      <alignment vertical="center"/>
    </xf>
    <xf numFmtId="0" fontId="7" fillId="12" borderId="0" xfId="5" applyFont="1" applyFill="1" applyAlignment="1">
      <alignment horizontal="center" vertical="center"/>
    </xf>
    <xf numFmtId="174" fontId="8" fillId="12" borderId="0" xfId="9" applyNumberFormat="1" applyFont="1" applyFill="1"/>
    <xf numFmtId="49" fontId="7" fillId="12" borderId="0" xfId="6" applyNumberFormat="1" applyFont="1" applyFill="1" applyAlignment="1">
      <alignment horizontal="center" vertical="center"/>
    </xf>
    <xf numFmtId="49" fontId="8" fillId="12" borderId="0" xfId="6" applyNumberFormat="1" applyFont="1" applyFill="1" applyAlignment="1">
      <alignment horizontal="center" vertical="center"/>
    </xf>
    <xf numFmtId="49" fontId="8" fillId="12" borderId="0" xfId="6" applyNumberFormat="1" applyFont="1" applyFill="1"/>
    <xf numFmtId="0" fontId="8" fillId="12" borderId="0" xfId="6" applyFont="1" applyFill="1" applyAlignment="1">
      <alignment horizontal="center" vertical="center"/>
    </xf>
    <xf numFmtId="0" fontId="7" fillId="12" borderId="0" xfId="6" applyFont="1" applyFill="1" applyAlignment="1">
      <alignment horizontal="center" vertical="center"/>
    </xf>
    <xf numFmtId="49" fontId="8" fillId="12" borderId="0" xfId="6" applyNumberFormat="1" applyFont="1" applyFill="1" applyAlignment="1">
      <alignment vertical="center"/>
    </xf>
    <xf numFmtId="169" fontId="8" fillId="12" borderId="0" xfId="9" applyNumberFormat="1" applyFont="1" applyFill="1" applyAlignment="1">
      <alignment vertical="center"/>
    </xf>
    <xf numFmtId="169" fontId="7" fillId="12" borderId="0" xfId="6" applyNumberFormat="1" applyFont="1" applyFill="1" applyAlignment="1">
      <alignment vertical="center"/>
    </xf>
    <xf numFmtId="171" fontId="7" fillId="12" borderId="0" xfId="11" applyNumberFormat="1" applyFont="1" applyFill="1" applyAlignment="1">
      <alignment vertical="center"/>
    </xf>
    <xf numFmtId="0" fontId="8" fillId="12" borderId="0" xfId="5" applyFont="1" applyFill="1" applyAlignment="1">
      <alignment vertical="center"/>
    </xf>
    <xf numFmtId="0" fontId="25" fillId="12" borderId="88" xfId="5" applyFont="1" applyFill="1" applyBorder="1" applyAlignment="1">
      <alignment horizontal="center" vertical="center" wrapText="1"/>
    </xf>
    <xf numFmtId="0" fontId="26" fillId="12" borderId="89" xfId="5" applyFont="1" applyFill="1" applyBorder="1" applyAlignment="1">
      <alignment horizontal="center" vertical="center"/>
    </xf>
    <xf numFmtId="0" fontId="25" fillId="12" borderId="89" xfId="5" applyFont="1" applyFill="1" applyBorder="1" applyAlignment="1">
      <alignment wrapText="1"/>
    </xf>
    <xf numFmtId="0" fontId="25" fillId="12" borderId="89" xfId="5" applyFont="1" applyFill="1" applyBorder="1" applyAlignment="1">
      <alignment horizontal="left" wrapText="1"/>
    </xf>
    <xf numFmtId="0" fontId="25" fillId="12" borderId="90" xfId="5" applyFont="1" applyFill="1" applyBorder="1" applyAlignment="1">
      <alignment horizontal="left" wrapText="1"/>
    </xf>
    <xf numFmtId="0" fontId="27" fillId="12" borderId="89" xfId="5" applyFont="1" applyFill="1" applyBorder="1" applyAlignment="1">
      <alignment horizontal="centerContinuous" vertical="center"/>
    </xf>
    <xf numFmtId="0" fontId="9" fillId="12" borderId="51" xfId="5" applyFont="1" applyFill="1" applyBorder="1" applyAlignment="1">
      <alignment horizontal="centerContinuous" vertical="center"/>
    </xf>
    <xf numFmtId="0" fontId="26" fillId="12" borderId="83" xfId="5" applyFont="1" applyFill="1" applyBorder="1" applyAlignment="1">
      <alignment horizontal="center" vertical="center"/>
    </xf>
    <xf numFmtId="0" fontId="26" fillId="12" borderId="84" xfId="5" applyFont="1" applyFill="1" applyBorder="1" applyAlignment="1">
      <alignment horizontal="center" vertical="center"/>
    </xf>
    <xf numFmtId="0" fontId="25" fillId="12" borderId="84" xfId="5" applyFont="1" applyFill="1" applyBorder="1" applyAlignment="1">
      <alignment vertical="center" wrapText="1"/>
    </xf>
    <xf numFmtId="0" fontId="25" fillId="12" borderId="84" xfId="5" applyFont="1" applyFill="1" applyBorder="1" applyAlignment="1">
      <alignment horizontal="left" vertical="center" wrapText="1"/>
    </xf>
    <xf numFmtId="0" fontId="25" fillId="12" borderId="85" xfId="5" applyFont="1" applyFill="1" applyBorder="1" applyAlignment="1">
      <alignment horizontal="left" vertical="center" wrapText="1"/>
    </xf>
    <xf numFmtId="0" fontId="9" fillId="12" borderId="84" xfId="5" applyFont="1" applyFill="1" applyBorder="1" applyAlignment="1">
      <alignment horizontal="centerContinuous" vertical="center"/>
    </xf>
    <xf numFmtId="0" fontId="9" fillId="12" borderId="55" xfId="5" applyFont="1" applyFill="1" applyBorder="1" applyAlignment="1">
      <alignment horizontal="centerContinuous" vertical="center"/>
    </xf>
    <xf numFmtId="0" fontId="8" fillId="12" borderId="0" xfId="5" applyFont="1" applyFill="1" applyBorder="1"/>
    <xf numFmtId="0" fontId="28" fillId="12" borderId="0" xfId="5" applyFont="1" applyFill="1" applyBorder="1" applyAlignment="1">
      <alignment horizontal="center" vertical="center"/>
    </xf>
    <xf numFmtId="0" fontId="29" fillId="12" borderId="0" xfId="5" applyFont="1" applyFill="1" applyBorder="1" applyAlignment="1">
      <alignment horizontal="center" vertical="center"/>
    </xf>
    <xf numFmtId="0" fontId="30" fillId="12" borderId="88" xfId="7" applyNumberFormat="1" applyFont="1" applyFill="1" applyBorder="1" applyAlignment="1">
      <alignment horizontal="centerContinuous" vertical="center" wrapText="1"/>
    </xf>
    <xf numFmtId="0" fontId="30" fillId="12" borderId="89" xfId="7" applyNumberFormat="1" applyFont="1" applyFill="1" applyBorder="1" applyAlignment="1">
      <alignment horizontal="centerContinuous" vertical="center" wrapText="1"/>
    </xf>
    <xf numFmtId="0" fontId="30" fillId="12" borderId="90" xfId="7" applyNumberFormat="1" applyFont="1" applyFill="1" applyBorder="1" applyAlignment="1">
      <alignment horizontal="centerContinuous" vertical="center" wrapText="1"/>
    </xf>
    <xf numFmtId="0" fontId="9" fillId="12" borderId="59" xfId="8" applyNumberFormat="1" applyFont="1" applyFill="1" applyBorder="1" applyAlignment="1">
      <alignment horizontal="centerContinuous" vertical="center" wrapText="1"/>
    </xf>
    <xf numFmtId="0" fontId="9" fillId="12" borderId="49" xfId="8" applyNumberFormat="1" applyFont="1" applyFill="1" applyBorder="1" applyAlignment="1">
      <alignment horizontal="centerContinuous" vertical="center" wrapText="1"/>
    </xf>
    <xf numFmtId="0" fontId="9" fillId="12" borderId="60" xfId="8" applyNumberFormat="1" applyFont="1" applyFill="1" applyBorder="1" applyAlignment="1">
      <alignment horizontal="centerContinuous" vertical="center" wrapText="1"/>
    </xf>
    <xf numFmtId="0" fontId="30" fillId="12" borderId="91" xfId="7" applyNumberFormat="1" applyFont="1" applyFill="1" applyBorder="1" applyAlignment="1">
      <alignment horizontal="centerContinuous" vertical="center" wrapText="1"/>
    </xf>
    <xf numFmtId="0" fontId="30" fillId="12" borderId="47" xfId="7" applyNumberFormat="1" applyFont="1" applyFill="1" applyBorder="1" applyAlignment="1">
      <alignment horizontal="centerContinuous" vertical="center" wrapText="1"/>
    </xf>
    <xf numFmtId="0" fontId="30" fillId="12" borderId="72" xfId="7" applyNumberFormat="1" applyFont="1" applyFill="1" applyBorder="1" applyAlignment="1">
      <alignment horizontal="centerContinuous" vertical="center" wrapText="1"/>
    </xf>
    <xf numFmtId="4" fontId="9" fillId="12" borderId="25" xfId="8" applyNumberFormat="1" applyFont="1" applyFill="1" applyBorder="1" applyAlignment="1">
      <alignment horizontal="centerContinuous" vertical="center" wrapText="1"/>
    </xf>
    <xf numFmtId="168" fontId="9" fillId="12" borderId="66" xfId="7" applyFont="1" applyFill="1" applyBorder="1" applyAlignment="1">
      <alignment horizontal="left" vertical="center"/>
    </xf>
    <xf numFmtId="168" fontId="9" fillId="12" borderId="67" xfId="7" applyFont="1" applyFill="1" applyBorder="1" applyAlignment="1">
      <alignment horizontal="left" vertical="center"/>
    </xf>
    <xf numFmtId="175" fontId="9" fillId="12" borderId="67" xfId="12" applyNumberFormat="1" applyFont="1" applyFill="1" applyBorder="1" applyAlignment="1">
      <alignment vertical="center"/>
    </xf>
    <xf numFmtId="175" fontId="9" fillId="12" borderId="68" xfId="12" applyNumberFormat="1" applyFont="1" applyFill="1" applyBorder="1" applyAlignment="1">
      <alignment vertical="center"/>
    </xf>
    <xf numFmtId="175" fontId="9" fillId="12" borderId="5" xfId="12" applyNumberFormat="1" applyFont="1" applyFill="1" applyBorder="1" applyAlignment="1">
      <alignment vertical="center"/>
    </xf>
    <xf numFmtId="176" fontId="9" fillId="12" borderId="5" xfId="12" applyNumberFormat="1" applyFont="1" applyFill="1" applyBorder="1" applyAlignment="1">
      <alignment horizontal="center" vertical="center"/>
    </xf>
    <xf numFmtId="171" fontId="9" fillId="12" borderId="69" xfId="13" applyNumberFormat="1" applyFont="1" applyFill="1" applyBorder="1" applyAlignment="1">
      <alignment horizontal="right" vertical="center"/>
    </xf>
    <xf numFmtId="0" fontId="7" fillId="12" borderId="0" xfId="5" applyFont="1" applyFill="1" applyAlignment="1">
      <alignment vertical="center"/>
    </xf>
    <xf numFmtId="168" fontId="9" fillId="12" borderId="70" xfId="7" applyFont="1" applyFill="1" applyBorder="1" applyAlignment="1">
      <alignment horizontal="left" vertical="center"/>
    </xf>
    <xf numFmtId="168" fontId="9" fillId="12" borderId="0" xfId="7" applyFont="1" applyFill="1" applyBorder="1" applyAlignment="1">
      <alignment horizontal="right" vertical="center"/>
    </xf>
    <xf numFmtId="49" fontId="9" fillId="12" borderId="0" xfId="7" applyNumberFormat="1" applyFont="1" applyFill="1" applyBorder="1" applyAlignment="1">
      <alignment horizontal="left" vertical="center"/>
    </xf>
    <xf numFmtId="175" fontId="9" fillId="12" borderId="0" xfId="12" applyNumberFormat="1" applyFont="1" applyFill="1" applyBorder="1" applyAlignment="1">
      <alignment vertical="center"/>
    </xf>
    <xf numFmtId="175" fontId="9" fillId="12" borderId="7" xfId="12" applyNumberFormat="1" applyFont="1" applyFill="1" applyBorder="1" applyAlignment="1">
      <alignment vertical="center"/>
    </xf>
    <xf numFmtId="43" fontId="9" fillId="12" borderId="6" xfId="12" applyNumberFormat="1" applyFont="1" applyFill="1" applyBorder="1" applyAlignment="1">
      <alignment vertical="center"/>
    </xf>
    <xf numFmtId="43" fontId="9" fillId="12" borderId="6" xfId="12" applyNumberFormat="1" applyFont="1" applyFill="1" applyBorder="1" applyAlignment="1">
      <alignment horizontal="center" vertical="center"/>
    </xf>
    <xf numFmtId="171" fontId="9" fillId="12" borderId="71" xfId="13" applyNumberFormat="1" applyFont="1" applyFill="1" applyBorder="1" applyAlignment="1">
      <alignment horizontal="right" vertical="center"/>
    </xf>
    <xf numFmtId="168" fontId="6" fillId="12" borderId="70" xfId="7" applyFont="1" applyFill="1" applyBorder="1" applyAlignment="1">
      <alignment horizontal="left" vertical="center"/>
    </xf>
    <xf numFmtId="0" fontId="6" fillId="12" borderId="0" xfId="5" applyFont="1" applyFill="1" applyBorder="1" applyAlignment="1">
      <alignment horizontal="right" vertical="center"/>
    </xf>
    <xf numFmtId="49" fontId="6" fillId="12" borderId="0" xfId="5" applyNumberFormat="1" applyFont="1" applyFill="1" applyBorder="1" applyAlignment="1">
      <alignment vertical="center"/>
    </xf>
    <xf numFmtId="49" fontId="6" fillId="12" borderId="0" xfId="7" applyNumberFormat="1" applyFont="1" applyFill="1" applyBorder="1" applyAlignment="1">
      <alignment horizontal="right" vertical="center"/>
    </xf>
    <xf numFmtId="49" fontId="6" fillId="12" borderId="0" xfId="7" applyNumberFormat="1" applyFont="1" applyFill="1" applyBorder="1" applyAlignment="1">
      <alignment horizontal="left" vertical="center"/>
    </xf>
    <xf numFmtId="175" fontId="6" fillId="12" borderId="0" xfId="12" applyNumberFormat="1" applyFont="1" applyFill="1" applyBorder="1" applyAlignment="1">
      <alignment vertical="center"/>
    </xf>
    <xf numFmtId="175" fontId="6" fillId="12" borderId="7" xfId="12" applyNumberFormat="1" applyFont="1" applyFill="1" applyBorder="1" applyAlignment="1">
      <alignment vertical="center"/>
    </xf>
    <xf numFmtId="43" fontId="6" fillId="12" borderId="6" xfId="12" applyNumberFormat="1" applyFont="1" applyFill="1" applyBorder="1" applyAlignment="1">
      <alignment vertical="center"/>
    </xf>
    <xf numFmtId="43" fontId="6" fillId="12" borderId="6" xfId="12" applyNumberFormat="1" applyFont="1" applyFill="1" applyBorder="1" applyAlignment="1">
      <alignment horizontal="center" vertical="center"/>
    </xf>
    <xf numFmtId="171" fontId="6" fillId="12" borderId="71" xfId="13" applyNumberFormat="1" applyFont="1" applyFill="1" applyBorder="1" applyAlignment="1">
      <alignment horizontal="right" vertical="center"/>
    </xf>
    <xf numFmtId="0" fontId="6" fillId="12" borderId="70" xfId="5" applyFont="1" applyFill="1" applyBorder="1" applyAlignment="1">
      <alignment horizontal="center" vertical="center"/>
    </xf>
    <xf numFmtId="49" fontId="32" fillId="12" borderId="0" xfId="7" applyNumberFormat="1" applyFont="1" applyFill="1" applyBorder="1" applyAlignment="1">
      <alignment horizontal="left" vertical="center"/>
    </xf>
    <xf numFmtId="175" fontId="32" fillId="12" borderId="0" xfId="12" applyNumberFormat="1" applyFont="1" applyFill="1" applyBorder="1" applyAlignment="1">
      <alignment vertical="center"/>
    </xf>
    <xf numFmtId="175" fontId="32" fillId="12" borderId="7" xfId="12" applyNumberFormat="1" applyFont="1" applyFill="1" applyBorder="1" applyAlignment="1">
      <alignment vertical="center"/>
    </xf>
    <xf numFmtId="43" fontId="32" fillId="12" borderId="6" xfId="12" applyNumberFormat="1" applyFont="1" applyFill="1" applyBorder="1" applyAlignment="1">
      <alignment vertical="center"/>
    </xf>
    <xf numFmtId="43" fontId="32" fillId="12" borderId="6" xfId="12" applyNumberFormat="1" applyFont="1" applyFill="1" applyBorder="1" applyAlignment="1">
      <alignment horizontal="center" vertical="center"/>
    </xf>
    <xf numFmtId="171" fontId="32" fillId="12" borderId="71" xfId="13" applyNumberFormat="1" applyFont="1" applyFill="1" applyBorder="1" applyAlignment="1">
      <alignment horizontal="right" vertical="center"/>
    </xf>
    <xf numFmtId="0" fontId="32" fillId="12" borderId="70" xfId="5" applyFont="1" applyFill="1" applyBorder="1" applyAlignment="1">
      <alignment horizontal="center" vertical="center"/>
    </xf>
    <xf numFmtId="0" fontId="32" fillId="12" borderId="0" xfId="5" applyFont="1" applyFill="1" applyBorder="1" applyAlignment="1">
      <alignment horizontal="right" vertical="center"/>
    </xf>
    <xf numFmtId="49" fontId="32" fillId="12" borderId="0" xfId="5" applyNumberFormat="1" applyFont="1" applyFill="1" applyBorder="1" applyAlignment="1">
      <alignment vertical="center"/>
    </xf>
    <xf numFmtId="49" fontId="32" fillId="12" borderId="0" xfId="7" applyNumberFormat="1" applyFont="1" applyFill="1" applyBorder="1" applyAlignment="1">
      <alignment horizontal="right" vertical="center"/>
    </xf>
    <xf numFmtId="0" fontId="36" fillId="12" borderId="0" xfId="5" applyFont="1" applyFill="1" applyAlignment="1">
      <alignment vertical="center"/>
    </xf>
    <xf numFmtId="0" fontId="6" fillId="12" borderId="0" xfId="5" applyFont="1" applyFill="1" applyAlignment="1">
      <alignment vertical="center"/>
    </xf>
    <xf numFmtId="175" fontId="6" fillId="12" borderId="47" xfId="12" applyNumberFormat="1" applyFont="1" applyFill="1" applyBorder="1" applyAlignment="1">
      <alignment vertical="center"/>
    </xf>
    <xf numFmtId="175" fontId="6" fillId="12" borderId="72" xfId="12" applyNumberFormat="1" applyFont="1" applyFill="1" applyBorder="1" applyAlignment="1">
      <alignment vertical="center"/>
    </xf>
    <xf numFmtId="175" fontId="9" fillId="12" borderId="64" xfId="12" applyNumberFormat="1" applyFont="1" applyFill="1" applyBorder="1" applyAlignment="1">
      <alignment vertical="center"/>
    </xf>
    <xf numFmtId="43" fontId="32" fillId="11" borderId="6" xfId="12" applyNumberFormat="1" applyFont="1" applyFill="1" applyBorder="1" applyAlignment="1">
      <alignment vertical="center"/>
    </xf>
    <xf numFmtId="43" fontId="32" fillId="11" borderId="7" xfId="12" applyNumberFormat="1" applyFont="1" applyFill="1" applyBorder="1" applyAlignment="1">
      <alignment vertical="center"/>
    </xf>
    <xf numFmtId="49" fontId="6" fillId="12" borderId="7" xfId="7" applyNumberFormat="1" applyFont="1" applyFill="1" applyBorder="1" applyAlignment="1">
      <alignment horizontal="left" vertical="center"/>
    </xf>
    <xf numFmtId="43" fontId="32" fillId="11" borderId="25" xfId="12" applyNumberFormat="1" applyFont="1" applyFill="1" applyBorder="1" applyAlignment="1">
      <alignment vertical="center"/>
    </xf>
    <xf numFmtId="43" fontId="32" fillId="11" borderId="72" xfId="12" applyNumberFormat="1" applyFont="1" applyFill="1" applyBorder="1" applyAlignment="1">
      <alignment vertical="center"/>
    </xf>
    <xf numFmtId="49" fontId="6" fillId="12" borderId="0" xfId="7" applyNumberFormat="1" applyFont="1" applyFill="1" applyBorder="1" applyAlignment="1">
      <alignment horizontal="centerContinuous" vertical="center"/>
    </xf>
    <xf numFmtId="49" fontId="6" fillId="12" borderId="7" xfId="7" applyNumberFormat="1" applyFont="1" applyFill="1" applyBorder="1" applyAlignment="1">
      <alignment horizontal="centerContinuous" vertical="center"/>
    </xf>
    <xf numFmtId="49" fontId="6" fillId="12" borderId="47" xfId="7" applyNumberFormat="1" applyFont="1" applyFill="1" applyBorder="1" applyAlignment="1">
      <alignment vertical="center"/>
    </xf>
    <xf numFmtId="49" fontId="6" fillId="12" borderId="72" xfId="7" applyNumberFormat="1" applyFont="1" applyFill="1" applyBorder="1" applyAlignment="1">
      <alignment vertical="center"/>
    </xf>
    <xf numFmtId="168" fontId="31" fillId="13" borderId="92" xfId="7" applyFont="1" applyFill="1" applyBorder="1" applyAlignment="1">
      <alignment horizontal="left" vertical="center"/>
    </xf>
    <xf numFmtId="168" fontId="9" fillId="13" borderId="62" xfId="7" applyFont="1" applyFill="1" applyBorder="1" applyAlignment="1">
      <alignment horizontal="left" vertical="center"/>
    </xf>
    <xf numFmtId="49" fontId="9" fillId="13" borderId="62" xfId="7" applyNumberFormat="1" applyFont="1" applyFill="1" applyBorder="1" applyAlignment="1">
      <alignment horizontal="left" vertical="center"/>
    </xf>
    <xf numFmtId="175" fontId="9" fillId="13" borderId="62" xfId="12" applyNumberFormat="1" applyFont="1" applyFill="1" applyBorder="1" applyAlignment="1">
      <alignment vertical="center"/>
    </xf>
    <xf numFmtId="175" fontId="9" fillId="13" borderId="63" xfId="12" applyNumberFormat="1" applyFont="1" applyFill="1" applyBorder="1" applyAlignment="1">
      <alignment vertical="center"/>
    </xf>
    <xf numFmtId="43" fontId="9" fillId="13" borderId="64" xfId="12" applyNumberFormat="1" applyFont="1" applyFill="1" applyBorder="1" applyAlignment="1">
      <alignment vertical="center"/>
    </xf>
    <xf numFmtId="43" fontId="9" fillId="13" borderId="64" xfId="12" applyNumberFormat="1" applyFont="1" applyFill="1" applyBorder="1" applyAlignment="1">
      <alignment horizontal="center" vertical="center"/>
    </xf>
    <xf numFmtId="171" fontId="9" fillId="13" borderId="65" xfId="13" applyNumberFormat="1" applyFont="1" applyFill="1" applyBorder="1" applyAlignment="1">
      <alignment horizontal="right" vertical="center"/>
    </xf>
    <xf numFmtId="168" fontId="6" fillId="12" borderId="0" xfId="7" applyFont="1" applyFill="1" applyBorder="1" applyAlignment="1">
      <alignment horizontal="right" vertical="center"/>
    </xf>
    <xf numFmtId="0" fontId="9" fillId="12" borderId="0" xfId="5" applyFont="1" applyFill="1" applyBorder="1" applyAlignment="1">
      <alignment horizontal="left" vertical="center"/>
    </xf>
    <xf numFmtId="49" fontId="9" fillId="12" borderId="0" xfId="5" applyNumberFormat="1" applyFont="1" applyFill="1" applyBorder="1" applyAlignment="1">
      <alignment horizontal="center" vertical="center"/>
    </xf>
    <xf numFmtId="175" fontId="9" fillId="12" borderId="64" xfId="12" applyNumberFormat="1" applyFont="1" applyFill="1" applyBorder="1" applyAlignment="1">
      <alignment horizontal="center" vertical="center"/>
    </xf>
    <xf numFmtId="43" fontId="6" fillId="11" borderId="6" xfId="12" applyNumberFormat="1" applyFont="1" applyFill="1" applyBorder="1" applyAlignment="1">
      <alignment vertical="center"/>
    </xf>
    <xf numFmtId="49" fontId="32" fillId="0" borderId="7" xfId="7" applyNumberFormat="1" applyFont="1" applyFill="1" applyBorder="1" applyAlignment="1">
      <alignment horizontal="left" vertical="center" wrapText="1"/>
    </xf>
    <xf numFmtId="168" fontId="6" fillId="0" borderId="70" xfId="7" applyFont="1" applyFill="1" applyBorder="1" applyAlignment="1">
      <alignment horizontal="left" vertical="center"/>
    </xf>
    <xf numFmtId="0" fontId="6" fillId="0" borderId="0" xfId="5" applyFont="1" applyFill="1" applyBorder="1" applyAlignment="1">
      <alignment horizontal="right" vertical="center"/>
    </xf>
    <xf numFmtId="49" fontId="6" fillId="0" borderId="0" xfId="5" applyNumberFormat="1" applyFont="1" applyFill="1" applyBorder="1" applyAlignment="1">
      <alignment vertical="center"/>
    </xf>
    <xf numFmtId="49" fontId="6" fillId="0" borderId="0" xfId="7" applyNumberFormat="1" applyFont="1" applyFill="1" applyBorder="1" applyAlignment="1">
      <alignment horizontal="right" vertical="center"/>
    </xf>
    <xf numFmtId="49" fontId="6" fillId="0" borderId="0" xfId="7" applyNumberFormat="1" applyFont="1" applyFill="1" applyBorder="1" applyAlignment="1">
      <alignment horizontal="left" vertical="center"/>
    </xf>
    <xf numFmtId="43" fontId="6" fillId="0" borderId="6" xfId="12" applyNumberFormat="1" applyFont="1" applyFill="1" applyBorder="1" applyAlignment="1">
      <alignment horizontal="center" vertical="center"/>
    </xf>
    <xf numFmtId="171" fontId="6" fillId="0" borderId="71" xfId="13" applyNumberFormat="1" applyFont="1" applyFill="1" applyBorder="1" applyAlignment="1">
      <alignment horizontal="right" vertical="center"/>
    </xf>
    <xf numFmtId="0" fontId="8" fillId="0" borderId="0" xfId="5" applyFont="1" applyFill="1" applyAlignment="1">
      <alignment vertical="center"/>
    </xf>
    <xf numFmtId="49" fontId="6" fillId="0" borderId="7" xfId="7" applyNumberFormat="1" applyFont="1" applyFill="1" applyBorder="1" applyAlignment="1">
      <alignment horizontal="left" vertical="center" wrapText="1"/>
    </xf>
    <xf numFmtId="49" fontId="6" fillId="0" borderId="7" xfId="7" applyNumberFormat="1" applyFont="1" applyFill="1" applyBorder="1" applyAlignment="1">
      <alignment horizontal="left" vertical="center"/>
    </xf>
    <xf numFmtId="43" fontId="6" fillId="11" borderId="25" xfId="12" applyNumberFormat="1" applyFont="1" applyFill="1" applyBorder="1" applyAlignment="1">
      <alignment vertical="center"/>
    </xf>
    <xf numFmtId="168" fontId="31" fillId="13" borderId="61" xfId="7" applyFont="1" applyFill="1" applyBorder="1" applyAlignment="1">
      <alignment horizontal="left" vertical="center"/>
    </xf>
    <xf numFmtId="0" fontId="35" fillId="14" borderId="73" xfId="5" applyFont="1" applyFill="1" applyBorder="1" applyAlignment="1">
      <alignment horizontal="left" vertical="center"/>
    </xf>
    <xf numFmtId="168" fontId="6" fillId="14" borderId="74" xfId="7" applyFont="1" applyFill="1" applyBorder="1" applyAlignment="1">
      <alignment horizontal="right" vertical="center"/>
    </xf>
    <xf numFmtId="49" fontId="6" fillId="14" borderId="74" xfId="5" applyNumberFormat="1" applyFont="1" applyFill="1" applyBorder="1" applyAlignment="1">
      <alignment vertical="center"/>
    </xf>
    <xf numFmtId="49" fontId="6" fillId="14" borderId="74" xfId="5" applyNumberFormat="1" applyFont="1" applyFill="1" applyBorder="1" applyAlignment="1">
      <alignment horizontal="center" vertical="center"/>
    </xf>
    <xf numFmtId="175" fontId="9" fillId="14" borderId="74" xfId="12" applyNumberFormat="1" applyFont="1" applyFill="1" applyBorder="1" applyAlignment="1">
      <alignment vertical="center"/>
    </xf>
    <xf numFmtId="175" fontId="9" fillId="14" borderId="75" xfId="12" applyNumberFormat="1" applyFont="1" applyFill="1" applyBorder="1" applyAlignment="1">
      <alignment vertical="center"/>
    </xf>
    <xf numFmtId="43" fontId="9" fillId="14" borderId="76" xfId="12" applyNumberFormat="1" applyFont="1" applyFill="1" applyBorder="1" applyAlignment="1">
      <alignment vertical="center"/>
    </xf>
    <xf numFmtId="43" fontId="9" fillId="14" borderId="76" xfId="12" applyNumberFormat="1" applyFont="1" applyFill="1" applyBorder="1" applyAlignment="1">
      <alignment horizontal="center" vertical="center"/>
    </xf>
    <xf numFmtId="171" fontId="9" fillId="14" borderId="77" xfId="13" applyNumberFormat="1" applyFont="1" applyFill="1" applyBorder="1" applyAlignment="1">
      <alignment horizontal="right" vertical="center"/>
    </xf>
    <xf numFmtId="0" fontId="6" fillId="12" borderId="78" xfId="5" applyFont="1" applyFill="1" applyBorder="1" applyAlignment="1">
      <alignment horizontal="center" vertical="center"/>
    </xf>
    <xf numFmtId="168" fontId="6" fillId="12" borderId="79" xfId="7" applyFont="1" applyFill="1" applyBorder="1" applyAlignment="1">
      <alignment horizontal="right" vertical="center"/>
    </xf>
    <xf numFmtId="49" fontId="6" fillId="12" borderId="79" xfId="7" applyNumberFormat="1" applyFont="1" applyFill="1" applyBorder="1" applyAlignment="1">
      <alignment horizontal="left" vertical="center"/>
    </xf>
    <xf numFmtId="175" fontId="6" fillId="12" borderId="79" xfId="12" applyNumberFormat="1" applyFont="1" applyFill="1" applyBorder="1" applyAlignment="1">
      <alignment vertical="center"/>
    </xf>
    <xf numFmtId="175" fontId="6" fillId="12" borderId="80" xfId="12" applyNumberFormat="1" applyFont="1" applyFill="1" applyBorder="1" applyAlignment="1">
      <alignment vertical="center"/>
    </xf>
    <xf numFmtId="43" fontId="6" fillId="12" borderId="81" xfId="12" applyNumberFormat="1" applyFont="1" applyFill="1" applyBorder="1" applyAlignment="1">
      <alignment vertical="center"/>
    </xf>
    <xf numFmtId="43" fontId="6" fillId="12" borderId="81" xfId="12" applyNumberFormat="1" applyFont="1" applyFill="1" applyBorder="1" applyAlignment="1">
      <alignment horizontal="center" vertical="center"/>
    </xf>
    <xf numFmtId="171" fontId="6" fillId="12" borderId="82" xfId="13" applyNumberFormat="1" applyFont="1" applyFill="1" applyBorder="1" applyAlignment="1">
      <alignment horizontal="right" vertical="center"/>
    </xf>
    <xf numFmtId="0" fontId="8" fillId="12" borderId="0" xfId="5" applyFont="1" applyFill="1" applyBorder="1" applyAlignment="1">
      <alignment vertical="center"/>
    </xf>
    <xf numFmtId="49" fontId="6" fillId="12" borderId="0" xfId="5" applyNumberFormat="1" applyFont="1" applyFill="1" applyBorder="1" applyAlignment="1">
      <alignment horizontal="center" vertical="center"/>
    </xf>
    <xf numFmtId="49" fontId="9" fillId="12" borderId="0" xfId="5" applyNumberFormat="1" applyFont="1" applyFill="1" applyBorder="1" applyAlignment="1">
      <alignment vertical="center"/>
    </xf>
    <xf numFmtId="168" fontId="31" fillId="13" borderId="93" xfId="7" applyFont="1" applyFill="1" applyBorder="1" applyAlignment="1">
      <alignment horizontal="left" vertical="center"/>
    </xf>
    <xf numFmtId="168" fontId="9" fillId="13" borderId="94" xfId="7" applyFont="1" applyFill="1" applyBorder="1" applyAlignment="1">
      <alignment horizontal="left" vertical="center"/>
    </xf>
    <xf numFmtId="49" fontId="9" fillId="13" borderId="94" xfId="7" applyNumberFormat="1" applyFont="1" applyFill="1" applyBorder="1" applyAlignment="1">
      <alignment horizontal="left" vertical="center"/>
    </xf>
    <xf numFmtId="175" fontId="9" fillId="13" borderId="94" xfId="12" applyNumberFormat="1" applyFont="1" applyFill="1" applyBorder="1" applyAlignment="1">
      <alignment vertical="center"/>
    </xf>
    <xf numFmtId="175" fontId="9" fillId="13" borderId="95" xfId="12" applyNumberFormat="1" applyFont="1" applyFill="1" applyBorder="1" applyAlignment="1">
      <alignment vertical="center"/>
    </xf>
    <xf numFmtId="43" fontId="9" fillId="13" borderId="53" xfId="12" applyNumberFormat="1" applyFont="1" applyFill="1" applyBorder="1" applyAlignment="1">
      <alignment vertical="center"/>
    </xf>
    <xf numFmtId="43" fontId="9" fillId="13" borderId="53" xfId="12" applyNumberFormat="1" applyFont="1" applyFill="1" applyBorder="1" applyAlignment="1">
      <alignment horizontal="center" vertical="center"/>
    </xf>
    <xf numFmtId="171" fontId="9" fillId="13" borderId="96" xfId="13" applyNumberFormat="1" applyFont="1" applyFill="1" applyBorder="1" applyAlignment="1">
      <alignment horizontal="right" vertical="center"/>
    </xf>
    <xf numFmtId="0" fontId="7" fillId="12" borderId="0" xfId="5" applyFont="1" applyFill="1" applyBorder="1" applyAlignment="1">
      <alignment horizontal="centerContinuous" vertical="center"/>
    </xf>
    <xf numFmtId="0" fontId="37" fillId="0" borderId="0" xfId="14" applyFont="1" applyBorder="1" applyAlignment="1">
      <alignment horizontal="centerContinuous" vertical="center"/>
    </xf>
    <xf numFmtId="49" fontId="8" fillId="12" borderId="0" xfId="5" applyNumberFormat="1" applyFont="1" applyFill="1" applyBorder="1"/>
    <xf numFmtId="174" fontId="8" fillId="12" borderId="0" xfId="8" applyNumberFormat="1" applyFont="1" applyFill="1"/>
    <xf numFmtId="0" fontId="7" fillId="12" borderId="0" xfId="5" applyFont="1" applyFill="1" applyAlignment="1">
      <alignment horizontal="centerContinuous" vertical="center"/>
    </xf>
    <xf numFmtId="0" fontId="37" fillId="0" borderId="0" xfId="14" applyFont="1" applyAlignment="1">
      <alignment horizontal="centerContinuous" vertical="center"/>
    </xf>
    <xf numFmtId="49" fontId="8" fillId="12" borderId="0" xfId="5" applyNumberFormat="1" applyFont="1" applyFill="1"/>
    <xf numFmtId="0" fontId="25" fillId="12" borderId="89" xfId="5" applyFont="1" applyFill="1" applyBorder="1" applyAlignment="1"/>
    <xf numFmtId="0" fontId="25" fillId="12" borderId="84" xfId="5" applyFont="1" applyFill="1" applyBorder="1" applyAlignment="1">
      <alignment horizontal="left" vertical="center"/>
    </xf>
    <xf numFmtId="169" fontId="9" fillId="12" borderId="67" xfId="8" applyNumberFormat="1" applyFont="1" applyFill="1" applyBorder="1" applyAlignment="1">
      <alignment vertical="center"/>
    </xf>
    <xf numFmtId="169" fontId="9" fillId="12" borderId="68" xfId="8" applyNumberFormat="1" applyFont="1" applyFill="1" applyBorder="1" applyAlignment="1">
      <alignment vertical="center"/>
    </xf>
    <xf numFmtId="169" fontId="9" fillId="12" borderId="5" xfId="8" applyNumberFormat="1" applyFont="1" applyFill="1" applyBorder="1" applyAlignment="1">
      <alignment vertical="center"/>
    </xf>
    <xf numFmtId="176" fontId="9" fillId="12" borderId="5" xfId="10" applyNumberFormat="1" applyFont="1" applyFill="1" applyBorder="1" applyAlignment="1">
      <alignment horizontal="center" vertical="center"/>
    </xf>
    <xf numFmtId="49" fontId="9" fillId="12" borderId="0" xfId="7" applyNumberFormat="1" applyFont="1" applyFill="1" applyBorder="1" applyAlignment="1">
      <alignment horizontal="right" vertical="center"/>
    </xf>
    <xf numFmtId="169" fontId="9" fillId="12" borderId="0" xfId="8" applyNumberFormat="1" applyFont="1" applyFill="1" applyBorder="1" applyAlignment="1">
      <alignment vertical="center"/>
    </xf>
    <xf numFmtId="169" fontId="9" fillId="12" borderId="7" xfId="8" applyNumberFormat="1" applyFont="1" applyFill="1" applyBorder="1" applyAlignment="1">
      <alignment vertical="center"/>
    </xf>
    <xf numFmtId="43" fontId="9" fillId="12" borderId="6" xfId="8" applyNumberFormat="1" applyFont="1" applyFill="1" applyBorder="1" applyAlignment="1">
      <alignment vertical="center"/>
    </xf>
    <xf numFmtId="43" fontId="9" fillId="12" borderId="6" xfId="10" applyNumberFormat="1" applyFont="1" applyFill="1" applyBorder="1" applyAlignment="1">
      <alignment horizontal="center" vertical="center"/>
    </xf>
    <xf numFmtId="49" fontId="32" fillId="0" borderId="0" xfId="7" applyNumberFormat="1" applyFont="1" applyFill="1" applyBorder="1" applyAlignment="1">
      <alignment horizontal="left" vertical="center"/>
    </xf>
    <xf numFmtId="175" fontId="6" fillId="0" borderId="0" xfId="12" applyNumberFormat="1" applyFont="1" applyFill="1" applyBorder="1" applyAlignment="1">
      <alignment vertical="center"/>
    </xf>
    <xf numFmtId="175" fontId="6" fillId="0" borderId="7" xfId="12" applyNumberFormat="1" applyFont="1" applyFill="1" applyBorder="1" applyAlignment="1">
      <alignment vertical="center"/>
    </xf>
    <xf numFmtId="43" fontId="6" fillId="0" borderId="6" xfId="12" applyNumberFormat="1" applyFont="1" applyFill="1" applyBorder="1" applyAlignment="1">
      <alignment vertical="center"/>
    </xf>
    <xf numFmtId="169" fontId="6" fillId="12" borderId="0" xfId="8" applyNumberFormat="1" applyFont="1" applyFill="1" applyBorder="1" applyAlignment="1">
      <alignment vertical="center"/>
    </xf>
    <xf numFmtId="169" fontId="6" fillId="12" borderId="7" xfId="8" applyNumberFormat="1" applyFont="1" applyFill="1" applyBorder="1" applyAlignment="1">
      <alignment vertical="center"/>
    </xf>
    <xf numFmtId="43" fontId="6" fillId="12" borderId="6" xfId="8" applyNumberFormat="1" applyFont="1" applyFill="1" applyBorder="1" applyAlignment="1">
      <alignment vertical="center"/>
    </xf>
    <xf numFmtId="43" fontId="6" fillId="12" borderId="6" xfId="10" applyNumberFormat="1" applyFont="1" applyFill="1" applyBorder="1" applyAlignment="1">
      <alignment horizontal="center" vertical="center"/>
    </xf>
    <xf numFmtId="49" fontId="9" fillId="12" borderId="0" xfId="5" applyNumberFormat="1" applyFont="1" applyFill="1" applyBorder="1" applyAlignment="1">
      <alignment horizontal="left" vertical="center"/>
    </xf>
    <xf numFmtId="49" fontId="6" fillId="12" borderId="67" xfId="7" applyNumberFormat="1" applyFont="1" applyFill="1" applyBorder="1" applyAlignment="1">
      <alignment horizontal="left" vertical="center"/>
    </xf>
    <xf numFmtId="169" fontId="6" fillId="12" borderId="67" xfId="8" applyNumberFormat="1" applyFont="1" applyFill="1" applyBorder="1" applyAlignment="1">
      <alignment vertical="center"/>
    </xf>
    <xf numFmtId="169" fontId="6" fillId="12" borderId="68" xfId="8" applyNumberFormat="1" applyFont="1" applyFill="1" applyBorder="1" applyAlignment="1">
      <alignment vertical="center"/>
    </xf>
    <xf numFmtId="175" fontId="9" fillId="12" borderId="47" xfId="12" applyNumberFormat="1" applyFont="1" applyFill="1" applyBorder="1" applyAlignment="1">
      <alignment horizontal="center" vertical="center"/>
    </xf>
    <xf numFmtId="175" fontId="9" fillId="12" borderId="72" xfId="12" applyNumberFormat="1" applyFont="1" applyFill="1" applyBorder="1" applyAlignment="1">
      <alignment horizontal="center" vertical="center"/>
    </xf>
    <xf numFmtId="49" fontId="9" fillId="12" borderId="0" xfId="5" applyNumberFormat="1" applyFont="1" applyFill="1" applyBorder="1" applyAlignment="1">
      <alignment horizontal="left" vertical="center" wrapText="1"/>
    </xf>
    <xf numFmtId="49" fontId="9" fillId="12" borderId="7" xfId="7" applyNumberFormat="1" applyFont="1" applyFill="1" applyBorder="1" applyAlignment="1">
      <alignment horizontal="left" vertical="center"/>
    </xf>
    <xf numFmtId="43" fontId="9" fillId="11" borderId="5" xfId="8" applyNumberFormat="1" applyFont="1" applyFill="1" applyBorder="1" applyAlignment="1">
      <alignment vertical="center"/>
    </xf>
    <xf numFmtId="43" fontId="9" fillId="11" borderId="68" xfId="8" applyNumberFormat="1" applyFont="1" applyFill="1" applyBorder="1" applyAlignment="1">
      <alignment vertical="center"/>
    </xf>
    <xf numFmtId="43" fontId="9" fillId="11" borderId="7" xfId="8" applyNumberFormat="1" applyFont="1" applyFill="1" applyBorder="1" applyAlignment="1">
      <alignment vertical="center"/>
    </xf>
    <xf numFmtId="43" fontId="6" fillId="11" borderId="7" xfId="8" applyNumberFormat="1" applyFont="1" applyFill="1" applyBorder="1" applyAlignment="1">
      <alignment vertical="center"/>
    </xf>
    <xf numFmtId="49" fontId="32" fillId="0" borderId="0" xfId="7" applyNumberFormat="1" applyFont="1" applyFill="1" applyBorder="1" applyAlignment="1">
      <alignment horizontal="right" vertical="center"/>
    </xf>
    <xf numFmtId="43" fontId="9" fillId="0" borderId="6" xfId="8" applyNumberFormat="1" applyFont="1" applyFill="1" applyBorder="1" applyAlignment="1">
      <alignment vertical="center"/>
    </xf>
    <xf numFmtId="43" fontId="9" fillId="0" borderId="6" xfId="10" applyNumberFormat="1" applyFont="1" applyFill="1" applyBorder="1" applyAlignment="1">
      <alignment horizontal="center" vertical="center"/>
    </xf>
    <xf numFmtId="171" fontId="9" fillId="0" borderId="71" xfId="13" applyNumberFormat="1" applyFont="1" applyFill="1" applyBorder="1" applyAlignment="1">
      <alignment horizontal="right" vertical="center"/>
    </xf>
    <xf numFmtId="49" fontId="9" fillId="12" borderId="0" xfId="7" applyNumberFormat="1" applyFont="1" applyFill="1" applyBorder="1" applyAlignment="1">
      <alignment horizontal="left" vertical="center" wrapText="1"/>
    </xf>
    <xf numFmtId="49" fontId="9" fillId="12" borderId="7" xfId="7" applyNumberFormat="1" applyFont="1" applyFill="1" applyBorder="1" applyAlignment="1">
      <alignment horizontal="left" vertical="center" wrapText="1"/>
    </xf>
    <xf numFmtId="0" fontId="9" fillId="12" borderId="70" xfId="5" applyFont="1" applyFill="1" applyBorder="1" applyAlignment="1">
      <alignment horizontal="center" vertical="center"/>
    </xf>
    <xf numFmtId="49" fontId="9" fillId="12" borderId="47" xfId="7" applyNumberFormat="1" applyFont="1" applyFill="1" applyBorder="1" applyAlignment="1">
      <alignment horizontal="right" vertical="center"/>
    </xf>
    <xf numFmtId="49" fontId="9" fillId="12" borderId="47" xfId="7" applyNumberFormat="1" applyFont="1" applyFill="1" applyBorder="1" applyAlignment="1">
      <alignment horizontal="left" vertical="center"/>
    </xf>
    <xf numFmtId="49" fontId="9" fillId="12" borderId="72" xfId="7" applyNumberFormat="1" applyFont="1" applyFill="1" applyBorder="1" applyAlignment="1">
      <alignment horizontal="left" vertical="center"/>
    </xf>
    <xf numFmtId="43" fontId="9" fillId="11" borderId="7" xfId="12" applyNumberFormat="1" applyFont="1" applyFill="1" applyBorder="1" applyAlignment="1">
      <alignment vertical="center"/>
    </xf>
    <xf numFmtId="49" fontId="9" fillId="13" borderId="63" xfId="7" applyNumberFormat="1" applyFont="1" applyFill="1" applyBorder="1" applyAlignment="1">
      <alignment horizontal="left" vertical="center"/>
    </xf>
    <xf numFmtId="175" fontId="6" fillId="12" borderId="67" xfId="12" applyNumberFormat="1" applyFont="1" applyFill="1" applyBorder="1" applyAlignment="1">
      <alignment vertical="center"/>
    </xf>
    <xf numFmtId="175" fontId="6" fillId="12" borderId="68" xfId="12" applyNumberFormat="1" applyFont="1" applyFill="1" applyBorder="1" applyAlignment="1">
      <alignment vertical="center"/>
    </xf>
    <xf numFmtId="49" fontId="6" fillId="14" borderId="74" xfId="7" applyNumberFormat="1" applyFont="1" applyFill="1" applyBorder="1" applyAlignment="1">
      <alignment horizontal="right" vertical="center"/>
    </xf>
    <xf numFmtId="0" fontId="9" fillId="12" borderId="59" xfId="8" applyNumberFormat="1" applyFont="1" applyFill="1" applyBorder="1" applyAlignment="1">
      <alignment horizontal="center" vertical="center"/>
    </xf>
    <xf numFmtId="4" fontId="9" fillId="12" borderId="25" xfId="8" applyNumberFormat="1" applyFont="1" applyFill="1" applyBorder="1" applyAlignment="1">
      <alignment horizontal="center" vertical="center"/>
    </xf>
    <xf numFmtId="43" fontId="7" fillId="12" borderId="0" xfId="5" applyNumberFormat="1" applyFont="1" applyFill="1" applyAlignment="1">
      <alignment vertical="center"/>
    </xf>
    <xf numFmtId="43" fontId="8" fillId="12" borderId="0" xfId="5" applyNumberFormat="1" applyFont="1" applyFill="1" applyAlignment="1">
      <alignment vertical="center"/>
    </xf>
    <xf numFmtId="43" fontId="36" fillId="12" borderId="0" xfId="5" applyNumberFormat="1" applyFont="1" applyFill="1" applyAlignment="1">
      <alignment vertical="center"/>
    </xf>
    <xf numFmtId="175" fontId="9" fillId="12" borderId="64" xfId="12" applyNumberFormat="1" applyFont="1" applyFill="1" applyBorder="1" applyAlignment="1">
      <alignment horizontal="center" vertical="center" wrapText="1"/>
    </xf>
    <xf numFmtId="43" fontId="32" fillId="12" borderId="7" xfId="12" applyNumberFormat="1" applyFont="1" applyFill="1" applyBorder="1" applyAlignment="1">
      <alignment vertical="center"/>
    </xf>
    <xf numFmtId="43" fontId="32" fillId="12" borderId="25" xfId="12" applyNumberFormat="1" applyFont="1" applyFill="1" applyBorder="1" applyAlignment="1">
      <alignment vertical="center"/>
    </xf>
    <xf numFmtId="43" fontId="32" fillId="12" borderId="72" xfId="12" applyNumberFormat="1" applyFont="1" applyFill="1" applyBorder="1" applyAlignment="1">
      <alignment vertical="center"/>
    </xf>
    <xf numFmtId="49" fontId="6" fillId="12" borderId="0" xfId="7" applyNumberFormat="1" applyFont="1" applyFill="1" applyBorder="1" applyAlignment="1">
      <alignment horizontal="center" vertical="center"/>
    </xf>
    <xf numFmtId="49" fontId="6" fillId="12" borderId="7" xfId="7" applyNumberFormat="1" applyFont="1" applyFill="1" applyBorder="1" applyAlignment="1">
      <alignment horizontal="center" vertical="center"/>
    </xf>
    <xf numFmtId="49" fontId="6" fillId="12" borderId="7" xfId="7" applyNumberFormat="1" applyFont="1" applyFill="1" applyBorder="1" applyAlignment="1">
      <alignment horizontal="left" vertical="center" wrapText="1"/>
    </xf>
    <xf numFmtId="43" fontId="8" fillId="0" borderId="0" xfId="5" applyNumberFormat="1" applyFont="1" applyFill="1" applyAlignment="1">
      <alignment vertical="center"/>
    </xf>
    <xf numFmtId="43" fontId="6" fillId="12" borderId="25" xfId="12" applyNumberFormat="1" applyFont="1" applyFill="1" applyBorder="1" applyAlignment="1">
      <alignment vertical="center"/>
    </xf>
    <xf numFmtId="49" fontId="8" fillId="12" borderId="0" xfId="5" applyNumberFormat="1" applyFont="1" applyFill="1" applyAlignment="1">
      <alignment horizontal="center" vertical="center"/>
    </xf>
    <xf numFmtId="49" fontId="9" fillId="0" borderId="0" xfId="7" applyNumberFormat="1" applyFont="1" applyFill="1" applyBorder="1" applyAlignment="1">
      <alignment horizontal="left" vertical="center"/>
    </xf>
    <xf numFmtId="169" fontId="9" fillId="0" borderId="0" xfId="8" applyNumberFormat="1" applyFont="1" applyFill="1" applyBorder="1" applyAlignment="1">
      <alignment vertical="center"/>
    </xf>
    <xf numFmtId="43" fontId="9" fillId="12" borderId="5" xfId="8" applyNumberFormat="1" applyFont="1" applyFill="1" applyBorder="1" applyAlignment="1">
      <alignment vertical="center"/>
    </xf>
    <xf numFmtId="43" fontId="9" fillId="12" borderId="68" xfId="8" applyNumberFormat="1" applyFont="1" applyFill="1" applyBorder="1" applyAlignment="1">
      <alignment vertical="center"/>
    </xf>
    <xf numFmtId="43" fontId="9" fillId="12" borderId="7" xfId="8" applyNumberFormat="1" applyFont="1" applyFill="1" applyBorder="1" applyAlignment="1">
      <alignment vertical="center"/>
    </xf>
    <xf numFmtId="43" fontId="6" fillId="12" borderId="7" xfId="8" applyNumberFormat="1" applyFont="1" applyFill="1" applyBorder="1" applyAlignment="1">
      <alignment vertical="center"/>
    </xf>
    <xf numFmtId="43" fontId="9" fillId="0" borderId="7" xfId="8" applyNumberFormat="1" applyFont="1" applyFill="1" applyBorder="1" applyAlignment="1">
      <alignment vertical="center"/>
    </xf>
    <xf numFmtId="43" fontId="6" fillId="0" borderId="7" xfId="8" applyNumberFormat="1" applyFont="1" applyFill="1" applyBorder="1" applyAlignment="1">
      <alignment vertical="center"/>
    </xf>
    <xf numFmtId="43" fontId="9" fillId="12" borderId="7" xfId="12" applyNumberFormat="1" applyFont="1" applyFill="1" applyBorder="1" applyAlignment="1">
      <alignment vertical="center"/>
    </xf>
    <xf numFmtId="0" fontId="38" fillId="10" borderId="0" xfId="15" applyFont="1" applyFill="1" applyAlignment="1">
      <alignment vertical="center"/>
    </xf>
    <xf numFmtId="0" fontId="39" fillId="10" borderId="0" xfId="15" applyFont="1" applyFill="1" applyAlignment="1">
      <alignment vertical="center"/>
    </xf>
    <xf numFmtId="43" fontId="39" fillId="10" borderId="0" xfId="15" applyNumberFormat="1" applyFont="1" applyFill="1" applyAlignment="1">
      <alignment vertical="center"/>
    </xf>
    <xf numFmtId="0" fontId="39" fillId="0" borderId="0" xfId="15" applyFont="1" applyFill="1" applyAlignment="1">
      <alignment vertical="center"/>
    </xf>
    <xf numFmtId="0" fontId="41" fillId="10" borderId="0" xfId="15" applyFont="1" applyFill="1" applyAlignment="1">
      <alignment vertical="center"/>
    </xf>
    <xf numFmtId="0" fontId="42" fillId="10" borderId="0" xfId="15" applyFont="1" applyFill="1" applyAlignment="1">
      <alignment vertical="center"/>
    </xf>
    <xf numFmtId="0" fontId="43" fillId="10" borderId="0" xfId="15" applyFont="1" applyFill="1" applyAlignment="1">
      <alignment vertical="center"/>
    </xf>
    <xf numFmtId="0" fontId="42" fillId="10" borderId="0" xfId="15" applyFont="1" applyFill="1" applyBorder="1" applyAlignment="1">
      <alignment horizontal="center" vertical="center"/>
    </xf>
    <xf numFmtId="0" fontId="42" fillId="10" borderId="0" xfId="15" applyFont="1" applyFill="1" applyAlignment="1">
      <alignment horizontal="center" vertical="center"/>
    </xf>
    <xf numFmtId="43" fontId="39" fillId="10" borderId="0" xfId="15" applyNumberFormat="1" applyFont="1" applyFill="1" applyAlignment="1">
      <alignment horizontal="center" vertical="center"/>
    </xf>
    <xf numFmtId="0" fontId="42" fillId="0" borderId="0" xfId="15" applyFont="1" applyFill="1" applyAlignment="1">
      <alignment horizontal="center" vertical="center"/>
    </xf>
    <xf numFmtId="0" fontId="38" fillId="10" borderId="0" xfId="15" applyFont="1" applyFill="1" applyBorder="1" applyAlignment="1">
      <alignment horizontal="center" vertical="center"/>
    </xf>
    <xf numFmtId="0" fontId="39" fillId="10" borderId="0" xfId="15" applyFont="1" applyFill="1" applyBorder="1" applyAlignment="1">
      <alignment vertical="center"/>
    </xf>
    <xf numFmtId="0" fontId="42" fillId="10" borderId="99" xfId="15" applyFont="1" applyFill="1" applyBorder="1" applyAlignment="1">
      <alignment horizontal="center" vertical="center"/>
    </xf>
    <xf numFmtId="0" fontId="42" fillId="10" borderId="100" xfId="15" applyFont="1" applyFill="1" applyBorder="1" applyAlignment="1">
      <alignment horizontal="center" vertical="center"/>
    </xf>
    <xf numFmtId="0" fontId="42" fillId="10" borderId="101" xfId="15" applyFont="1" applyFill="1" applyBorder="1" applyAlignment="1">
      <alignment horizontal="center" vertical="center"/>
    </xf>
    <xf numFmtId="43" fontId="39" fillId="10" borderId="100" xfId="15" applyNumberFormat="1" applyFont="1" applyFill="1" applyBorder="1" applyAlignment="1">
      <alignment horizontal="center" vertical="center"/>
    </xf>
    <xf numFmtId="0" fontId="42" fillId="0" borderId="100" xfId="15" applyFont="1" applyFill="1" applyBorder="1" applyAlignment="1">
      <alignment horizontal="center" vertical="center"/>
    </xf>
    <xf numFmtId="0" fontId="42" fillId="0" borderId="101" xfId="15" applyFont="1" applyFill="1" applyBorder="1" applyAlignment="1">
      <alignment horizontal="center" vertical="center"/>
    </xf>
    <xf numFmtId="0" fontId="42" fillId="10" borderId="0" xfId="15" applyFont="1" applyFill="1" applyBorder="1" applyAlignment="1">
      <alignment horizontal="left" vertical="center"/>
    </xf>
    <xf numFmtId="0" fontId="42" fillId="10" borderId="108" xfId="15" applyFont="1" applyFill="1" applyBorder="1" applyAlignment="1">
      <alignment horizontal="left" vertical="center"/>
    </xf>
    <xf numFmtId="0" fontId="42" fillId="10" borderId="0" xfId="15" applyFont="1" applyFill="1" applyBorder="1" applyAlignment="1">
      <alignment vertical="center"/>
    </xf>
    <xf numFmtId="0" fontId="42" fillId="10" borderId="109" xfId="15" applyFont="1" applyFill="1" applyBorder="1" applyAlignment="1">
      <alignment horizontal="center" vertical="center"/>
    </xf>
    <xf numFmtId="0" fontId="44" fillId="10" borderId="109" xfId="15" applyFont="1" applyFill="1" applyBorder="1" applyAlignment="1">
      <alignment horizontal="center" vertical="center"/>
    </xf>
    <xf numFmtId="0" fontId="42" fillId="10" borderId="110" xfId="15" applyFont="1" applyFill="1" applyBorder="1" applyAlignment="1">
      <alignment horizontal="center" vertical="center"/>
    </xf>
    <xf numFmtId="43" fontId="39" fillId="10" borderId="0" xfId="15" applyNumberFormat="1" applyFont="1" applyFill="1" applyBorder="1" applyAlignment="1">
      <alignment horizontal="center" vertical="center"/>
    </xf>
    <xf numFmtId="0" fontId="42" fillId="0" borderId="0" xfId="15" applyFont="1" applyFill="1" applyBorder="1" applyAlignment="1">
      <alignment horizontal="center" vertical="center"/>
    </xf>
    <xf numFmtId="0" fontId="42" fillId="0" borderId="110" xfId="15" applyFont="1" applyFill="1" applyBorder="1" applyAlignment="1">
      <alignment horizontal="center" vertical="center"/>
    </xf>
    <xf numFmtId="0" fontId="42" fillId="10" borderId="108" xfId="15" applyFont="1" applyFill="1" applyBorder="1" applyAlignment="1">
      <alignment horizontal="center" vertical="center"/>
    </xf>
    <xf numFmtId="0" fontId="44" fillId="0" borderId="109" xfId="15" applyFont="1" applyFill="1" applyBorder="1" applyAlignment="1">
      <alignment horizontal="center" vertical="center"/>
    </xf>
    <xf numFmtId="43" fontId="39" fillId="10" borderId="0" xfId="15" applyNumberFormat="1" applyFont="1" applyFill="1" applyBorder="1" applyAlignment="1">
      <alignment horizontal="left" vertical="center"/>
    </xf>
    <xf numFmtId="0" fontId="42" fillId="0" borderId="0" xfId="15" applyFont="1" applyFill="1" applyBorder="1" applyAlignment="1">
      <alignment horizontal="left" vertical="center"/>
    </xf>
    <xf numFmtId="0" fontId="42" fillId="0" borderId="0" xfId="15" applyFont="1" applyFill="1" applyBorder="1" applyAlignment="1">
      <alignment horizontal="right" vertical="center"/>
    </xf>
    <xf numFmtId="0" fontId="42" fillId="10" borderId="102" xfId="15" applyFont="1" applyFill="1" applyBorder="1" applyAlignment="1">
      <alignment horizontal="center" vertical="center"/>
    </xf>
    <xf numFmtId="0" fontId="42" fillId="10" borderId="103" xfId="15" applyFont="1" applyFill="1" applyBorder="1" applyAlignment="1">
      <alignment horizontal="center" vertical="center"/>
    </xf>
    <xf numFmtId="0" fontId="42" fillId="10" borderId="104" xfId="15" applyFont="1" applyFill="1" applyBorder="1" applyAlignment="1">
      <alignment horizontal="center" vertical="center"/>
    </xf>
    <xf numFmtId="43" fontId="39" fillId="10" borderId="103" xfId="15" applyNumberFormat="1" applyFont="1" applyFill="1" applyBorder="1" applyAlignment="1">
      <alignment horizontal="center" vertical="center"/>
    </xf>
    <xf numFmtId="0" fontId="42" fillId="0" borderId="103" xfId="15" applyFont="1" applyFill="1" applyBorder="1" applyAlignment="1">
      <alignment horizontal="center" vertical="center"/>
    </xf>
    <xf numFmtId="0" fontId="42" fillId="0" borderId="104" xfId="15" applyFont="1" applyFill="1" applyBorder="1" applyAlignment="1">
      <alignment horizontal="center" vertical="center"/>
    </xf>
    <xf numFmtId="0" fontId="38" fillId="10" borderId="99" xfId="15" applyFont="1" applyFill="1" applyBorder="1" applyAlignment="1">
      <alignment horizontal="center" vertical="center"/>
    </xf>
    <xf numFmtId="0" fontId="38" fillId="10" borderId="100" xfId="15" applyFont="1" applyFill="1" applyBorder="1" applyAlignment="1">
      <alignment horizontal="center" vertical="center"/>
    </xf>
    <xf numFmtId="43" fontId="38" fillId="10" borderId="100" xfId="15" applyNumberFormat="1" applyFont="1" applyFill="1" applyBorder="1" applyAlignment="1">
      <alignment horizontal="center" vertical="center"/>
    </xf>
    <xf numFmtId="0" fontId="38" fillId="0" borderId="100" xfId="15" applyFont="1" applyFill="1" applyBorder="1" applyAlignment="1">
      <alignment horizontal="center" vertical="center"/>
    </xf>
    <xf numFmtId="0" fontId="38" fillId="0" borderId="101" xfId="15" applyFont="1" applyFill="1" applyBorder="1" applyAlignment="1">
      <alignment horizontal="center" vertical="center"/>
    </xf>
    <xf numFmtId="0" fontId="42" fillId="10" borderId="0" xfId="15" applyFont="1" applyFill="1" applyBorder="1" applyAlignment="1">
      <alignment horizontal="right" vertical="center"/>
    </xf>
    <xf numFmtId="177" fontId="42" fillId="10" borderId="0" xfId="15" applyNumberFormat="1" applyFont="1" applyFill="1" applyAlignment="1">
      <alignment horizontal="center" vertical="center"/>
    </xf>
    <xf numFmtId="43" fontId="38" fillId="10" borderId="100" xfId="16" applyNumberFormat="1" applyFont="1" applyFill="1" applyBorder="1" applyAlignment="1" applyProtection="1">
      <alignment horizontal="left" vertical="center" wrapText="1"/>
    </xf>
    <xf numFmtId="43" fontId="38" fillId="10" borderId="0" xfId="16" applyNumberFormat="1" applyFont="1" applyFill="1" applyBorder="1" applyAlignment="1" applyProtection="1">
      <alignment horizontal="left" vertical="center" wrapText="1"/>
    </xf>
    <xf numFmtId="0" fontId="45" fillId="0" borderId="113" xfId="16" applyFont="1" applyFill="1" applyBorder="1" applyAlignment="1" applyProtection="1">
      <alignment horizontal="center" vertical="center"/>
    </xf>
    <xf numFmtId="43" fontId="38" fillId="0" borderId="115" xfId="16" applyNumberFormat="1" applyFont="1" applyFill="1" applyBorder="1" applyAlignment="1" applyProtection="1">
      <alignment vertical="center" wrapText="1"/>
    </xf>
    <xf numFmtId="0" fontId="46" fillId="0" borderId="0" xfId="15" applyFont="1" applyFill="1" applyAlignment="1">
      <alignment vertical="center"/>
    </xf>
    <xf numFmtId="0" fontId="42" fillId="0" borderId="117" xfId="16" applyFont="1" applyFill="1" applyBorder="1" applyAlignment="1" applyProtection="1">
      <alignment horizontal="center" vertical="center"/>
    </xf>
    <xf numFmtId="43" fontId="38" fillId="0" borderId="9" xfId="18" applyNumberFormat="1" applyFont="1" applyFill="1" applyBorder="1" applyAlignment="1" applyProtection="1">
      <alignment vertical="center" wrapText="1"/>
    </xf>
    <xf numFmtId="0" fontId="38" fillId="0" borderId="0" xfId="15" applyFont="1" applyFill="1" applyAlignment="1">
      <alignment vertical="center"/>
    </xf>
    <xf numFmtId="0" fontId="47" fillId="0" borderId="117" xfId="16" applyFont="1" applyFill="1" applyBorder="1" applyAlignment="1" applyProtection="1">
      <alignment horizontal="center" vertical="center"/>
    </xf>
    <xf numFmtId="43" fontId="48" fillId="0" borderId="9" xfId="18" applyNumberFormat="1" applyFont="1" applyFill="1" applyBorder="1" applyAlignment="1" applyProtection="1">
      <alignment vertical="center" wrapText="1"/>
    </xf>
    <xf numFmtId="0" fontId="48" fillId="0" borderId="0" xfId="15" applyFont="1" applyFill="1" applyAlignment="1">
      <alignment vertical="center"/>
    </xf>
    <xf numFmtId="43" fontId="39" fillId="0" borderId="9" xfId="16" applyNumberFormat="1" applyFont="1" applyFill="1" applyBorder="1" applyAlignment="1" applyProtection="1">
      <alignment vertical="center" wrapText="1"/>
    </xf>
    <xf numFmtId="43" fontId="38" fillId="10" borderId="9" xfId="16" applyNumberFormat="1" applyFont="1" applyFill="1" applyBorder="1" applyAlignment="1" applyProtection="1">
      <alignment vertical="center" wrapText="1"/>
    </xf>
    <xf numFmtId="49" fontId="45" fillId="10" borderId="117" xfId="19" applyNumberFormat="1" applyFont="1" applyFill="1" applyBorder="1" applyAlignment="1">
      <alignment horizontal="center" vertical="center"/>
    </xf>
    <xf numFmtId="43" fontId="38" fillId="0" borderId="9" xfId="16" applyNumberFormat="1" applyFont="1" applyFill="1" applyBorder="1" applyAlignment="1" applyProtection="1">
      <alignment vertical="center" wrapText="1"/>
    </xf>
    <xf numFmtId="43" fontId="39" fillId="10" borderId="9" xfId="16" applyNumberFormat="1" applyFont="1" applyFill="1" applyBorder="1" applyAlignment="1" applyProtection="1">
      <alignment vertical="center" wrapText="1"/>
    </xf>
    <xf numFmtId="0" fontId="42" fillId="0" borderId="117" xfId="16" applyFont="1" applyFill="1" applyBorder="1" applyAlignment="1">
      <alignment horizontal="center" vertical="center"/>
    </xf>
    <xf numFmtId="0" fontId="52" fillId="0" borderId="117" xfId="16" applyFont="1" applyFill="1" applyBorder="1" applyAlignment="1" applyProtection="1">
      <alignment horizontal="center" vertical="center"/>
    </xf>
    <xf numFmtId="0" fontId="44" fillId="0" borderId="117" xfId="16" applyFont="1" applyFill="1" applyBorder="1" applyAlignment="1" applyProtection="1">
      <alignment horizontal="center" vertical="center"/>
    </xf>
    <xf numFmtId="0" fontId="42" fillId="0" borderId="120" xfId="16" applyFont="1" applyFill="1" applyBorder="1" applyAlignment="1" applyProtection="1">
      <alignment horizontal="center" vertical="center"/>
    </xf>
    <xf numFmtId="43" fontId="38" fillId="0" borderId="122" xfId="16" applyNumberFormat="1" applyFont="1" applyFill="1" applyBorder="1" applyAlignment="1" applyProtection="1">
      <alignment vertical="center" wrapText="1"/>
    </xf>
    <xf numFmtId="49" fontId="45" fillId="10" borderId="120" xfId="19" applyNumberFormat="1" applyFont="1" applyFill="1" applyBorder="1" applyAlignment="1">
      <alignment horizontal="center" vertical="center"/>
    </xf>
    <xf numFmtId="0" fontId="42" fillId="10" borderId="0" xfId="16" applyFont="1" applyFill="1" applyAlignment="1">
      <alignment vertical="center"/>
    </xf>
    <xf numFmtId="0" fontId="42" fillId="0" borderId="0" xfId="15" applyFont="1" applyFill="1" applyAlignment="1">
      <alignment vertical="center"/>
    </xf>
    <xf numFmtId="0" fontId="39" fillId="10" borderId="0" xfId="15" applyFont="1" applyFill="1" applyAlignment="1">
      <alignment horizontal="left" vertical="center"/>
    </xf>
    <xf numFmtId="43" fontId="39" fillId="10" borderId="0" xfId="15" applyNumberFormat="1" applyFont="1" applyFill="1" applyBorder="1" applyAlignment="1">
      <alignment vertical="center"/>
    </xf>
    <xf numFmtId="0" fontId="39" fillId="0" borderId="0" xfId="15" applyFont="1" applyFill="1" applyBorder="1" applyAlignment="1">
      <alignment vertical="center"/>
    </xf>
    <xf numFmtId="179" fontId="39" fillId="0" borderId="0" xfId="18" applyFont="1" applyFill="1" applyBorder="1" applyAlignment="1" applyProtection="1">
      <alignment vertical="center"/>
    </xf>
    <xf numFmtId="0" fontId="39" fillId="16" borderId="0" xfId="15" applyFont="1" applyFill="1" applyBorder="1" applyAlignment="1">
      <alignment vertical="center"/>
    </xf>
    <xf numFmtId="179" fontId="42" fillId="0" borderId="0" xfId="18" applyFont="1" applyFill="1" applyBorder="1" applyAlignment="1" applyProtection="1">
      <alignment vertical="center"/>
    </xf>
    <xf numFmtId="0" fontId="42" fillId="0" borderId="0" xfId="15" applyFont="1" applyFill="1" applyBorder="1" applyAlignment="1">
      <alignment vertical="center"/>
    </xf>
    <xf numFmtId="0" fontId="52" fillId="17" borderId="117" xfId="16" applyFont="1" applyFill="1" applyBorder="1" applyAlignment="1" applyProtection="1">
      <alignment horizontal="center" vertical="center"/>
    </xf>
    <xf numFmtId="43" fontId="38" fillId="18" borderId="9" xfId="16" applyNumberFormat="1" applyFont="1" applyFill="1" applyBorder="1" applyAlignment="1" applyProtection="1">
      <alignment vertical="center" wrapText="1"/>
    </xf>
    <xf numFmtId="0" fontId="42" fillId="17" borderId="117" xfId="16" applyFont="1" applyFill="1" applyBorder="1" applyAlignment="1" applyProtection="1">
      <alignment horizontal="center" vertical="center"/>
    </xf>
    <xf numFmtId="0" fontId="39" fillId="19" borderId="0" xfId="15" applyFont="1" applyFill="1" applyAlignment="1">
      <alignment vertical="center"/>
    </xf>
    <xf numFmtId="43" fontId="55" fillId="0" borderId="9" xfId="16" applyNumberFormat="1" applyFont="1" applyFill="1" applyBorder="1" applyAlignment="1" applyProtection="1">
      <alignment vertical="center" wrapText="1"/>
    </xf>
    <xf numFmtId="0" fontId="38" fillId="12" borderId="0" xfId="15" applyFont="1" applyFill="1" applyAlignment="1">
      <alignment vertical="center"/>
    </xf>
    <xf numFmtId="0" fontId="39" fillId="12" borderId="0" xfId="15" applyFont="1" applyFill="1" applyAlignment="1">
      <alignment vertical="center"/>
    </xf>
    <xf numFmtId="49" fontId="41" fillId="0" borderId="0" xfId="15" applyNumberFormat="1" applyFont="1" applyFill="1" applyAlignment="1">
      <alignment vertical="center"/>
    </xf>
    <xf numFmtId="43" fontId="39" fillId="12" borderId="0" xfId="15" applyNumberFormat="1" applyFont="1" applyFill="1" applyAlignment="1">
      <alignment vertical="center"/>
    </xf>
    <xf numFmtId="0" fontId="42" fillId="12" borderId="0" xfId="15" applyFont="1" applyFill="1" applyAlignment="1">
      <alignment vertical="center"/>
    </xf>
    <xf numFmtId="49" fontId="43" fillId="0" borderId="0" xfId="15" applyNumberFormat="1" applyFont="1" applyFill="1" applyAlignment="1">
      <alignment vertical="center"/>
    </xf>
    <xf numFmtId="43" fontId="42" fillId="12" borderId="0" xfId="15" applyNumberFormat="1" applyFont="1" applyFill="1" applyAlignment="1">
      <alignment vertical="center"/>
    </xf>
    <xf numFmtId="0" fontId="42" fillId="12" borderId="0" xfId="15" applyFont="1" applyFill="1" applyBorder="1" applyAlignment="1">
      <alignment horizontal="center" vertical="center"/>
    </xf>
    <xf numFmtId="0" fontId="42" fillId="12" borderId="0" xfId="15" applyFont="1" applyFill="1" applyAlignment="1">
      <alignment horizontal="center" vertical="center"/>
    </xf>
    <xf numFmtId="0" fontId="38" fillId="12" borderId="0" xfId="15" applyFont="1" applyFill="1" applyBorder="1" applyAlignment="1">
      <alignment horizontal="center" vertical="center"/>
    </xf>
    <xf numFmtId="0" fontId="39" fillId="12" borderId="0" xfId="15" applyFont="1" applyFill="1" applyBorder="1" applyAlignment="1">
      <alignment vertical="center"/>
    </xf>
    <xf numFmtId="0" fontId="42" fillId="12" borderId="88" xfId="15" applyFont="1" applyFill="1" applyBorder="1" applyAlignment="1">
      <alignment horizontal="center" vertical="center"/>
    </xf>
    <xf numFmtId="0" fontId="42" fillId="12" borderId="89" xfId="15" applyFont="1" applyFill="1" applyBorder="1" applyAlignment="1">
      <alignment horizontal="center" vertical="center"/>
    </xf>
    <xf numFmtId="0" fontId="42" fillId="12" borderId="51" xfId="15" applyFont="1" applyFill="1" applyBorder="1" applyAlignment="1">
      <alignment horizontal="center" vertical="center"/>
    </xf>
    <xf numFmtId="0" fontId="42" fillId="12" borderId="0" xfId="15" applyFont="1" applyFill="1" applyBorder="1" applyAlignment="1">
      <alignment horizontal="left" vertical="center"/>
    </xf>
    <xf numFmtId="0" fontId="42" fillId="12" borderId="70" xfId="15" applyFont="1" applyFill="1" applyBorder="1" applyAlignment="1">
      <alignment horizontal="left" vertical="center"/>
    </xf>
    <xf numFmtId="0" fontId="42" fillId="12" borderId="0" xfId="15" applyFont="1" applyFill="1" applyBorder="1" applyAlignment="1">
      <alignment vertical="center"/>
    </xf>
    <xf numFmtId="0" fontId="44" fillId="12" borderId="25" xfId="15" applyFont="1" applyFill="1" applyBorder="1" applyAlignment="1">
      <alignment horizontal="center" vertical="center"/>
    </xf>
    <xf numFmtId="0" fontId="42" fillId="12" borderId="127" xfId="15" applyFont="1" applyFill="1" applyBorder="1" applyAlignment="1">
      <alignment horizontal="center" vertical="center"/>
    </xf>
    <xf numFmtId="0" fontId="42" fillId="12" borderId="70" xfId="19" applyFont="1" applyFill="1" applyBorder="1" applyAlignment="1">
      <alignment horizontal="left" vertical="center"/>
    </xf>
    <xf numFmtId="0" fontId="42" fillId="12" borderId="0" xfId="19" applyFont="1" applyFill="1" applyBorder="1" applyAlignment="1">
      <alignment horizontal="left" vertical="center"/>
    </xf>
    <xf numFmtId="0" fontId="42" fillId="12" borderId="0" xfId="19" applyFont="1" applyFill="1" applyBorder="1" applyAlignment="1">
      <alignment horizontal="center" vertical="center"/>
    </xf>
    <xf numFmtId="0" fontId="44" fillId="12" borderId="25" xfId="19" applyFont="1" applyFill="1" applyBorder="1" applyAlignment="1">
      <alignment horizontal="center" vertical="center"/>
    </xf>
    <xf numFmtId="0" fontId="42" fillId="12" borderId="127" xfId="19" applyFont="1" applyFill="1" applyBorder="1" applyAlignment="1">
      <alignment horizontal="center" vertical="center"/>
    </xf>
    <xf numFmtId="0" fontId="42" fillId="12" borderId="70" xfId="15" applyFont="1" applyFill="1" applyBorder="1" applyAlignment="1">
      <alignment horizontal="center" vertical="center"/>
    </xf>
    <xf numFmtId="0" fontId="42" fillId="12" borderId="25" xfId="15" applyFont="1" applyFill="1" applyBorder="1" applyAlignment="1">
      <alignment horizontal="center" vertical="center"/>
    </xf>
    <xf numFmtId="0" fontId="42" fillId="12" borderId="83" xfId="15" applyFont="1" applyFill="1" applyBorder="1" applyAlignment="1">
      <alignment horizontal="center" vertical="center"/>
    </xf>
    <xf numFmtId="0" fontId="42" fillId="12" borderId="84" xfId="15" applyFont="1" applyFill="1" applyBorder="1" applyAlignment="1">
      <alignment horizontal="center" vertical="center"/>
    </xf>
    <xf numFmtId="0" fontId="42" fillId="12" borderId="55" xfId="15" applyFont="1" applyFill="1" applyBorder="1" applyAlignment="1">
      <alignment horizontal="center" vertical="center"/>
    </xf>
    <xf numFmtId="0" fontId="38" fillId="12" borderId="88" xfId="15" applyFont="1" applyFill="1" applyBorder="1" applyAlignment="1">
      <alignment horizontal="center" vertical="center"/>
    </xf>
    <xf numFmtId="0" fontId="38" fillId="12" borderId="89" xfId="15" applyFont="1" applyFill="1" applyBorder="1" applyAlignment="1">
      <alignment horizontal="center" vertical="center"/>
    </xf>
    <xf numFmtId="0" fontId="38" fillId="12" borderId="51" xfId="15" applyFont="1" applyFill="1" applyBorder="1" applyAlignment="1">
      <alignment horizontal="center" vertical="center"/>
    </xf>
    <xf numFmtId="0" fontId="42" fillId="12" borderId="0" xfId="15" applyFont="1" applyFill="1" applyBorder="1" applyAlignment="1">
      <alignment horizontal="right" vertical="center"/>
    </xf>
    <xf numFmtId="177" fontId="42" fillId="12" borderId="0" xfId="15" applyNumberFormat="1" applyFont="1" applyFill="1" applyBorder="1" applyAlignment="1">
      <alignment horizontal="center" vertical="center"/>
    </xf>
    <xf numFmtId="0" fontId="42" fillId="12" borderId="0" xfId="15" quotePrefix="1" applyFont="1" applyFill="1" applyBorder="1" applyAlignment="1">
      <alignment horizontal="center" vertical="center"/>
    </xf>
    <xf numFmtId="0" fontId="45" fillId="0" borderId="130" xfId="16" applyFont="1" applyFill="1" applyBorder="1" applyAlignment="1" applyProtection="1">
      <alignment horizontal="center" vertical="center"/>
    </xf>
    <xf numFmtId="49" fontId="45" fillId="0" borderId="130" xfId="16" applyNumberFormat="1" applyFont="1" applyFill="1" applyBorder="1" applyAlignment="1" applyProtection="1">
      <alignment horizontal="center" vertical="center"/>
    </xf>
    <xf numFmtId="43" fontId="56" fillId="0" borderId="48" xfId="23" applyNumberFormat="1" applyFont="1" applyFill="1" applyBorder="1" applyAlignment="1" applyProtection="1">
      <alignment horizontal="center" vertical="center" wrapText="1"/>
    </xf>
    <xf numFmtId="0" fontId="42" fillId="0" borderId="131" xfId="16" applyFont="1" applyFill="1" applyBorder="1" applyAlignment="1" applyProtection="1">
      <alignment horizontal="center" vertical="center"/>
    </xf>
    <xf numFmtId="43" fontId="56" fillId="0" borderId="133" xfId="23" applyNumberFormat="1" applyFont="1" applyFill="1" applyBorder="1" applyAlignment="1" applyProtection="1">
      <alignment horizontal="center" vertical="center" wrapText="1"/>
    </xf>
    <xf numFmtId="0" fontId="47" fillId="0" borderId="131" xfId="16" applyFont="1" applyFill="1" applyBorder="1" applyAlignment="1" applyProtection="1">
      <alignment horizontal="center" vertical="center"/>
    </xf>
    <xf numFmtId="43" fontId="57" fillId="0" borderId="133" xfId="23" applyNumberFormat="1" applyFont="1" applyFill="1" applyBorder="1" applyAlignment="1" applyProtection="1">
      <alignment horizontal="center" vertical="center" wrapText="1"/>
    </xf>
    <xf numFmtId="43" fontId="59" fillId="0" borderId="9" xfId="16" applyNumberFormat="1" applyFont="1" applyFill="1" applyBorder="1" applyAlignment="1" applyProtection="1">
      <alignment vertical="center" wrapText="1"/>
    </xf>
    <xf numFmtId="0" fontId="42" fillId="0" borderId="130" xfId="16" applyFont="1" applyFill="1" applyBorder="1" applyAlignment="1" applyProtection="1">
      <alignment horizontal="center" vertical="center"/>
    </xf>
    <xf numFmtId="0" fontId="42" fillId="0" borderId="134" xfId="16" applyFont="1" applyFill="1" applyBorder="1" applyAlignment="1" applyProtection="1">
      <alignment horizontal="center" vertical="center"/>
    </xf>
    <xf numFmtId="49" fontId="45" fillId="0" borderId="136" xfId="16" applyNumberFormat="1" applyFont="1" applyFill="1" applyBorder="1" applyAlignment="1" applyProtection="1">
      <alignment horizontal="center" vertical="center"/>
    </xf>
    <xf numFmtId="49" fontId="45" fillId="0" borderId="137" xfId="16" applyNumberFormat="1" applyFont="1" applyFill="1" applyBorder="1" applyAlignment="1" applyProtection="1">
      <alignment horizontal="center" vertical="center"/>
    </xf>
    <xf numFmtId="43" fontId="60" fillId="0" borderId="133" xfId="23" applyNumberFormat="1" applyFont="1" applyFill="1" applyBorder="1" applyAlignment="1" applyProtection="1">
      <alignment horizontal="center" vertical="center" wrapText="1"/>
    </xf>
    <xf numFmtId="43" fontId="57" fillId="0" borderId="138" xfId="23" applyNumberFormat="1" applyFont="1" applyFill="1" applyBorder="1" applyAlignment="1" applyProtection="1">
      <alignment horizontal="center" vertical="center" wrapText="1"/>
    </xf>
    <xf numFmtId="43" fontId="61" fillId="0" borderId="139" xfId="23" applyNumberFormat="1" applyFont="1" applyFill="1" applyBorder="1" applyAlignment="1" applyProtection="1">
      <alignment horizontal="center" vertical="center" wrapText="1"/>
    </xf>
    <xf numFmtId="0" fontId="42" fillId="0" borderId="131" xfId="16" applyFont="1" applyFill="1" applyBorder="1" applyAlignment="1">
      <alignment horizontal="center" vertical="center"/>
    </xf>
    <xf numFmtId="49" fontId="45" fillId="0" borderId="134" xfId="16" applyNumberFormat="1" applyFont="1" applyFill="1" applyBorder="1" applyAlignment="1" applyProtection="1">
      <alignment horizontal="center" vertical="center"/>
    </xf>
    <xf numFmtId="43" fontId="56" fillId="0" borderId="139" xfId="23" applyNumberFormat="1" applyFont="1" applyFill="1" applyBorder="1" applyAlignment="1" applyProtection="1">
      <alignment horizontal="center" vertical="center" wrapText="1"/>
    </xf>
    <xf numFmtId="43" fontId="61" fillId="0" borderId="133" xfId="23" applyNumberFormat="1" applyFont="1" applyFill="1" applyBorder="1" applyAlignment="1" applyProtection="1">
      <alignment horizontal="center" vertical="center" wrapText="1"/>
    </xf>
    <xf numFmtId="0" fontId="52" fillId="0" borderId="131" xfId="16" applyFont="1" applyFill="1" applyBorder="1" applyAlignment="1" applyProtection="1">
      <alignment horizontal="center" vertical="center"/>
    </xf>
    <xf numFmtId="49" fontId="46" fillId="0" borderId="130" xfId="16" applyNumberFormat="1" applyFont="1" applyFill="1" applyBorder="1" applyAlignment="1" applyProtection="1">
      <alignment horizontal="center" vertical="center"/>
    </xf>
    <xf numFmtId="0" fontId="63" fillId="0" borderId="131" xfId="16" applyFont="1" applyFill="1" applyBorder="1" applyAlignment="1" applyProtection="1">
      <alignment horizontal="center" vertical="center"/>
    </xf>
    <xf numFmtId="43" fontId="57" fillId="0" borderId="139" xfId="23" applyNumberFormat="1" applyFont="1" applyFill="1" applyBorder="1" applyAlignment="1" applyProtection="1">
      <alignment horizontal="center" vertical="center" wrapText="1"/>
    </xf>
    <xf numFmtId="43" fontId="42" fillId="0" borderId="9" xfId="16" applyNumberFormat="1" applyFont="1" applyFill="1" applyBorder="1" applyAlignment="1" applyProtection="1">
      <alignment vertical="center" wrapText="1"/>
    </xf>
    <xf numFmtId="0" fontId="42" fillId="0" borderId="137" xfId="16" applyFont="1" applyFill="1" applyBorder="1" applyAlignment="1" applyProtection="1">
      <alignment horizontal="center" vertical="center"/>
    </xf>
    <xf numFmtId="43" fontId="58" fillId="0" borderId="90" xfId="23" applyNumberFormat="1" applyFont="1" applyFill="1" applyBorder="1" applyAlignment="1" applyProtection="1">
      <alignment horizontal="center" vertical="center" wrapText="1"/>
    </xf>
    <xf numFmtId="170" fontId="42" fillId="12" borderId="0" xfId="23" applyFont="1" applyFill="1" applyBorder="1" applyAlignment="1">
      <alignment vertical="center"/>
    </xf>
    <xf numFmtId="0" fontId="42" fillId="0" borderId="140" xfId="16" applyFont="1" applyFill="1" applyBorder="1" applyAlignment="1" applyProtection="1">
      <alignment horizontal="center" vertical="center"/>
    </xf>
    <xf numFmtId="0" fontId="41" fillId="12" borderId="0" xfId="15" applyFont="1" applyFill="1" applyAlignment="1">
      <alignment vertical="center"/>
    </xf>
    <xf numFmtId="0" fontId="43" fillId="12" borderId="0" xfId="15" applyFont="1" applyFill="1" applyAlignment="1">
      <alignment vertical="center"/>
    </xf>
    <xf numFmtId="43" fontId="42" fillId="12" borderId="0" xfId="12" applyFont="1" applyFill="1" applyBorder="1" applyAlignment="1">
      <alignment horizontal="center" vertical="center"/>
    </xf>
    <xf numFmtId="0" fontId="42" fillId="0" borderId="137" xfId="16" applyFont="1" applyFill="1" applyBorder="1" applyAlignment="1">
      <alignment horizontal="center" vertical="center"/>
    </xf>
    <xf numFmtId="49" fontId="39" fillId="12" borderId="137" xfId="15" applyNumberFormat="1" applyFont="1" applyFill="1" applyBorder="1" applyAlignment="1">
      <alignment horizontal="center" vertical="center"/>
    </xf>
    <xf numFmtId="43" fontId="56" fillId="0" borderId="56" xfId="23" applyNumberFormat="1" applyFont="1" applyFill="1" applyBorder="1" applyAlignment="1" applyProtection="1">
      <alignment vertical="center" wrapText="1"/>
    </xf>
    <xf numFmtId="49" fontId="39" fillId="12" borderId="131" xfId="15" applyNumberFormat="1" applyFont="1" applyFill="1" applyBorder="1" applyAlignment="1">
      <alignment horizontal="center" vertical="center"/>
    </xf>
    <xf numFmtId="43" fontId="56" fillId="0" borderId="61" xfId="23" applyNumberFormat="1" applyFont="1" applyFill="1" applyBorder="1" applyAlignment="1" applyProtection="1">
      <alignment vertical="center" wrapText="1"/>
    </xf>
    <xf numFmtId="43" fontId="57" fillId="0" borderId="61" xfId="23" applyNumberFormat="1" applyFont="1" applyFill="1" applyBorder="1" applyAlignment="1" applyProtection="1">
      <alignment vertical="center" wrapText="1"/>
    </xf>
    <xf numFmtId="49" fontId="39" fillId="12" borderId="134" xfId="15" applyNumberFormat="1" applyFont="1" applyFill="1" applyBorder="1" applyAlignment="1">
      <alignment horizontal="center" vertical="center"/>
    </xf>
    <xf numFmtId="0" fontId="42" fillId="0" borderId="130" xfId="16" applyFont="1" applyFill="1" applyBorder="1" applyAlignment="1">
      <alignment horizontal="center" vertical="center"/>
    </xf>
    <xf numFmtId="0" fontId="42" fillId="0" borderId="134" xfId="16" applyFont="1" applyFill="1" applyBorder="1" applyAlignment="1">
      <alignment horizontal="center" vertical="center"/>
    </xf>
    <xf numFmtId="0" fontId="42" fillId="12" borderId="0" xfId="16" applyFont="1" applyFill="1" applyAlignment="1">
      <alignment vertical="center"/>
    </xf>
    <xf numFmtId="0" fontId="42" fillId="12" borderId="0" xfId="16" applyFont="1" applyFill="1" applyAlignment="1">
      <alignment horizontal="left" vertical="center"/>
    </xf>
    <xf numFmtId="0" fontId="42" fillId="12" borderId="0" xfId="16" applyFont="1" applyFill="1" applyBorder="1" applyAlignment="1">
      <alignment vertical="center"/>
    </xf>
    <xf numFmtId="176" fontId="42" fillId="12" borderId="0" xfId="16" applyNumberFormat="1" applyFont="1" applyFill="1" applyBorder="1" applyAlignment="1">
      <alignment vertical="center"/>
    </xf>
    <xf numFmtId="176" fontId="42" fillId="12" borderId="0" xfId="23" applyNumberFormat="1" applyFont="1" applyFill="1" applyBorder="1" applyAlignment="1">
      <alignment vertical="center"/>
    </xf>
    <xf numFmtId="0" fontId="43" fillId="12" borderId="0" xfId="16" applyFont="1" applyFill="1" applyBorder="1" applyAlignment="1">
      <alignment vertical="center"/>
    </xf>
    <xf numFmtId="0" fontId="65" fillId="12" borderId="0" xfId="16" applyFont="1" applyFill="1" applyAlignment="1">
      <alignment vertical="center"/>
    </xf>
    <xf numFmtId="43" fontId="38" fillId="12" borderId="0" xfId="15" applyNumberFormat="1" applyFont="1" applyFill="1" applyAlignment="1">
      <alignment vertical="center"/>
    </xf>
    <xf numFmtId="43" fontId="66" fillId="12" borderId="0" xfId="15" applyNumberFormat="1" applyFont="1" applyFill="1" applyAlignment="1">
      <alignment vertical="center"/>
    </xf>
    <xf numFmtId="0" fontId="44" fillId="12" borderId="0" xfId="16" applyFont="1" applyFill="1" applyBorder="1" applyAlignment="1">
      <alignment vertical="center"/>
    </xf>
    <xf numFmtId="43" fontId="39" fillId="12" borderId="0" xfId="15" applyNumberFormat="1" applyFont="1" applyFill="1" applyAlignment="1">
      <alignment horizontal="center" vertical="center"/>
    </xf>
    <xf numFmtId="0" fontId="43" fillId="12" borderId="0" xfId="15" applyFont="1" applyFill="1" applyBorder="1" applyAlignment="1">
      <alignment vertical="center"/>
    </xf>
    <xf numFmtId="0" fontId="41" fillId="12" borderId="0" xfId="15" applyFont="1" applyFill="1" applyBorder="1" applyAlignment="1">
      <alignment vertical="center"/>
    </xf>
    <xf numFmtId="0" fontId="39" fillId="12" borderId="0" xfId="15" applyFont="1" applyFill="1" applyAlignment="1">
      <alignment horizontal="left" vertical="center"/>
    </xf>
    <xf numFmtId="170" fontId="39" fillId="12" borderId="0" xfId="23" applyFont="1" applyFill="1" applyBorder="1" applyAlignment="1">
      <alignment vertical="center"/>
    </xf>
    <xf numFmtId="0" fontId="3" fillId="3" borderId="4" xfId="3" applyFont="1" applyFill="1" applyBorder="1" applyAlignment="1">
      <alignment horizontal="center" vertical="center" wrapText="1"/>
    </xf>
    <xf numFmtId="0" fontId="3" fillId="3" borderId="15" xfId="3" applyFont="1" applyFill="1" applyBorder="1" applyAlignment="1">
      <alignment horizontal="center" vertical="center" wrapText="1"/>
    </xf>
    <xf numFmtId="0" fontId="3" fillId="3" borderId="24" xfId="3" applyFont="1" applyFill="1" applyBorder="1" applyAlignment="1">
      <alignment horizontal="center" vertical="center" wrapText="1"/>
    </xf>
    <xf numFmtId="4" fontId="5" fillId="4" borderId="19" xfId="2" applyNumberFormat="1" applyFont="1" applyFill="1" applyBorder="1" applyAlignment="1" applyProtection="1">
      <alignment horizontal="center" vertical="center" wrapText="1"/>
    </xf>
    <xf numFmtId="4" fontId="5" fillId="4" borderId="20" xfId="2" applyNumberFormat="1" applyFont="1" applyFill="1" applyBorder="1" applyAlignment="1" applyProtection="1">
      <alignment horizontal="center" vertical="center" wrapText="1"/>
    </xf>
    <xf numFmtId="4" fontId="5" fillId="4" borderId="21" xfId="2" applyNumberFormat="1" applyFont="1" applyFill="1" applyBorder="1" applyAlignment="1" applyProtection="1">
      <alignment horizontal="center" vertical="center" wrapText="1"/>
    </xf>
    <xf numFmtId="4" fontId="5" fillId="4" borderId="29" xfId="2" applyNumberFormat="1" applyFont="1" applyFill="1" applyBorder="1" applyAlignment="1" applyProtection="1">
      <alignment horizontal="center" vertical="center" wrapText="1"/>
    </xf>
    <xf numFmtId="4" fontId="5" fillId="4" borderId="30" xfId="2" applyNumberFormat="1" applyFont="1" applyFill="1" applyBorder="1" applyAlignment="1" applyProtection="1">
      <alignment horizontal="center" vertical="center" wrapText="1"/>
    </xf>
    <xf numFmtId="4" fontId="5" fillId="4" borderId="31" xfId="2" applyNumberFormat="1" applyFont="1" applyFill="1" applyBorder="1" applyAlignment="1" applyProtection="1">
      <alignment horizontal="center" vertical="center" wrapText="1"/>
    </xf>
    <xf numFmtId="0" fontId="6" fillId="0" borderId="47" xfId="0" applyFont="1" applyBorder="1" applyAlignment="1">
      <alignment horizontal="left" vertical="top" wrapText="1"/>
    </xf>
    <xf numFmtId="0" fontId="3" fillId="3" borderId="3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3" fillId="3" borderId="23" xfId="3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25" xfId="3" applyFont="1" applyFill="1" applyBorder="1" applyAlignment="1">
      <alignment horizontal="center" vertical="center" wrapText="1"/>
    </xf>
    <xf numFmtId="3" fontId="5" fillId="4" borderId="8" xfId="0" applyNumberFormat="1" applyFont="1" applyFill="1" applyBorder="1" applyAlignment="1">
      <alignment horizontal="center" vertical="center" wrapText="1"/>
    </xf>
    <xf numFmtId="3" fontId="5" fillId="4" borderId="9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textRotation="90"/>
    </xf>
    <xf numFmtId="0" fontId="3" fillId="3" borderId="13" xfId="3" applyFont="1" applyFill="1" applyBorder="1" applyAlignment="1">
      <alignment horizontal="center" vertical="center" textRotation="90"/>
    </xf>
    <xf numFmtId="0" fontId="3" fillId="3" borderId="22" xfId="3" applyFont="1" applyFill="1" applyBorder="1" applyAlignment="1">
      <alignment horizontal="center" vertical="center" textRotation="90"/>
    </xf>
    <xf numFmtId="0" fontId="3" fillId="3" borderId="3" xfId="3" applyFont="1" applyFill="1" applyBorder="1" applyAlignment="1">
      <alignment horizontal="center" vertical="center" textRotation="90"/>
    </xf>
    <xf numFmtId="0" fontId="3" fillId="3" borderId="14" xfId="3" applyFont="1" applyFill="1" applyBorder="1" applyAlignment="1">
      <alignment horizontal="center" vertical="center" textRotation="90"/>
    </xf>
    <xf numFmtId="0" fontId="3" fillId="3" borderId="23" xfId="3" applyFont="1" applyFill="1" applyBorder="1" applyAlignment="1">
      <alignment horizontal="center" vertical="center" textRotation="90"/>
    </xf>
    <xf numFmtId="49" fontId="6" fillId="12" borderId="0" xfId="7" applyNumberFormat="1" applyFont="1" applyFill="1" applyBorder="1" applyAlignment="1">
      <alignment horizontal="left" vertical="top" wrapText="1"/>
    </xf>
    <xf numFmtId="49" fontId="6" fillId="12" borderId="7" xfId="7" applyNumberFormat="1" applyFont="1" applyFill="1" applyBorder="1" applyAlignment="1">
      <alignment horizontal="left" vertical="top" wrapText="1"/>
    </xf>
    <xf numFmtId="49" fontId="9" fillId="12" borderId="0" xfId="7" applyNumberFormat="1" applyFont="1" applyFill="1" applyBorder="1" applyAlignment="1">
      <alignment horizontal="left" vertical="top" wrapText="1"/>
    </xf>
    <xf numFmtId="49" fontId="9" fillId="12" borderId="7" xfId="7" applyNumberFormat="1" applyFont="1" applyFill="1" applyBorder="1" applyAlignment="1">
      <alignment horizontal="left" vertical="top" wrapText="1"/>
    </xf>
    <xf numFmtId="49" fontId="9" fillId="12" borderId="47" xfId="7" applyNumberFormat="1" applyFont="1" applyFill="1" applyBorder="1" applyAlignment="1">
      <alignment horizontal="left" vertical="top" wrapText="1"/>
    </xf>
    <xf numFmtId="49" fontId="9" fillId="12" borderId="72" xfId="7" applyNumberFormat="1" applyFont="1" applyFill="1" applyBorder="1" applyAlignment="1">
      <alignment horizontal="left" vertical="top" wrapText="1"/>
    </xf>
    <xf numFmtId="49" fontId="6" fillId="12" borderId="47" xfId="7" applyNumberFormat="1" applyFont="1" applyFill="1" applyBorder="1" applyAlignment="1">
      <alignment horizontal="left" vertical="top" wrapText="1"/>
    </xf>
    <xf numFmtId="49" fontId="6" fillId="12" borderId="72" xfId="7" applyNumberFormat="1" applyFont="1" applyFill="1" applyBorder="1" applyAlignment="1">
      <alignment horizontal="left" vertical="top" wrapText="1"/>
    </xf>
    <xf numFmtId="49" fontId="9" fillId="12" borderId="0" xfId="6" applyNumberFormat="1" applyFont="1" applyFill="1" applyBorder="1" applyAlignment="1">
      <alignment horizontal="left" vertical="top" wrapText="1"/>
    </xf>
    <xf numFmtId="49" fontId="9" fillId="12" borderId="7" xfId="6" applyNumberFormat="1" applyFont="1" applyFill="1" applyBorder="1" applyAlignment="1">
      <alignment horizontal="left" vertical="top" wrapText="1"/>
    </xf>
    <xf numFmtId="49" fontId="35" fillId="5" borderId="73" xfId="7" applyNumberFormat="1" applyFont="1" applyFill="1" applyBorder="1" applyAlignment="1">
      <alignment horizontal="left" vertical="top" wrapText="1"/>
    </xf>
    <xf numFmtId="49" fontId="35" fillId="5" borderId="74" xfId="7" applyNumberFormat="1" applyFont="1" applyFill="1" applyBorder="1" applyAlignment="1">
      <alignment horizontal="left" vertical="top" wrapText="1"/>
    </xf>
    <xf numFmtId="49" fontId="35" fillId="5" borderId="75" xfId="7" applyNumberFormat="1" applyFont="1" applyFill="1" applyBorder="1" applyAlignment="1">
      <alignment horizontal="left" vertical="top" wrapText="1"/>
    </xf>
    <xf numFmtId="0" fontId="24" fillId="12" borderId="0" xfId="5" applyFont="1" applyFill="1" applyAlignment="1">
      <alignment horizontal="center" vertical="center"/>
    </xf>
    <xf numFmtId="49" fontId="9" fillId="12" borderId="67" xfId="6" applyNumberFormat="1" applyFont="1" applyFill="1" applyBorder="1" applyAlignment="1">
      <alignment horizontal="left" vertical="top" wrapText="1"/>
    </xf>
    <xf numFmtId="49" fontId="9" fillId="12" borderId="68" xfId="6" applyNumberFormat="1" applyFont="1" applyFill="1" applyBorder="1" applyAlignment="1">
      <alignment horizontal="left" vertical="top" wrapText="1"/>
    </xf>
    <xf numFmtId="49" fontId="9" fillId="12" borderId="0" xfId="7" applyNumberFormat="1" applyFont="1" applyFill="1" applyBorder="1" applyAlignment="1">
      <alignment horizontal="center" vertical="center" wrapText="1"/>
    </xf>
    <xf numFmtId="49" fontId="9" fillId="12" borderId="7" xfId="7" applyNumberFormat="1" applyFont="1" applyFill="1" applyBorder="1" applyAlignment="1">
      <alignment horizontal="center" vertical="center" wrapText="1"/>
    </xf>
    <xf numFmtId="49" fontId="9" fillId="12" borderId="0" xfId="7" applyNumberFormat="1" applyFont="1" applyFill="1" applyBorder="1" applyAlignment="1">
      <alignment horizontal="left" vertical="center" wrapText="1"/>
    </xf>
    <xf numFmtId="49" fontId="9" fillId="12" borderId="7" xfId="7" applyNumberFormat="1" applyFont="1" applyFill="1" applyBorder="1" applyAlignment="1">
      <alignment horizontal="left" vertical="center" wrapText="1"/>
    </xf>
    <xf numFmtId="49" fontId="6" fillId="12" borderId="0" xfId="7" applyNumberFormat="1" applyFont="1" applyFill="1" applyBorder="1" applyAlignment="1">
      <alignment horizontal="left" vertical="center" wrapText="1"/>
    </xf>
    <xf numFmtId="49" fontId="6" fillId="12" borderId="7" xfId="7" applyNumberFormat="1" applyFont="1" applyFill="1" applyBorder="1" applyAlignment="1">
      <alignment horizontal="left" vertical="center" wrapText="1"/>
    </xf>
    <xf numFmtId="49" fontId="32" fillId="12" borderId="0" xfId="7" applyNumberFormat="1" applyFont="1" applyFill="1" applyBorder="1" applyAlignment="1">
      <alignment vertical="center" wrapText="1"/>
    </xf>
    <xf numFmtId="49" fontId="32" fillId="12" borderId="7" xfId="7" applyNumberFormat="1" applyFont="1" applyFill="1" applyBorder="1" applyAlignment="1">
      <alignment vertical="center" wrapText="1"/>
    </xf>
    <xf numFmtId="49" fontId="9" fillId="12" borderId="0" xfId="5" applyNumberFormat="1" applyFont="1" applyFill="1" applyBorder="1" applyAlignment="1">
      <alignment vertical="center" wrapText="1"/>
    </xf>
    <xf numFmtId="0" fontId="7" fillId="12" borderId="0" xfId="5" applyFont="1" applyFill="1" applyAlignment="1">
      <alignment horizontal="center" vertical="center"/>
    </xf>
    <xf numFmtId="0" fontId="7" fillId="12" borderId="89" xfId="5" applyFont="1" applyFill="1" applyBorder="1" applyAlignment="1">
      <alignment horizontal="center" vertical="center"/>
    </xf>
    <xf numFmtId="0" fontId="25" fillId="12" borderId="89" xfId="5" applyFont="1" applyFill="1" applyBorder="1" applyAlignment="1">
      <alignment horizontal="left" wrapText="1"/>
    </xf>
    <xf numFmtId="0" fontId="25" fillId="12" borderId="90" xfId="5" applyFont="1" applyFill="1" applyBorder="1" applyAlignment="1">
      <alignment horizontal="left" wrapText="1"/>
    </xf>
    <xf numFmtId="0" fontId="27" fillId="12" borderId="50" xfId="5" applyFont="1" applyFill="1" applyBorder="1" applyAlignment="1">
      <alignment horizontal="center" vertical="center"/>
    </xf>
    <xf numFmtId="0" fontId="27" fillId="12" borderId="51" xfId="5" applyFont="1" applyFill="1" applyBorder="1" applyAlignment="1">
      <alignment horizontal="center" vertical="center"/>
    </xf>
    <xf numFmtId="0" fontId="27" fillId="12" borderId="54" xfId="5" applyFont="1" applyFill="1" applyBorder="1" applyAlignment="1">
      <alignment horizontal="center" vertical="center"/>
    </xf>
    <xf numFmtId="0" fontId="27" fillId="12" borderId="55" xfId="5" applyFont="1" applyFill="1" applyBorder="1" applyAlignment="1">
      <alignment horizontal="center" vertical="center"/>
    </xf>
    <xf numFmtId="0" fontId="25" fillId="12" borderId="84" xfId="5" applyFont="1" applyFill="1" applyBorder="1" applyAlignment="1">
      <alignment horizontal="left" vertical="center" wrapText="1"/>
    </xf>
    <xf numFmtId="0" fontId="25" fillId="12" borderId="85" xfId="5" applyFont="1" applyFill="1" applyBorder="1" applyAlignment="1">
      <alignment horizontal="left" vertical="center" wrapText="1"/>
    </xf>
    <xf numFmtId="0" fontId="30" fillId="12" borderId="88" xfId="7" applyNumberFormat="1" applyFont="1" applyFill="1" applyBorder="1" applyAlignment="1">
      <alignment horizontal="center" vertical="center" wrapText="1"/>
    </xf>
    <xf numFmtId="0" fontId="30" fillId="12" borderId="89" xfId="7" applyNumberFormat="1" applyFont="1" applyFill="1" applyBorder="1" applyAlignment="1">
      <alignment horizontal="center" vertical="center" wrapText="1"/>
    </xf>
    <xf numFmtId="0" fontId="30" fillId="12" borderId="90" xfId="7" applyNumberFormat="1" applyFont="1" applyFill="1" applyBorder="1" applyAlignment="1">
      <alignment horizontal="center" vertical="center" wrapText="1"/>
    </xf>
    <xf numFmtId="0" fontId="30" fillId="12" borderId="91" xfId="7" applyNumberFormat="1" applyFont="1" applyFill="1" applyBorder="1" applyAlignment="1">
      <alignment horizontal="center" vertical="center" wrapText="1"/>
    </xf>
    <xf numFmtId="0" fontId="30" fillId="12" borderId="47" xfId="7" applyNumberFormat="1" applyFont="1" applyFill="1" applyBorder="1" applyAlignment="1">
      <alignment horizontal="center" vertical="center" wrapText="1"/>
    </xf>
    <xf numFmtId="0" fontId="30" fillId="12" borderId="72" xfId="7" applyNumberFormat="1" applyFont="1" applyFill="1" applyBorder="1" applyAlignment="1">
      <alignment horizontal="center" vertical="center" wrapText="1"/>
    </xf>
    <xf numFmtId="0" fontId="9" fillId="12" borderId="97" xfId="8" applyNumberFormat="1" applyFont="1" applyFill="1" applyBorder="1" applyAlignment="1">
      <alignment horizontal="center" vertical="center" wrapText="1"/>
    </xf>
    <xf numFmtId="0" fontId="9" fillId="12" borderId="98" xfId="8" applyNumberFormat="1" applyFont="1" applyFill="1" applyBorder="1" applyAlignment="1">
      <alignment horizontal="center" vertical="center" wrapText="1"/>
    </xf>
    <xf numFmtId="49" fontId="9" fillId="12" borderId="0" xfId="7" applyNumberFormat="1" applyFont="1" applyFill="1" applyBorder="1" applyAlignment="1">
      <alignment vertical="center" wrapText="1"/>
    </xf>
    <xf numFmtId="49" fontId="9" fillId="12" borderId="7" xfId="7" applyNumberFormat="1" applyFont="1" applyFill="1" applyBorder="1" applyAlignment="1">
      <alignment vertical="center" wrapText="1"/>
    </xf>
    <xf numFmtId="49" fontId="32" fillId="0" borderId="0" xfId="7" applyNumberFormat="1" applyFont="1" applyFill="1" applyBorder="1" applyAlignment="1">
      <alignment vertical="center" wrapText="1"/>
    </xf>
    <xf numFmtId="49" fontId="32" fillId="0" borderId="7" xfId="7" applyNumberFormat="1" applyFont="1" applyFill="1" applyBorder="1" applyAlignment="1">
      <alignment vertical="center" wrapText="1"/>
    </xf>
    <xf numFmtId="49" fontId="9" fillId="12" borderId="0" xfId="5" applyNumberFormat="1" applyFont="1" applyFill="1" applyBorder="1" applyAlignment="1">
      <alignment horizontal="left" vertical="center" wrapText="1"/>
    </xf>
    <xf numFmtId="0" fontId="39" fillId="10" borderId="0" xfId="15" applyFont="1" applyFill="1" applyBorder="1" applyAlignment="1">
      <alignment horizontal="center" vertical="center"/>
    </xf>
    <xf numFmtId="0" fontId="42" fillId="10" borderId="0" xfId="15" applyFont="1" applyFill="1" applyBorder="1" applyAlignment="1">
      <alignment horizontal="center" vertical="center"/>
    </xf>
    <xf numFmtId="0" fontId="42" fillId="10" borderId="0" xfId="16" applyFont="1" applyFill="1" applyBorder="1" applyAlignment="1">
      <alignment horizontal="center" vertical="center"/>
    </xf>
    <xf numFmtId="0" fontId="38" fillId="0" borderId="121" xfId="16" applyFont="1" applyFill="1" applyBorder="1" applyAlignment="1" applyProtection="1">
      <alignment horizontal="center" vertical="center" wrapText="1"/>
    </xf>
    <xf numFmtId="0" fontId="38" fillId="0" borderId="122" xfId="16" applyFont="1" applyFill="1" applyBorder="1" applyAlignment="1" applyProtection="1">
      <alignment horizontal="center" vertical="center" wrapText="1"/>
    </xf>
    <xf numFmtId="0" fontId="38" fillId="0" borderId="123" xfId="16" applyFont="1" applyFill="1" applyBorder="1" applyAlignment="1" applyProtection="1">
      <alignment horizontal="center" vertical="center" wrapText="1"/>
    </xf>
    <xf numFmtId="0" fontId="44" fillId="0" borderId="121" xfId="16" applyFont="1" applyFill="1" applyBorder="1" applyAlignment="1" applyProtection="1">
      <alignment horizontal="left" vertical="center" wrapText="1"/>
    </xf>
    <xf numFmtId="0" fontId="44" fillId="0" borderId="122" xfId="16" applyFont="1" applyFill="1" applyBorder="1" applyAlignment="1" applyProtection="1">
      <alignment horizontal="left" vertical="center" wrapText="1"/>
    </xf>
    <xf numFmtId="0" fontId="44" fillId="0" borderId="123" xfId="16" applyFont="1" applyFill="1" applyBorder="1" applyAlignment="1" applyProtection="1">
      <alignment horizontal="left" vertical="center" wrapText="1"/>
    </xf>
    <xf numFmtId="180" fontId="38" fillId="0" borderId="122" xfId="18" applyNumberFormat="1" applyFont="1" applyFill="1" applyBorder="1" applyAlignment="1" applyProtection="1">
      <alignment horizontal="center" vertical="center" wrapText="1"/>
    </xf>
    <xf numFmtId="180" fontId="38" fillId="0" borderId="123" xfId="18" applyNumberFormat="1" applyFont="1" applyFill="1" applyBorder="1" applyAlignment="1" applyProtection="1">
      <alignment horizontal="center" vertical="center" wrapText="1"/>
    </xf>
    <xf numFmtId="0" fontId="42" fillId="10" borderId="100" xfId="16" applyFont="1" applyFill="1" applyBorder="1" applyAlignment="1">
      <alignment horizontal="center" vertical="center"/>
    </xf>
    <xf numFmtId="0" fontId="38" fillId="0" borderId="118" xfId="16" applyFont="1" applyFill="1" applyBorder="1" applyAlignment="1" applyProtection="1">
      <alignment horizontal="center" vertical="center" wrapText="1"/>
    </xf>
    <xf numFmtId="0" fontId="38" fillId="0" borderId="9" xfId="16" applyFont="1" applyFill="1" applyBorder="1" applyAlignment="1" applyProtection="1">
      <alignment horizontal="center" vertical="center" wrapText="1"/>
    </xf>
    <xf numFmtId="0" fontId="38" fillId="0" borderId="119" xfId="16" applyFont="1" applyFill="1" applyBorder="1" applyAlignment="1" applyProtection="1">
      <alignment horizontal="center" vertical="center" wrapText="1"/>
    </xf>
    <xf numFmtId="0" fontId="44" fillId="0" borderId="118" xfId="16" applyFont="1" applyFill="1" applyBorder="1" applyAlignment="1" applyProtection="1">
      <alignment horizontal="left" vertical="center" wrapText="1"/>
    </xf>
    <xf numFmtId="0" fontId="44" fillId="0" borderId="9" xfId="16" applyFont="1" applyFill="1" applyBorder="1" applyAlignment="1" applyProtection="1">
      <alignment horizontal="left" vertical="center" wrapText="1"/>
    </xf>
    <xf numFmtId="0" fontId="44" fillId="0" borderId="119" xfId="16" applyFont="1" applyFill="1" applyBorder="1" applyAlignment="1" applyProtection="1">
      <alignment horizontal="left" vertical="center" wrapText="1"/>
    </xf>
    <xf numFmtId="180" fontId="50" fillId="0" borderId="9" xfId="18" applyNumberFormat="1" applyFont="1" applyFill="1" applyBorder="1" applyAlignment="1" applyProtection="1">
      <alignment horizontal="center" vertical="center" wrapText="1"/>
    </xf>
    <xf numFmtId="180" fontId="50" fillId="0" borderId="119" xfId="18" applyNumberFormat="1" applyFont="1" applyFill="1" applyBorder="1" applyAlignment="1" applyProtection="1">
      <alignment horizontal="center" vertical="center" wrapText="1"/>
    </xf>
    <xf numFmtId="180" fontId="38" fillId="0" borderId="9" xfId="18" applyNumberFormat="1" applyFont="1" applyFill="1" applyBorder="1" applyAlignment="1" applyProtection="1">
      <alignment horizontal="center" vertical="center" wrapText="1"/>
    </xf>
    <xf numFmtId="180" fontId="38" fillId="0" borderId="119" xfId="18" applyNumberFormat="1" applyFont="1" applyFill="1" applyBorder="1" applyAlignment="1" applyProtection="1">
      <alignment horizontal="center" vertical="center" wrapText="1"/>
    </xf>
    <xf numFmtId="0" fontId="48" fillId="0" borderId="118" xfId="16" applyFont="1" applyFill="1" applyBorder="1" applyAlignment="1" applyProtection="1">
      <alignment horizontal="center" vertical="center" wrapText="1"/>
    </xf>
    <xf numFmtId="0" fontId="48" fillId="0" borderId="9" xfId="16" applyFont="1" applyFill="1" applyBorder="1" applyAlignment="1" applyProtection="1">
      <alignment horizontal="center" vertical="center" wrapText="1"/>
    </xf>
    <xf numFmtId="0" fontId="48" fillId="0" borderId="119" xfId="16" applyFont="1" applyFill="1" applyBorder="1" applyAlignment="1" applyProtection="1">
      <alignment horizontal="center" vertical="center" wrapText="1"/>
    </xf>
    <xf numFmtId="0" fontId="49" fillId="0" borderId="118" xfId="16" applyFont="1" applyFill="1" applyBorder="1" applyAlignment="1" applyProtection="1">
      <alignment horizontal="left" vertical="center" wrapText="1"/>
    </xf>
    <xf numFmtId="0" fontId="49" fillId="0" borderId="9" xfId="16" applyFont="1" applyFill="1" applyBorder="1" applyAlignment="1" applyProtection="1">
      <alignment horizontal="left" vertical="center" wrapText="1"/>
    </xf>
    <xf numFmtId="0" fontId="49" fillId="0" borderId="119" xfId="16" applyFont="1" applyFill="1" applyBorder="1" applyAlignment="1" applyProtection="1">
      <alignment horizontal="left" vertical="center" wrapText="1"/>
    </xf>
    <xf numFmtId="180" fontId="38" fillId="0" borderId="9" xfId="20" applyNumberFormat="1" applyFont="1" applyFill="1" applyBorder="1" applyAlignment="1" applyProtection="1">
      <alignment horizontal="center" vertical="center" wrapText="1"/>
    </xf>
    <xf numFmtId="180" fontId="38" fillId="0" borderId="119" xfId="20" applyNumberFormat="1" applyFont="1" applyFill="1" applyBorder="1" applyAlignment="1" applyProtection="1">
      <alignment horizontal="center" vertical="center" wrapText="1"/>
    </xf>
    <xf numFmtId="0" fontId="50" fillId="0" borderId="118" xfId="16" applyFont="1" applyFill="1" applyBorder="1" applyAlignment="1" applyProtection="1">
      <alignment horizontal="center" vertical="center" wrapText="1"/>
    </xf>
    <xf numFmtId="0" fontId="50" fillId="0" borderId="9" xfId="16" applyFont="1" applyFill="1" applyBorder="1" applyAlignment="1" applyProtection="1">
      <alignment horizontal="center" vertical="center" wrapText="1"/>
    </xf>
    <xf numFmtId="0" fontId="50" fillId="0" borderId="119" xfId="16" applyFont="1" applyFill="1" applyBorder="1" applyAlignment="1" applyProtection="1">
      <alignment horizontal="center" vertical="center" wrapText="1"/>
    </xf>
    <xf numFmtId="0" fontId="47" fillId="0" borderId="118" xfId="16" applyFont="1" applyFill="1" applyBorder="1" applyAlignment="1" applyProtection="1">
      <alignment horizontal="left" vertical="center" wrapText="1"/>
    </xf>
    <xf numFmtId="0" fontId="47" fillId="0" borderId="9" xfId="16" applyFont="1" applyFill="1" applyBorder="1" applyAlignment="1" applyProtection="1">
      <alignment horizontal="left" vertical="center" wrapText="1"/>
    </xf>
    <xf numFmtId="0" fontId="47" fillId="0" borderId="119" xfId="16" applyFont="1" applyFill="1" applyBorder="1" applyAlignment="1" applyProtection="1">
      <alignment horizontal="left" vertical="center" wrapText="1"/>
    </xf>
    <xf numFmtId="0" fontId="39" fillId="0" borderId="118" xfId="16" applyFont="1" applyFill="1" applyBorder="1" applyAlignment="1" applyProtection="1">
      <alignment horizontal="center" vertical="center" wrapText="1"/>
    </xf>
    <xf numFmtId="0" fontId="39" fillId="0" borderId="9" xfId="16" applyFont="1" applyFill="1" applyBorder="1" applyAlignment="1" applyProtection="1">
      <alignment horizontal="center" vertical="center" wrapText="1"/>
    </xf>
    <xf numFmtId="0" fontId="39" fillId="0" borderId="119" xfId="16" applyFont="1" applyFill="1" applyBorder="1" applyAlignment="1" applyProtection="1">
      <alignment horizontal="center" vertical="center" wrapText="1"/>
    </xf>
    <xf numFmtId="0" fontId="42" fillId="0" borderId="118" xfId="16" applyFont="1" applyFill="1" applyBorder="1" applyAlignment="1" applyProtection="1">
      <alignment horizontal="left" vertical="center" wrapText="1"/>
    </xf>
    <xf numFmtId="0" fontId="42" fillId="0" borderId="9" xfId="16" applyFont="1" applyFill="1" applyBorder="1" applyAlignment="1" applyProtection="1">
      <alignment horizontal="left" vertical="center" wrapText="1"/>
    </xf>
    <xf numFmtId="0" fontId="42" fillId="0" borderId="119" xfId="16" applyFont="1" applyFill="1" applyBorder="1" applyAlignment="1" applyProtection="1">
      <alignment horizontal="left" vertical="center" wrapText="1"/>
    </xf>
    <xf numFmtId="180" fontId="48" fillId="0" borderId="9" xfId="18" applyNumberFormat="1" applyFont="1" applyFill="1" applyBorder="1" applyAlignment="1" applyProtection="1">
      <alignment horizontal="center" vertical="center" wrapText="1"/>
    </xf>
    <xf numFmtId="180" fontId="48" fillId="0" borderId="119" xfId="18" applyNumberFormat="1" applyFont="1" applyFill="1" applyBorder="1" applyAlignment="1" applyProtection="1">
      <alignment horizontal="center" vertical="center" wrapText="1"/>
    </xf>
    <xf numFmtId="180" fontId="39" fillId="0" borderId="9" xfId="18" applyNumberFormat="1" applyFont="1" applyFill="1" applyBorder="1" applyAlignment="1" applyProtection="1">
      <alignment horizontal="center" vertical="center" wrapText="1"/>
    </xf>
    <xf numFmtId="180" fontId="39" fillId="0" borderId="119" xfId="18" applyNumberFormat="1" applyFont="1" applyFill="1" applyBorder="1" applyAlignment="1" applyProtection="1">
      <alignment horizontal="center" vertical="center" wrapText="1"/>
    </xf>
    <xf numFmtId="0" fontId="53" fillId="0" borderId="118" xfId="16" applyFont="1" applyFill="1" applyBorder="1" applyAlignment="1" applyProtection="1">
      <alignment horizontal="center" vertical="center" wrapText="1"/>
    </xf>
    <xf numFmtId="0" fontId="53" fillId="0" borderId="9" xfId="16" applyFont="1" applyFill="1" applyBorder="1" applyAlignment="1" applyProtection="1">
      <alignment horizontal="center" vertical="center" wrapText="1"/>
    </xf>
    <xf numFmtId="0" fontId="53" fillId="0" borderId="119" xfId="16" applyFont="1" applyFill="1" applyBorder="1" applyAlignment="1" applyProtection="1">
      <alignment horizontal="center" vertical="center" wrapText="1"/>
    </xf>
    <xf numFmtId="0" fontId="54" fillId="0" borderId="118" xfId="16" applyFont="1" applyFill="1" applyBorder="1" applyAlignment="1" applyProtection="1">
      <alignment horizontal="left" vertical="center" wrapText="1"/>
    </xf>
    <xf numFmtId="0" fontId="54" fillId="0" borderId="9" xfId="16" applyFont="1" applyFill="1" applyBorder="1" applyAlignment="1" applyProtection="1">
      <alignment horizontal="left" vertical="center" wrapText="1"/>
    </xf>
    <xf numFmtId="0" fontId="54" fillId="0" borderId="119" xfId="16" applyFont="1" applyFill="1" applyBorder="1" applyAlignment="1" applyProtection="1">
      <alignment horizontal="left" vertical="center" wrapText="1"/>
    </xf>
    <xf numFmtId="0" fontId="39" fillId="10" borderId="118" xfId="16" applyFont="1" applyFill="1" applyBorder="1" applyAlignment="1" applyProtection="1">
      <alignment horizontal="center" vertical="center" wrapText="1"/>
    </xf>
    <xf numFmtId="0" fontId="39" fillId="10" borderId="9" xfId="16" applyFont="1" applyFill="1" applyBorder="1" applyAlignment="1" applyProtection="1">
      <alignment horizontal="center" vertical="center" wrapText="1"/>
    </xf>
    <xf numFmtId="0" fontId="39" fillId="10" borderId="119" xfId="16" applyFont="1" applyFill="1" applyBorder="1" applyAlignment="1" applyProtection="1">
      <alignment horizontal="center" vertical="center" wrapText="1"/>
    </xf>
    <xf numFmtId="0" fontId="42" fillId="10" borderId="118" xfId="16" applyFont="1" applyFill="1" applyBorder="1" applyAlignment="1" applyProtection="1">
      <alignment horizontal="left" vertical="center" wrapText="1"/>
    </xf>
    <xf numFmtId="0" fontId="42" fillId="10" borderId="9" xfId="16" applyFont="1" applyFill="1" applyBorder="1" applyAlignment="1" applyProtection="1">
      <alignment horizontal="left" vertical="center" wrapText="1"/>
    </xf>
    <xf numFmtId="0" fontId="42" fillId="10" borderId="119" xfId="16" applyFont="1" applyFill="1" applyBorder="1" applyAlignment="1" applyProtection="1">
      <alignment horizontal="left" vertical="center" wrapText="1"/>
    </xf>
    <xf numFmtId="0" fontId="50" fillId="10" borderId="118" xfId="16" applyFont="1" applyFill="1" applyBorder="1" applyAlignment="1" applyProtection="1">
      <alignment horizontal="center" vertical="center" wrapText="1"/>
    </xf>
    <xf numFmtId="0" fontId="50" fillId="10" borderId="9" xfId="16" applyFont="1" applyFill="1" applyBorder="1" applyAlignment="1" applyProtection="1">
      <alignment horizontal="center" vertical="center" wrapText="1"/>
    </xf>
    <xf numFmtId="0" fontId="50" fillId="10" borderId="119" xfId="16" applyFont="1" applyFill="1" applyBorder="1" applyAlignment="1" applyProtection="1">
      <alignment horizontal="center" vertical="center" wrapText="1"/>
    </xf>
    <xf numFmtId="0" fontId="47" fillId="10" borderId="118" xfId="16" applyFont="1" applyFill="1" applyBorder="1" applyAlignment="1" applyProtection="1">
      <alignment horizontal="left" vertical="center" wrapText="1"/>
    </xf>
    <xf numFmtId="0" fontId="47" fillId="10" borderId="9" xfId="16" applyFont="1" applyFill="1" applyBorder="1" applyAlignment="1" applyProtection="1">
      <alignment horizontal="left" vertical="center" wrapText="1"/>
    </xf>
    <xf numFmtId="0" fontId="47" fillId="10" borderId="119" xfId="16" applyFont="1" applyFill="1" applyBorder="1" applyAlignment="1" applyProtection="1">
      <alignment horizontal="left" vertical="center" wrapText="1"/>
    </xf>
    <xf numFmtId="0" fontId="48" fillId="10" borderId="118" xfId="16" applyFont="1" applyFill="1" applyBorder="1" applyAlignment="1" applyProtection="1">
      <alignment horizontal="center" vertical="center" wrapText="1"/>
    </xf>
    <xf numFmtId="0" fontId="48" fillId="10" borderId="9" xfId="16" applyFont="1" applyFill="1" applyBorder="1" applyAlignment="1" applyProtection="1">
      <alignment horizontal="center" vertical="center" wrapText="1"/>
    </xf>
    <xf numFmtId="0" fontId="48" fillId="10" borderId="119" xfId="16" applyFont="1" applyFill="1" applyBorder="1" applyAlignment="1" applyProtection="1">
      <alignment horizontal="center" vertical="center" wrapText="1"/>
    </xf>
    <xf numFmtId="0" fontId="49" fillId="10" borderId="118" xfId="16" applyFont="1" applyFill="1" applyBorder="1" applyAlignment="1" applyProtection="1">
      <alignment horizontal="left" vertical="center" wrapText="1"/>
    </xf>
    <xf numFmtId="0" fontId="49" fillId="10" borderId="9" xfId="16" applyFont="1" applyFill="1" applyBorder="1" applyAlignment="1" applyProtection="1">
      <alignment horizontal="left" vertical="center" wrapText="1"/>
    </xf>
    <xf numFmtId="0" fontId="49" fillId="10" borderId="119" xfId="16" applyFont="1" applyFill="1" applyBorder="1" applyAlignment="1" applyProtection="1">
      <alignment horizontal="left" vertical="center" wrapText="1"/>
    </xf>
    <xf numFmtId="0" fontId="38" fillId="10" borderId="118" xfId="16" applyFont="1" applyFill="1" applyBorder="1" applyAlignment="1" applyProtection="1">
      <alignment horizontal="center" vertical="center" wrapText="1"/>
    </xf>
    <xf numFmtId="0" fontId="38" fillId="10" borderId="9" xfId="16" applyFont="1" applyFill="1" applyBorder="1" applyAlignment="1" applyProtection="1">
      <alignment horizontal="center" vertical="center" wrapText="1"/>
    </xf>
    <xf numFmtId="0" fontId="38" fillId="10" borderId="119" xfId="16" applyFont="1" applyFill="1" applyBorder="1" applyAlignment="1" applyProtection="1">
      <alignment horizontal="center" vertical="center" wrapText="1"/>
    </xf>
    <xf numFmtId="0" fontId="44" fillId="10" borderId="118" xfId="16" applyFont="1" applyFill="1" applyBorder="1" applyAlignment="1" applyProtection="1">
      <alignment horizontal="left" vertical="center" wrapText="1"/>
    </xf>
    <xf numFmtId="0" fontId="44" fillId="10" borderId="9" xfId="16" applyFont="1" applyFill="1" applyBorder="1" applyAlignment="1" applyProtection="1">
      <alignment horizontal="left" vertical="center" wrapText="1"/>
    </xf>
    <xf numFmtId="0" fontId="44" fillId="10" borderId="119" xfId="16" applyFont="1" applyFill="1" applyBorder="1" applyAlignment="1" applyProtection="1">
      <alignment horizontal="left" vertical="center" wrapText="1"/>
    </xf>
    <xf numFmtId="0" fontId="38" fillId="10" borderId="118" xfId="16" applyFont="1" applyFill="1" applyBorder="1" applyAlignment="1" applyProtection="1">
      <alignment horizontal="left" vertical="center" wrapText="1"/>
    </xf>
    <xf numFmtId="0" fontId="38" fillId="10" borderId="9" xfId="16" applyFont="1" applyFill="1" applyBorder="1" applyAlignment="1" applyProtection="1">
      <alignment horizontal="left" vertical="center" wrapText="1"/>
    </xf>
    <xf numFmtId="0" fontId="38" fillId="10" borderId="119" xfId="16" applyFont="1" applyFill="1" applyBorder="1" applyAlignment="1" applyProtection="1">
      <alignment horizontal="left" vertical="center" wrapText="1"/>
    </xf>
    <xf numFmtId="0" fontId="44" fillId="0" borderId="111" xfId="15" applyFont="1" applyFill="1" applyBorder="1" applyAlignment="1">
      <alignment horizontal="center" vertical="center" wrapText="1"/>
    </xf>
    <xf numFmtId="0" fontId="44" fillId="0" borderId="112" xfId="15" applyFont="1" applyFill="1" applyBorder="1" applyAlignment="1">
      <alignment horizontal="center" vertical="center" wrapText="1"/>
    </xf>
    <xf numFmtId="0" fontId="38" fillId="0" borderId="114" xfId="16" applyFont="1" applyFill="1" applyBorder="1" applyAlignment="1" applyProtection="1">
      <alignment horizontal="center" vertical="center"/>
    </xf>
    <xf numFmtId="0" fontId="38" fillId="0" borderId="115" xfId="16" applyFont="1" applyFill="1" applyBorder="1" applyAlignment="1" applyProtection="1">
      <alignment horizontal="center" vertical="center"/>
    </xf>
    <xf numFmtId="0" fontId="38" fillId="0" borderId="116" xfId="16" applyFont="1" applyFill="1" applyBorder="1" applyAlignment="1" applyProtection="1">
      <alignment horizontal="center" vertical="center"/>
    </xf>
    <xf numFmtId="0" fontId="38" fillId="0" borderId="114" xfId="16" applyFont="1" applyFill="1" applyBorder="1" applyAlignment="1" applyProtection="1">
      <alignment horizontal="left" vertical="center" wrapText="1"/>
    </xf>
    <xf numFmtId="0" fontId="38" fillId="0" borderId="115" xfId="16" applyFont="1" applyFill="1" applyBorder="1" applyAlignment="1" applyProtection="1">
      <alignment horizontal="left" vertical="center" wrapText="1"/>
    </xf>
    <xf numFmtId="0" fontId="38" fillId="0" borderId="116" xfId="16" applyFont="1" applyFill="1" applyBorder="1" applyAlignment="1" applyProtection="1">
      <alignment horizontal="left" vertical="center" wrapText="1"/>
    </xf>
    <xf numFmtId="180" fontId="38" fillId="0" borderId="115" xfId="18" applyNumberFormat="1" applyFont="1" applyFill="1" applyBorder="1" applyAlignment="1" applyProtection="1">
      <alignment horizontal="center" vertical="center" wrapText="1"/>
    </xf>
    <xf numFmtId="180" fontId="38" fillId="0" borderId="116" xfId="18" applyNumberFormat="1" applyFont="1" applyFill="1" applyBorder="1" applyAlignment="1" applyProtection="1">
      <alignment horizontal="center" vertical="center" wrapText="1"/>
    </xf>
    <xf numFmtId="0" fontId="38" fillId="15" borderId="105" xfId="15" applyFont="1" applyFill="1" applyBorder="1" applyAlignment="1">
      <alignment horizontal="center" vertical="center" wrapText="1"/>
    </xf>
    <xf numFmtId="0" fontId="38" fillId="15" borderId="106" xfId="15" applyFont="1" applyFill="1" applyBorder="1" applyAlignment="1">
      <alignment horizontal="center" vertical="center" wrapText="1"/>
    </xf>
    <xf numFmtId="0" fontId="38" fillId="15" borderId="107" xfId="15" applyFont="1" applyFill="1" applyBorder="1" applyAlignment="1">
      <alignment horizontal="center" vertical="center" wrapText="1"/>
    </xf>
    <xf numFmtId="0" fontId="42" fillId="10" borderId="100" xfId="15" applyFont="1" applyFill="1" applyBorder="1" applyAlignment="1">
      <alignment horizontal="center" vertical="center"/>
    </xf>
    <xf numFmtId="0" fontId="42" fillId="0" borderId="103" xfId="15" applyFont="1" applyFill="1" applyBorder="1" applyAlignment="1">
      <alignment horizontal="center" vertical="center"/>
    </xf>
    <xf numFmtId="0" fontId="44" fillId="0" borderId="111" xfId="16" applyFont="1" applyFill="1" applyBorder="1" applyAlignment="1" applyProtection="1">
      <alignment horizontal="center" vertical="center"/>
    </xf>
    <xf numFmtId="0" fontId="44" fillId="0" borderId="112" xfId="16" applyFont="1" applyFill="1" applyBorder="1" applyAlignment="1" applyProtection="1">
      <alignment horizontal="center" vertical="center"/>
    </xf>
    <xf numFmtId="0" fontId="44" fillId="10" borderId="99" xfId="16" applyFont="1" applyFill="1" applyBorder="1" applyAlignment="1" applyProtection="1">
      <alignment horizontal="center" vertical="center"/>
    </xf>
    <xf numFmtId="0" fontId="44" fillId="10" borderId="100" xfId="16" applyFont="1" applyFill="1" applyBorder="1" applyAlignment="1" applyProtection="1">
      <alignment horizontal="center" vertical="center"/>
    </xf>
    <xf numFmtId="0" fontId="44" fillId="10" borderId="101" xfId="16" applyFont="1" applyFill="1" applyBorder="1" applyAlignment="1" applyProtection="1">
      <alignment horizontal="center" vertical="center"/>
    </xf>
    <xf numFmtId="0" fontId="44" fillId="10" borderId="102" xfId="16" applyFont="1" applyFill="1" applyBorder="1" applyAlignment="1" applyProtection="1">
      <alignment horizontal="center" vertical="center"/>
    </xf>
    <xf numFmtId="0" fontId="44" fillId="10" borderId="103" xfId="16" applyFont="1" applyFill="1" applyBorder="1" applyAlignment="1" applyProtection="1">
      <alignment horizontal="center" vertical="center"/>
    </xf>
    <xf numFmtId="0" fontId="44" fillId="10" borderId="104" xfId="16" applyFont="1" applyFill="1" applyBorder="1" applyAlignment="1" applyProtection="1">
      <alignment horizontal="center" vertical="center"/>
    </xf>
    <xf numFmtId="0" fontId="44" fillId="10" borderId="99" xfId="16" applyFont="1" applyFill="1" applyBorder="1" applyAlignment="1" applyProtection="1">
      <alignment horizontal="left" vertical="center" wrapText="1"/>
    </xf>
    <xf numFmtId="0" fontId="44" fillId="10" borderId="100" xfId="16" applyFont="1" applyFill="1" applyBorder="1" applyAlignment="1" applyProtection="1">
      <alignment horizontal="left" vertical="center" wrapText="1"/>
    </xf>
    <xf numFmtId="0" fontId="44" fillId="10" borderId="101" xfId="16" applyFont="1" applyFill="1" applyBorder="1" applyAlignment="1" applyProtection="1">
      <alignment horizontal="left" vertical="center" wrapText="1"/>
    </xf>
    <xf numFmtId="0" fontId="44" fillId="10" borderId="102" xfId="16" applyFont="1" applyFill="1" applyBorder="1" applyAlignment="1" applyProtection="1">
      <alignment horizontal="left" vertical="center" wrapText="1"/>
    </xf>
    <xf numFmtId="0" fontId="44" fillId="10" borderId="103" xfId="16" applyFont="1" applyFill="1" applyBorder="1" applyAlignment="1" applyProtection="1">
      <alignment horizontal="left" vertical="center" wrapText="1"/>
    </xf>
    <xf numFmtId="0" fontId="44" fillId="10" borderId="104" xfId="16" applyFont="1" applyFill="1" applyBorder="1" applyAlignment="1" applyProtection="1">
      <alignment horizontal="left" vertical="center" wrapText="1"/>
    </xf>
    <xf numFmtId="4" fontId="44" fillId="0" borderId="99" xfId="17" applyNumberFormat="1" applyFont="1" applyFill="1" applyBorder="1" applyAlignment="1" applyProtection="1">
      <alignment horizontal="center" vertical="center" wrapText="1"/>
    </xf>
    <xf numFmtId="4" fontId="44" fillId="0" borderId="100" xfId="17" applyNumberFormat="1" applyFont="1" applyFill="1" applyBorder="1" applyAlignment="1" applyProtection="1">
      <alignment horizontal="center" vertical="center" wrapText="1"/>
    </xf>
    <xf numFmtId="4" fontId="44" fillId="0" borderId="101" xfId="17" applyNumberFormat="1" applyFont="1" applyFill="1" applyBorder="1" applyAlignment="1" applyProtection="1">
      <alignment horizontal="center" vertical="center" wrapText="1"/>
    </xf>
    <xf numFmtId="4" fontId="44" fillId="0" borderId="102" xfId="17" applyNumberFormat="1" applyFont="1" applyFill="1" applyBorder="1" applyAlignment="1" applyProtection="1">
      <alignment horizontal="center" vertical="center" wrapText="1"/>
    </xf>
    <xf numFmtId="4" fontId="44" fillId="0" borderId="103" xfId="17" applyNumberFormat="1" applyFont="1" applyFill="1" applyBorder="1" applyAlignment="1" applyProtection="1">
      <alignment horizontal="center" vertical="center" wrapText="1"/>
    </xf>
    <xf numFmtId="4" fontId="44" fillId="0" borderId="104" xfId="17" applyNumberFormat="1" applyFont="1" applyFill="1" applyBorder="1" applyAlignment="1" applyProtection="1">
      <alignment horizontal="center" vertical="center" wrapText="1"/>
    </xf>
    <xf numFmtId="0" fontId="40" fillId="0" borderId="99" xfId="15" applyFont="1" applyFill="1" applyBorder="1" applyAlignment="1">
      <alignment horizontal="center" vertical="center"/>
    </xf>
    <xf numFmtId="0" fontId="40" fillId="0" borderId="100" xfId="15" applyFont="1" applyFill="1" applyBorder="1" applyAlignment="1">
      <alignment horizontal="center" vertical="center"/>
    </xf>
    <xf numFmtId="0" fontId="40" fillId="0" borderId="101" xfId="15" applyFont="1" applyFill="1" applyBorder="1" applyAlignment="1">
      <alignment horizontal="center" vertical="center"/>
    </xf>
    <xf numFmtId="0" fontId="40" fillId="0" borderId="102" xfId="15" applyFont="1" applyFill="1" applyBorder="1" applyAlignment="1">
      <alignment horizontal="center" vertical="center"/>
    </xf>
    <xf numFmtId="0" fontId="40" fillId="0" borderId="103" xfId="15" applyFont="1" applyFill="1" applyBorder="1" applyAlignment="1">
      <alignment horizontal="center" vertical="center"/>
    </xf>
    <xf numFmtId="0" fontId="40" fillId="0" borderId="104" xfId="15" applyFont="1" applyFill="1" applyBorder="1" applyAlignment="1">
      <alignment horizontal="center" vertical="center"/>
    </xf>
    <xf numFmtId="0" fontId="40" fillId="10" borderId="0" xfId="15" applyFont="1" applyFill="1" applyBorder="1" applyAlignment="1">
      <alignment horizontal="center" vertical="center" wrapText="1"/>
    </xf>
    <xf numFmtId="0" fontId="38" fillId="15" borderId="105" xfId="15" applyFont="1" applyFill="1" applyBorder="1" applyAlignment="1">
      <alignment horizontal="center" vertical="center"/>
    </xf>
    <xf numFmtId="0" fontId="38" fillId="15" borderId="106" xfId="15" applyFont="1" applyFill="1" applyBorder="1" applyAlignment="1">
      <alignment horizontal="center" vertical="center"/>
    </xf>
    <xf numFmtId="0" fontId="38" fillId="15" borderId="107" xfId="15" applyFont="1" applyFill="1" applyBorder="1" applyAlignment="1">
      <alignment horizontal="center" vertical="center"/>
    </xf>
    <xf numFmtId="0" fontId="42" fillId="10" borderId="108" xfId="15" applyFont="1" applyFill="1" applyBorder="1" applyAlignment="1">
      <alignment horizontal="left" vertical="center"/>
    </xf>
    <xf numFmtId="0" fontId="42" fillId="10" borderId="0" xfId="15" applyFont="1" applyFill="1" applyBorder="1" applyAlignment="1">
      <alignment horizontal="left" vertical="center"/>
    </xf>
    <xf numFmtId="0" fontId="47" fillId="17" borderId="118" xfId="16" applyFont="1" applyFill="1" applyBorder="1" applyAlignment="1" applyProtection="1">
      <alignment horizontal="left" vertical="center" wrapText="1"/>
    </xf>
    <xf numFmtId="0" fontId="47" fillId="17" borderId="9" xfId="16" applyFont="1" applyFill="1" applyBorder="1" applyAlignment="1" applyProtection="1">
      <alignment horizontal="left" vertical="center" wrapText="1"/>
    </xf>
    <xf numFmtId="0" fontId="47" fillId="17" borderId="119" xfId="16" applyFont="1" applyFill="1" applyBorder="1" applyAlignment="1" applyProtection="1">
      <alignment horizontal="left" vertical="center" wrapText="1"/>
    </xf>
    <xf numFmtId="0" fontId="38" fillId="0" borderId="118" xfId="16" applyFont="1" applyFill="1" applyBorder="1" applyAlignment="1" applyProtection="1">
      <alignment horizontal="left" vertical="center" wrapText="1"/>
    </xf>
    <xf numFmtId="0" fontId="38" fillId="0" borderId="9" xfId="16" applyFont="1" applyFill="1" applyBorder="1" applyAlignment="1" applyProtection="1">
      <alignment horizontal="left" vertical="center" wrapText="1"/>
    </xf>
    <xf numFmtId="0" fontId="38" fillId="0" borderId="119" xfId="16" applyFont="1" applyFill="1" applyBorder="1" applyAlignment="1" applyProtection="1">
      <alignment horizontal="left" vertical="center" wrapText="1"/>
    </xf>
    <xf numFmtId="0" fontId="48" fillId="18" borderId="118" xfId="16" applyFont="1" applyFill="1" applyBorder="1" applyAlignment="1" applyProtection="1">
      <alignment horizontal="center" vertical="center" wrapText="1"/>
    </xf>
    <xf numFmtId="0" fontId="48" fillId="18" borderId="9" xfId="16" applyFont="1" applyFill="1" applyBorder="1" applyAlignment="1" applyProtection="1">
      <alignment horizontal="center" vertical="center" wrapText="1"/>
    </xf>
    <xf numFmtId="0" fontId="48" fillId="18" borderId="119" xfId="16" applyFont="1" applyFill="1" applyBorder="1" applyAlignment="1" applyProtection="1">
      <alignment horizontal="center" vertical="center" wrapText="1"/>
    </xf>
    <xf numFmtId="0" fontId="49" fillId="17" borderId="118" xfId="16" applyFont="1" applyFill="1" applyBorder="1" applyAlignment="1" applyProtection="1">
      <alignment horizontal="left" vertical="center" wrapText="1"/>
    </xf>
    <xf numFmtId="0" fontId="49" fillId="17" borderId="9" xfId="16" applyFont="1" applyFill="1" applyBorder="1" applyAlignment="1" applyProtection="1">
      <alignment horizontal="left" vertical="center" wrapText="1"/>
    </xf>
    <xf numFmtId="0" fontId="49" fillId="17" borderId="119" xfId="16" applyFont="1" applyFill="1" applyBorder="1" applyAlignment="1" applyProtection="1">
      <alignment horizontal="left" vertical="center" wrapText="1"/>
    </xf>
    <xf numFmtId="180" fontId="39" fillId="17" borderId="9" xfId="18" applyNumberFormat="1" applyFont="1" applyFill="1" applyBorder="1" applyAlignment="1" applyProtection="1">
      <alignment horizontal="center" vertical="center" wrapText="1"/>
    </xf>
    <xf numFmtId="180" fontId="39" fillId="17" borderId="119" xfId="18" applyNumberFormat="1" applyFont="1" applyFill="1" applyBorder="1" applyAlignment="1" applyProtection="1">
      <alignment horizontal="center" vertical="center" wrapText="1"/>
    </xf>
    <xf numFmtId="0" fontId="44" fillId="17" borderId="118" xfId="16" applyFont="1" applyFill="1" applyBorder="1" applyAlignment="1" applyProtection="1">
      <alignment horizontal="left" vertical="center" wrapText="1"/>
    </xf>
    <xf numFmtId="0" fontId="44" fillId="17" borderId="9" xfId="16" applyFont="1" applyFill="1" applyBorder="1" applyAlignment="1" applyProtection="1">
      <alignment horizontal="left" vertical="center" wrapText="1"/>
    </xf>
    <xf numFmtId="0" fontId="44" fillId="17" borderId="119" xfId="16" applyFont="1" applyFill="1" applyBorder="1" applyAlignment="1" applyProtection="1">
      <alignment horizontal="left" vertical="center" wrapText="1"/>
    </xf>
    <xf numFmtId="0" fontId="38" fillId="17" borderId="114" xfId="16" applyFont="1" applyFill="1" applyBorder="1" applyAlignment="1" applyProtection="1">
      <alignment horizontal="left" vertical="center" wrapText="1"/>
    </xf>
    <xf numFmtId="0" fontId="38" fillId="17" borderId="115" xfId="16" applyFont="1" applyFill="1" applyBorder="1" applyAlignment="1" applyProtection="1">
      <alignment horizontal="left" vertical="center" wrapText="1"/>
    </xf>
    <xf numFmtId="0" fontId="38" fillId="17" borderId="116" xfId="16" applyFont="1" applyFill="1" applyBorder="1" applyAlignment="1" applyProtection="1">
      <alignment horizontal="left" vertical="center" wrapText="1"/>
    </xf>
    <xf numFmtId="0" fontId="44" fillId="10" borderId="99" xfId="16" applyFont="1" applyFill="1" applyBorder="1" applyAlignment="1" applyProtection="1">
      <alignment horizontal="center" vertical="center" wrapText="1"/>
    </xf>
    <xf numFmtId="0" fontId="44" fillId="10" borderId="100" xfId="16" applyFont="1" applyFill="1" applyBorder="1" applyAlignment="1" applyProtection="1">
      <alignment horizontal="center" vertical="center" wrapText="1"/>
    </xf>
    <xf numFmtId="0" fontId="44" fillId="10" borderId="101" xfId="16" applyFont="1" applyFill="1" applyBorder="1" applyAlignment="1" applyProtection="1">
      <alignment horizontal="center" vertical="center" wrapText="1"/>
    </xf>
    <xf numFmtId="0" fontId="44" fillId="10" borderId="102" xfId="16" applyFont="1" applyFill="1" applyBorder="1" applyAlignment="1" applyProtection="1">
      <alignment horizontal="center" vertical="center" wrapText="1"/>
    </xf>
    <xf numFmtId="0" fontId="44" fillId="10" borderId="103" xfId="16" applyFont="1" applyFill="1" applyBorder="1" applyAlignment="1" applyProtection="1">
      <alignment horizontal="center" vertical="center" wrapText="1"/>
    </xf>
    <xf numFmtId="0" fontId="44" fillId="10" borderId="104" xfId="16" applyFont="1" applyFill="1" applyBorder="1" applyAlignment="1" applyProtection="1">
      <alignment horizontal="center" vertical="center" wrapText="1"/>
    </xf>
    <xf numFmtId="0" fontId="38" fillId="0" borderId="93" xfId="22" applyFont="1" applyFill="1" applyBorder="1" applyAlignment="1" applyProtection="1">
      <alignment horizontal="center" vertical="top" wrapText="1"/>
    </xf>
    <xf numFmtId="0" fontId="38" fillId="0" borderId="94" xfId="22" applyFont="1" applyFill="1" applyBorder="1" applyAlignment="1" applyProtection="1">
      <alignment horizontal="center" vertical="top" wrapText="1"/>
    </xf>
    <xf numFmtId="0" fontId="38" fillId="0" borderId="135" xfId="22" applyFont="1" applyFill="1" applyBorder="1" applyAlignment="1" applyProtection="1">
      <alignment horizontal="center" vertical="top" wrapText="1"/>
    </xf>
    <xf numFmtId="0" fontId="44" fillId="0" borderId="93" xfId="22" applyFont="1" applyFill="1" applyBorder="1" applyAlignment="1" applyProtection="1">
      <alignment horizontal="left" vertical="top" wrapText="1"/>
    </xf>
    <xf numFmtId="0" fontId="44" fillId="0" borderId="94" xfId="22" applyFont="1" applyFill="1" applyBorder="1" applyAlignment="1" applyProtection="1">
      <alignment horizontal="left" vertical="top" wrapText="1"/>
    </xf>
    <xf numFmtId="0" fontId="44" fillId="0" borderId="135" xfId="22" applyFont="1" applyFill="1" applyBorder="1" applyAlignment="1" applyProtection="1">
      <alignment horizontal="left" vertical="top" wrapText="1"/>
    </xf>
    <xf numFmtId="176" fontId="58" fillId="0" borderId="93" xfId="23" applyNumberFormat="1" applyFont="1" applyFill="1" applyBorder="1" applyAlignment="1" applyProtection="1">
      <alignment horizontal="center" vertical="center" wrapText="1"/>
    </xf>
    <xf numFmtId="176" fontId="58" fillId="0" borderId="94" xfId="23" applyNumberFormat="1" applyFont="1" applyFill="1" applyBorder="1" applyAlignment="1" applyProtection="1">
      <alignment horizontal="center" vertical="center" wrapText="1"/>
    </xf>
    <xf numFmtId="176" fontId="58" fillId="0" borderId="135" xfId="23" applyNumberFormat="1" applyFont="1" applyFill="1" applyBorder="1" applyAlignment="1" applyProtection="1">
      <alignment horizontal="center" vertical="center" wrapText="1"/>
    </xf>
    <xf numFmtId="176" fontId="58" fillId="0" borderId="89" xfId="23" applyNumberFormat="1" applyFont="1" applyFill="1" applyBorder="1" applyAlignment="1" applyProtection="1">
      <alignment horizontal="center" vertical="center" wrapText="1"/>
    </xf>
    <xf numFmtId="0" fontId="38" fillId="0" borderId="61" xfId="22" applyFont="1" applyFill="1" applyBorder="1" applyAlignment="1" applyProtection="1">
      <alignment horizontal="center" vertical="top" wrapText="1"/>
    </xf>
    <xf numFmtId="0" fontId="38" fillId="0" borderId="62" xfId="22" applyFont="1" applyFill="1" applyBorder="1" applyAlignment="1" applyProtection="1">
      <alignment horizontal="center" vertical="top" wrapText="1"/>
    </xf>
    <xf numFmtId="0" fontId="38" fillId="0" borderId="132" xfId="22" applyFont="1" applyFill="1" applyBorder="1" applyAlignment="1" applyProtection="1">
      <alignment horizontal="center" vertical="top" wrapText="1"/>
    </xf>
    <xf numFmtId="0" fontId="44" fillId="0" borderId="61" xfId="22" applyFont="1" applyFill="1" applyBorder="1" applyAlignment="1" applyProtection="1">
      <alignment horizontal="left" vertical="top" wrapText="1"/>
    </xf>
    <xf numFmtId="0" fontId="44" fillId="0" borderId="62" xfId="22" applyFont="1" applyFill="1" applyBorder="1" applyAlignment="1" applyProtection="1">
      <alignment horizontal="left" vertical="top" wrapText="1"/>
    </xf>
    <xf numFmtId="0" fontId="44" fillId="0" borderId="132" xfId="22" applyFont="1" applyFill="1" applyBorder="1" applyAlignment="1" applyProtection="1">
      <alignment horizontal="left" vertical="top" wrapText="1"/>
    </xf>
    <xf numFmtId="176" fontId="58" fillId="0" borderId="61" xfId="23" applyNumberFormat="1" applyFont="1" applyFill="1" applyBorder="1" applyAlignment="1" applyProtection="1">
      <alignment horizontal="center" vertical="center" wrapText="1"/>
    </xf>
    <xf numFmtId="176" fontId="58" fillId="0" borderId="62" xfId="23" applyNumberFormat="1" applyFont="1" applyFill="1" applyBorder="1" applyAlignment="1" applyProtection="1">
      <alignment horizontal="center" vertical="center" wrapText="1"/>
    </xf>
    <xf numFmtId="176" fontId="58" fillId="0" borderId="132" xfId="23" applyNumberFormat="1" applyFont="1" applyFill="1" applyBorder="1" applyAlignment="1" applyProtection="1">
      <alignment horizontal="center" vertical="center" wrapText="1"/>
    </xf>
    <xf numFmtId="0" fontId="38" fillId="0" borderId="56" xfId="22" applyFont="1" applyFill="1" applyBorder="1" applyAlignment="1" applyProtection="1">
      <alignment horizontal="center" vertical="top" wrapText="1"/>
    </xf>
    <xf numFmtId="0" fontId="38" fillId="0" borderId="57" xfId="22" applyFont="1" applyFill="1" applyBorder="1" applyAlignment="1" applyProtection="1">
      <alignment horizontal="center" vertical="top" wrapText="1"/>
    </xf>
    <xf numFmtId="0" fontId="38" fillId="0" borderId="98" xfId="22" applyFont="1" applyFill="1" applyBorder="1" applyAlignment="1" applyProtection="1">
      <alignment horizontal="center" vertical="top" wrapText="1"/>
    </xf>
    <xf numFmtId="0" fontId="44" fillId="0" borderId="56" xfId="22" applyFont="1" applyFill="1" applyBorder="1" applyAlignment="1" applyProtection="1">
      <alignment horizontal="left" vertical="top" wrapText="1"/>
    </xf>
    <xf numFmtId="0" fontId="44" fillId="0" borderId="57" xfId="22" applyFont="1" applyFill="1" applyBorder="1" applyAlignment="1" applyProtection="1">
      <alignment horizontal="left" vertical="top" wrapText="1"/>
    </xf>
    <xf numFmtId="0" fontId="44" fillId="0" borderId="98" xfId="22" applyFont="1" applyFill="1" applyBorder="1" applyAlignment="1" applyProtection="1">
      <alignment horizontal="left" vertical="top" wrapText="1"/>
    </xf>
    <xf numFmtId="176" fontId="56" fillId="0" borderId="56" xfId="23" applyNumberFormat="1" applyFont="1" applyFill="1" applyBorder="1" applyAlignment="1" applyProtection="1">
      <alignment horizontal="center" vertical="center" wrapText="1"/>
    </xf>
    <xf numFmtId="176" fontId="56" fillId="0" borderId="57" xfId="23" applyNumberFormat="1" applyFont="1" applyFill="1" applyBorder="1" applyAlignment="1" applyProtection="1">
      <alignment horizontal="center" vertical="center" wrapText="1"/>
    </xf>
    <xf numFmtId="176" fontId="56" fillId="0" borderId="98" xfId="23" applyNumberFormat="1" applyFont="1" applyFill="1" applyBorder="1" applyAlignment="1" applyProtection="1">
      <alignment horizontal="center" vertical="center" wrapText="1"/>
    </xf>
    <xf numFmtId="0" fontId="48" fillId="0" borderId="61" xfId="22" applyFont="1" applyFill="1" applyBorder="1" applyAlignment="1" applyProtection="1">
      <alignment horizontal="center" vertical="top" wrapText="1"/>
    </xf>
    <xf numFmtId="0" fontId="48" fillId="0" borderId="62" xfId="22" applyFont="1" applyFill="1" applyBorder="1" applyAlignment="1" applyProtection="1">
      <alignment horizontal="center" vertical="top" wrapText="1"/>
    </xf>
    <xf numFmtId="0" fontId="48" fillId="0" borderId="132" xfId="22" applyFont="1" applyFill="1" applyBorder="1" applyAlignment="1" applyProtection="1">
      <alignment horizontal="center" vertical="top" wrapText="1"/>
    </xf>
    <xf numFmtId="0" fontId="49" fillId="0" borderId="61" xfId="22" applyFont="1" applyFill="1" applyBorder="1" applyAlignment="1" applyProtection="1">
      <alignment horizontal="left" vertical="top" wrapText="1"/>
    </xf>
    <xf numFmtId="0" fontId="49" fillId="0" borderId="62" xfId="22" applyFont="1" applyFill="1" applyBorder="1" applyAlignment="1" applyProtection="1">
      <alignment horizontal="left" vertical="top" wrapText="1"/>
    </xf>
    <xf numFmtId="0" fontId="49" fillId="0" borderId="132" xfId="22" applyFont="1" applyFill="1" applyBorder="1" applyAlignment="1" applyProtection="1">
      <alignment horizontal="left" vertical="top" wrapText="1"/>
    </xf>
    <xf numFmtId="0" fontId="48" fillId="0" borderId="93" xfId="22" applyFont="1" applyFill="1" applyBorder="1" applyAlignment="1" applyProtection="1">
      <alignment horizontal="center" vertical="top" wrapText="1"/>
    </xf>
    <xf numFmtId="0" fontId="48" fillId="0" borderId="94" xfId="22" applyFont="1" applyFill="1" applyBorder="1" applyAlignment="1" applyProtection="1">
      <alignment horizontal="center" vertical="top" wrapText="1"/>
    </xf>
    <xf numFmtId="0" fontId="48" fillId="0" borderId="135" xfId="22" applyFont="1" applyFill="1" applyBorder="1" applyAlignment="1" applyProtection="1">
      <alignment horizontal="center" vertical="top" wrapText="1"/>
    </xf>
    <xf numFmtId="0" fontId="49" fillId="0" borderId="93" xfId="22" applyFont="1" applyFill="1" applyBorder="1" applyAlignment="1" applyProtection="1">
      <alignment horizontal="left" vertical="top" wrapText="1"/>
    </xf>
    <xf numFmtId="0" fontId="49" fillId="0" borderId="94" xfId="22" applyFont="1" applyFill="1" applyBorder="1" applyAlignment="1" applyProtection="1">
      <alignment horizontal="left" vertical="top" wrapText="1"/>
    </xf>
    <xf numFmtId="0" fontId="49" fillId="0" borderId="135" xfId="22" applyFont="1" applyFill="1" applyBorder="1" applyAlignment="1" applyProtection="1">
      <alignment horizontal="left" vertical="top" wrapText="1"/>
    </xf>
    <xf numFmtId="176" fontId="56" fillId="0" borderId="61" xfId="23" applyNumberFormat="1" applyFont="1" applyFill="1" applyBorder="1" applyAlignment="1" applyProtection="1">
      <alignment horizontal="center" vertical="center" wrapText="1"/>
    </xf>
    <xf numFmtId="176" fontId="56" fillId="0" borderId="62" xfId="23" applyNumberFormat="1" applyFont="1" applyFill="1" applyBorder="1" applyAlignment="1" applyProtection="1">
      <alignment horizontal="center" vertical="center" wrapText="1"/>
    </xf>
    <xf numFmtId="176" fontId="56" fillId="0" borderId="132" xfId="23" applyNumberFormat="1" applyFont="1" applyFill="1" applyBorder="1" applyAlignment="1" applyProtection="1">
      <alignment horizontal="center" vertical="center" wrapText="1"/>
    </xf>
    <xf numFmtId="0" fontId="39" fillId="0" borderId="93" xfId="22" applyFont="1" applyFill="1" applyBorder="1" applyAlignment="1" applyProtection="1">
      <alignment horizontal="center" vertical="top" wrapText="1"/>
    </xf>
    <xf numFmtId="0" fontId="39" fillId="0" borderId="94" xfId="22" applyFont="1" applyFill="1" applyBorder="1" applyAlignment="1" applyProtection="1">
      <alignment horizontal="center" vertical="top" wrapText="1"/>
    </xf>
    <xf numFmtId="0" fontId="39" fillId="0" borderId="135" xfId="22" applyFont="1" applyFill="1" applyBorder="1" applyAlignment="1" applyProtection="1">
      <alignment horizontal="center" vertical="top" wrapText="1"/>
    </xf>
    <xf numFmtId="0" fontId="42" fillId="0" borderId="93" xfId="22" applyFont="1" applyFill="1" applyBorder="1" applyAlignment="1" applyProtection="1">
      <alignment horizontal="left" vertical="top" wrapText="1"/>
    </xf>
    <xf numFmtId="0" fontId="42" fillId="0" borderId="94" xfId="22" applyFont="1" applyFill="1" applyBorder="1" applyAlignment="1" applyProtection="1">
      <alignment horizontal="left" vertical="top" wrapText="1"/>
    </xf>
    <xf numFmtId="0" fontId="42" fillId="0" borderId="135" xfId="22" applyFont="1" applyFill="1" applyBorder="1" applyAlignment="1" applyProtection="1">
      <alignment horizontal="left" vertical="top" wrapText="1"/>
    </xf>
    <xf numFmtId="0" fontId="39" fillId="0" borderId="61" xfId="22" applyFont="1" applyFill="1" applyBorder="1" applyAlignment="1" applyProtection="1">
      <alignment horizontal="center" vertical="top" wrapText="1"/>
    </xf>
    <xf numFmtId="0" fontId="39" fillId="0" borderId="62" xfId="22" applyFont="1" applyFill="1" applyBorder="1" applyAlignment="1" applyProtection="1">
      <alignment horizontal="center" vertical="top" wrapText="1"/>
    </xf>
    <xf numFmtId="0" fontId="39" fillId="0" borderId="132" xfId="22" applyFont="1" applyFill="1" applyBorder="1" applyAlignment="1" applyProtection="1">
      <alignment horizontal="center" vertical="top" wrapText="1"/>
    </xf>
    <xf numFmtId="0" fontId="42" fillId="0" borderId="61" xfId="22" applyFont="1" applyFill="1" applyBorder="1" applyAlignment="1" applyProtection="1">
      <alignment horizontal="left" vertical="top" wrapText="1"/>
    </xf>
    <xf numFmtId="0" fontId="42" fillId="0" borderId="62" xfId="22" applyFont="1" applyFill="1" applyBorder="1" applyAlignment="1" applyProtection="1">
      <alignment horizontal="left" vertical="top" wrapText="1"/>
    </xf>
    <xf numFmtId="0" fontId="42" fillId="0" borderId="132" xfId="22" applyFont="1" applyFill="1" applyBorder="1" applyAlignment="1" applyProtection="1">
      <alignment horizontal="left" vertical="top" wrapText="1"/>
    </xf>
    <xf numFmtId="176" fontId="62" fillId="0" borderId="61" xfId="23" applyNumberFormat="1" applyFont="1" applyFill="1" applyBorder="1" applyAlignment="1" applyProtection="1">
      <alignment horizontal="center" vertical="center" wrapText="1"/>
    </xf>
    <xf numFmtId="176" fontId="62" fillId="0" borderId="62" xfId="23" applyNumberFormat="1" applyFont="1" applyFill="1" applyBorder="1" applyAlignment="1" applyProtection="1">
      <alignment horizontal="center" vertical="center" wrapText="1"/>
    </xf>
    <xf numFmtId="176" fontId="62" fillId="0" borderId="132" xfId="23" applyNumberFormat="1" applyFont="1" applyFill="1" applyBorder="1" applyAlignment="1" applyProtection="1">
      <alignment horizontal="center" vertical="center" wrapText="1"/>
    </xf>
    <xf numFmtId="176" fontId="57" fillId="0" borderId="61" xfId="23" applyNumberFormat="1" applyFont="1" applyFill="1" applyBorder="1" applyAlignment="1" applyProtection="1">
      <alignment horizontal="center" vertical="center" wrapText="1"/>
    </xf>
    <xf numFmtId="176" fontId="57" fillId="0" borderId="62" xfId="23" applyNumberFormat="1" applyFont="1" applyFill="1" applyBorder="1" applyAlignment="1" applyProtection="1">
      <alignment horizontal="center" vertical="center" wrapText="1"/>
    </xf>
    <xf numFmtId="176" fontId="57" fillId="0" borderId="132" xfId="23" applyNumberFormat="1" applyFont="1" applyFill="1" applyBorder="1" applyAlignment="1" applyProtection="1">
      <alignment horizontal="center" vertical="center" wrapText="1"/>
    </xf>
    <xf numFmtId="0" fontId="39" fillId="0" borderId="61" xfId="22" applyFont="1" applyFill="1" applyBorder="1" applyAlignment="1" applyProtection="1">
      <alignment horizontal="center" vertical="center" wrapText="1"/>
    </xf>
    <xf numFmtId="0" fontId="39" fillId="0" borderId="62" xfId="22" applyFont="1" applyFill="1" applyBorder="1" applyAlignment="1" applyProtection="1">
      <alignment horizontal="center" vertical="center" wrapText="1"/>
    </xf>
    <xf numFmtId="0" fontId="39" fillId="0" borderId="132" xfId="22" applyFont="1" applyFill="1" applyBorder="1" applyAlignment="1" applyProtection="1">
      <alignment horizontal="center" vertical="center" wrapText="1"/>
    </xf>
    <xf numFmtId="0" fontId="42" fillId="0" borderId="61" xfId="22" applyFont="1" applyFill="1" applyBorder="1" applyAlignment="1" applyProtection="1">
      <alignment horizontal="left" vertical="center" wrapText="1"/>
    </xf>
    <xf numFmtId="0" fontId="42" fillId="0" borderId="62" xfId="22" applyFont="1" applyFill="1" applyBorder="1" applyAlignment="1" applyProtection="1">
      <alignment horizontal="left" vertical="center" wrapText="1"/>
    </xf>
    <xf numFmtId="0" fontId="42" fillId="0" borderId="132" xfId="22" applyFont="1" applyFill="1" applyBorder="1" applyAlignment="1" applyProtection="1">
      <alignment horizontal="left" vertical="center" wrapText="1"/>
    </xf>
    <xf numFmtId="176" fontId="61" fillId="0" borderId="61" xfId="23" applyNumberFormat="1" applyFont="1" applyFill="1" applyBorder="1" applyAlignment="1" applyProtection="1">
      <alignment horizontal="center" vertical="center" wrapText="1"/>
    </xf>
    <xf numFmtId="176" fontId="61" fillId="0" borderId="62" xfId="23" applyNumberFormat="1" applyFont="1" applyFill="1" applyBorder="1" applyAlignment="1" applyProtection="1">
      <alignment horizontal="center" vertical="center" wrapText="1"/>
    </xf>
    <xf numFmtId="176" fontId="61" fillId="0" borderId="132" xfId="23" applyNumberFormat="1" applyFont="1" applyFill="1" applyBorder="1" applyAlignment="1" applyProtection="1">
      <alignment horizontal="center" vertical="center" wrapText="1"/>
    </xf>
    <xf numFmtId="0" fontId="49" fillId="0" borderId="56" xfId="22" applyFont="1" applyFill="1" applyBorder="1" applyAlignment="1" applyProtection="1">
      <alignment horizontal="left" vertical="top" wrapText="1"/>
    </xf>
    <xf numFmtId="0" fontId="49" fillId="0" borderId="57" xfId="22" applyFont="1" applyFill="1" applyBorder="1" applyAlignment="1" applyProtection="1">
      <alignment horizontal="left" vertical="top" wrapText="1"/>
    </xf>
    <xf numFmtId="0" fontId="49" fillId="0" borderId="98" xfId="22" applyFont="1" applyFill="1" applyBorder="1" applyAlignment="1" applyProtection="1">
      <alignment horizontal="left" vertical="top" wrapText="1"/>
    </xf>
    <xf numFmtId="176" fontId="62" fillId="0" borderId="56" xfId="23" applyNumberFormat="1" applyFont="1" applyFill="1" applyBorder="1" applyAlignment="1" applyProtection="1">
      <alignment horizontal="center" vertical="center" wrapText="1"/>
    </xf>
    <xf numFmtId="176" fontId="62" fillId="0" borderId="57" xfId="23" applyNumberFormat="1" applyFont="1" applyFill="1" applyBorder="1" applyAlignment="1" applyProtection="1">
      <alignment horizontal="center" vertical="center" wrapText="1"/>
    </xf>
    <xf numFmtId="176" fontId="62" fillId="0" borderId="98" xfId="23" applyNumberFormat="1" applyFont="1" applyFill="1" applyBorder="1" applyAlignment="1" applyProtection="1">
      <alignment horizontal="center" vertical="center" wrapText="1"/>
    </xf>
    <xf numFmtId="0" fontId="50" fillId="0" borderId="61" xfId="22" applyFont="1" applyFill="1" applyBorder="1" applyAlignment="1" applyProtection="1">
      <alignment horizontal="center" vertical="top" wrapText="1"/>
    </xf>
    <xf numFmtId="0" fontId="50" fillId="0" borderId="62" xfId="22" applyFont="1" applyFill="1" applyBorder="1" applyAlignment="1" applyProtection="1">
      <alignment horizontal="center" vertical="top" wrapText="1"/>
    </xf>
    <xf numFmtId="0" fontId="50" fillId="0" borderId="132" xfId="22" applyFont="1" applyFill="1" applyBorder="1" applyAlignment="1" applyProtection="1">
      <alignment horizontal="center" vertical="top" wrapText="1"/>
    </xf>
    <xf numFmtId="0" fontId="47" fillId="0" borderId="61" xfId="22" applyFont="1" applyFill="1" applyBorder="1" applyAlignment="1" applyProtection="1">
      <alignment horizontal="left" vertical="top" wrapText="1"/>
    </xf>
    <xf numFmtId="0" fontId="47" fillId="0" borderId="62" xfId="22" applyFont="1" applyFill="1" applyBorder="1" applyAlignment="1" applyProtection="1">
      <alignment horizontal="left" vertical="top" wrapText="1"/>
    </xf>
    <xf numFmtId="0" fontId="47" fillId="0" borderId="132" xfId="22" applyFont="1" applyFill="1" applyBorder="1" applyAlignment="1" applyProtection="1">
      <alignment horizontal="left" vertical="top" wrapText="1"/>
    </xf>
    <xf numFmtId="176" fontId="60" fillId="0" borderId="61" xfId="23" applyNumberFormat="1" applyFont="1" applyFill="1" applyBorder="1" applyAlignment="1" applyProtection="1">
      <alignment horizontal="center" vertical="center" wrapText="1"/>
    </xf>
    <xf numFmtId="176" fontId="60" fillId="0" borderId="62" xfId="23" applyNumberFormat="1" applyFont="1" applyFill="1" applyBorder="1" applyAlignment="1" applyProtection="1">
      <alignment horizontal="center" vertical="center" wrapText="1"/>
    </xf>
    <xf numFmtId="176" fontId="60" fillId="0" borderId="132" xfId="23" applyNumberFormat="1" applyFont="1" applyFill="1" applyBorder="1" applyAlignment="1" applyProtection="1">
      <alignment horizontal="center" vertical="center" wrapText="1"/>
    </xf>
    <xf numFmtId="0" fontId="44" fillId="12" borderId="128" xfId="16" applyFont="1" applyFill="1" applyBorder="1" applyAlignment="1" applyProtection="1">
      <alignment horizontal="center" vertical="center"/>
    </xf>
    <xf numFmtId="0" fontId="44" fillId="12" borderId="129" xfId="16" applyFont="1" applyFill="1" applyBorder="1" applyAlignment="1" applyProtection="1">
      <alignment horizontal="center" vertical="center"/>
    </xf>
    <xf numFmtId="0" fontId="44" fillId="12" borderId="88" xfId="16" applyFont="1" applyFill="1" applyBorder="1" applyAlignment="1" applyProtection="1">
      <alignment horizontal="center" vertical="center"/>
    </xf>
    <xf numFmtId="0" fontId="44" fillId="12" borderId="89" xfId="16" applyFont="1" applyFill="1" applyBorder="1" applyAlignment="1" applyProtection="1">
      <alignment horizontal="center" vertical="center"/>
    </xf>
    <xf numFmtId="0" fontId="44" fillId="12" borderId="51" xfId="16" applyFont="1" applyFill="1" applyBorder="1" applyAlignment="1" applyProtection="1">
      <alignment horizontal="center" vertical="center"/>
    </xf>
    <xf numFmtId="0" fontId="44" fillId="12" borderId="83" xfId="16" applyFont="1" applyFill="1" applyBorder="1" applyAlignment="1" applyProtection="1">
      <alignment horizontal="center" vertical="center"/>
    </xf>
    <xf numFmtId="0" fontId="44" fillId="12" borderId="84" xfId="16" applyFont="1" applyFill="1" applyBorder="1" applyAlignment="1" applyProtection="1">
      <alignment horizontal="center" vertical="center"/>
    </xf>
    <xf numFmtId="0" fontId="44" fillId="12" borderId="55" xfId="16" applyFont="1" applyFill="1" applyBorder="1" applyAlignment="1" applyProtection="1">
      <alignment horizontal="center" vertical="center"/>
    </xf>
    <xf numFmtId="0" fontId="44" fillId="12" borderId="88" xfId="16" applyFont="1" applyFill="1" applyBorder="1" applyAlignment="1" applyProtection="1">
      <alignment horizontal="center" vertical="center" wrapText="1"/>
    </xf>
    <xf numFmtId="0" fontId="44" fillId="12" borderId="89" xfId="16" applyFont="1" applyFill="1" applyBorder="1" applyAlignment="1" applyProtection="1">
      <alignment horizontal="center" vertical="center" wrapText="1"/>
    </xf>
    <xf numFmtId="0" fontId="44" fillId="12" borderId="51" xfId="16" applyFont="1" applyFill="1" applyBorder="1" applyAlignment="1" applyProtection="1">
      <alignment horizontal="center" vertical="center" wrapText="1"/>
    </xf>
    <xf numFmtId="0" fontId="44" fillId="12" borderId="83" xfId="16" applyFont="1" applyFill="1" applyBorder="1" applyAlignment="1" applyProtection="1">
      <alignment horizontal="center" vertical="center" wrapText="1"/>
    </xf>
    <xf numFmtId="0" fontId="44" fillId="12" borderId="84" xfId="16" applyFont="1" applyFill="1" applyBorder="1" applyAlignment="1" applyProtection="1">
      <alignment horizontal="center" vertical="center" wrapText="1"/>
    </xf>
    <xf numFmtId="0" fontId="44" fillId="12" borderId="55" xfId="16" applyFont="1" applyFill="1" applyBorder="1" applyAlignment="1" applyProtection="1">
      <alignment horizontal="center" vertical="center" wrapText="1"/>
    </xf>
    <xf numFmtId="4" fontId="44" fillId="12" borderId="88" xfId="21" applyNumberFormat="1" applyFont="1" applyFill="1" applyBorder="1" applyAlignment="1">
      <alignment horizontal="center" vertical="center" wrapText="1"/>
    </xf>
    <xf numFmtId="4" fontId="44" fillId="12" borderId="89" xfId="21" applyNumberFormat="1" applyFont="1" applyFill="1" applyBorder="1" applyAlignment="1">
      <alignment horizontal="center" vertical="center" wrapText="1"/>
    </xf>
    <xf numFmtId="4" fontId="44" fillId="12" borderId="51" xfId="21" applyNumberFormat="1" applyFont="1" applyFill="1" applyBorder="1" applyAlignment="1">
      <alignment horizontal="center" vertical="center" wrapText="1"/>
    </xf>
    <xf numFmtId="4" fontId="44" fillId="12" borderId="83" xfId="21" applyNumberFormat="1" applyFont="1" applyFill="1" applyBorder="1" applyAlignment="1">
      <alignment horizontal="center" vertical="center" wrapText="1"/>
    </xf>
    <xf numFmtId="4" fontId="44" fillId="12" borderId="84" xfId="21" applyNumberFormat="1" applyFont="1" applyFill="1" applyBorder="1" applyAlignment="1">
      <alignment horizontal="center" vertical="center" wrapText="1"/>
    </xf>
    <xf numFmtId="4" fontId="44" fillId="12" borderId="55" xfId="21" applyNumberFormat="1" applyFont="1" applyFill="1" applyBorder="1" applyAlignment="1">
      <alignment horizontal="center" vertical="center" wrapText="1"/>
    </xf>
    <xf numFmtId="0" fontId="44" fillId="0" borderId="128" xfId="15" applyFont="1" applyFill="1" applyBorder="1" applyAlignment="1">
      <alignment horizontal="center" vertical="center" wrapText="1"/>
    </xf>
    <xf numFmtId="0" fontId="44" fillId="0" borderId="129" xfId="15" applyFont="1" applyFill="1" applyBorder="1" applyAlignment="1">
      <alignment horizontal="center" vertical="center" wrapText="1"/>
    </xf>
    <xf numFmtId="0" fontId="42" fillId="12" borderId="0" xfId="15" applyFont="1" applyFill="1" applyBorder="1" applyAlignment="1">
      <alignment horizontal="center" vertical="center"/>
    </xf>
    <xf numFmtId="0" fontId="38" fillId="3" borderId="124" xfId="15" applyFont="1" applyFill="1" applyBorder="1" applyAlignment="1">
      <alignment horizontal="center" vertical="center" wrapText="1"/>
    </xf>
    <xf numFmtId="0" fontId="38" fillId="3" borderId="125" xfId="15" applyFont="1" applyFill="1" applyBorder="1" applyAlignment="1">
      <alignment horizontal="center" vertical="center" wrapText="1"/>
    </xf>
    <xf numFmtId="0" fontId="38" fillId="3" borderId="126" xfId="15" applyFont="1" applyFill="1" applyBorder="1" applyAlignment="1">
      <alignment horizontal="center" vertical="center" wrapText="1"/>
    </xf>
    <xf numFmtId="0" fontId="42" fillId="12" borderId="89" xfId="15" applyFont="1" applyFill="1" applyBorder="1" applyAlignment="1">
      <alignment horizontal="center" vertical="center"/>
    </xf>
    <xf numFmtId="177" fontId="38" fillId="12" borderId="0" xfId="15" applyNumberFormat="1" applyFont="1" applyFill="1" applyBorder="1" applyAlignment="1">
      <alignment horizontal="center" vertical="center"/>
    </xf>
    <xf numFmtId="0" fontId="42" fillId="12" borderId="0" xfId="15" quotePrefix="1" applyFont="1" applyFill="1" applyBorder="1" applyAlignment="1">
      <alignment horizontal="center" vertical="center"/>
    </xf>
    <xf numFmtId="0" fontId="40" fillId="3" borderId="88" xfId="15" applyFont="1" applyFill="1" applyBorder="1" applyAlignment="1">
      <alignment horizontal="center" vertical="center"/>
    </xf>
    <xf numFmtId="0" fontId="40" fillId="3" borderId="89" xfId="15" applyFont="1" applyFill="1" applyBorder="1" applyAlignment="1">
      <alignment horizontal="center" vertical="center"/>
    </xf>
    <xf numFmtId="0" fontId="40" fillId="3" borderId="51" xfId="15" applyFont="1" applyFill="1" applyBorder="1" applyAlignment="1">
      <alignment horizontal="center" vertical="center"/>
    </xf>
    <xf numFmtId="0" fontId="40" fillId="3" borderId="83" xfId="15" applyFont="1" applyFill="1" applyBorder="1" applyAlignment="1">
      <alignment horizontal="center" vertical="center"/>
    </xf>
    <xf numFmtId="0" fontId="40" fillId="3" borderId="84" xfId="15" applyFont="1" applyFill="1" applyBorder="1" applyAlignment="1">
      <alignment horizontal="center" vertical="center"/>
    </xf>
    <xf numFmtId="0" fontId="40" fillId="3" borderId="55" xfId="15" applyFont="1" applyFill="1" applyBorder="1" applyAlignment="1">
      <alignment horizontal="center" vertical="center"/>
    </xf>
    <xf numFmtId="0" fontId="40" fillId="12" borderId="0" xfId="15" applyFont="1" applyFill="1" applyAlignment="1">
      <alignment horizontal="center" vertical="center" wrapText="1"/>
    </xf>
    <xf numFmtId="0" fontId="38" fillId="3" borderId="124" xfId="15" applyFont="1" applyFill="1" applyBorder="1" applyAlignment="1">
      <alignment horizontal="center" vertical="center"/>
    </xf>
    <xf numFmtId="0" fontId="38" fillId="3" borderId="125" xfId="15" applyFont="1" applyFill="1" applyBorder="1" applyAlignment="1">
      <alignment horizontal="center" vertical="center"/>
    </xf>
    <xf numFmtId="0" fontId="38" fillId="3" borderId="126" xfId="15" applyFont="1" applyFill="1" applyBorder="1" applyAlignment="1">
      <alignment horizontal="center" vertical="center"/>
    </xf>
    <xf numFmtId="0" fontId="42" fillId="12" borderId="70" xfId="15" applyFont="1" applyFill="1" applyBorder="1" applyAlignment="1">
      <alignment horizontal="left" vertical="center"/>
    </xf>
    <xf numFmtId="0" fontId="42" fillId="12" borderId="0" xfId="15" applyFont="1" applyFill="1" applyBorder="1" applyAlignment="1">
      <alignment horizontal="left" vertical="center"/>
    </xf>
    <xf numFmtId="0" fontId="42" fillId="12" borderId="0" xfId="15" applyFont="1" applyFill="1" applyBorder="1" applyAlignment="1">
      <alignment horizontal="right" vertical="center"/>
    </xf>
    <xf numFmtId="0" fontId="42" fillId="12" borderId="7" xfId="15" applyFont="1" applyFill="1" applyBorder="1" applyAlignment="1">
      <alignment horizontal="right" vertical="center"/>
    </xf>
    <xf numFmtId="176" fontId="58" fillId="0" borderId="56" xfId="23" applyNumberFormat="1" applyFont="1" applyFill="1" applyBorder="1" applyAlignment="1" applyProtection="1">
      <alignment horizontal="center" vertical="center" wrapText="1"/>
    </xf>
    <xf numFmtId="176" fontId="58" fillId="0" borderId="57" xfId="23" applyNumberFormat="1" applyFont="1" applyFill="1" applyBorder="1" applyAlignment="1" applyProtection="1">
      <alignment horizontal="center" vertical="center" wrapText="1"/>
    </xf>
    <xf numFmtId="176" fontId="58" fillId="0" borderId="98" xfId="23" applyNumberFormat="1" applyFont="1" applyFill="1" applyBorder="1" applyAlignment="1" applyProtection="1">
      <alignment horizontal="center" vertical="center" wrapText="1"/>
    </xf>
    <xf numFmtId="0" fontId="65" fillId="12" borderId="92" xfId="16" applyFont="1" applyFill="1" applyBorder="1" applyAlignment="1">
      <alignment horizontal="right" vertical="center"/>
    </xf>
    <xf numFmtId="0" fontId="65" fillId="12" borderId="62" xfId="16" applyFont="1" applyFill="1" applyBorder="1" applyAlignment="1">
      <alignment horizontal="right" vertical="center"/>
    </xf>
    <xf numFmtId="0" fontId="65" fillId="12" borderId="63" xfId="16" applyFont="1" applyFill="1" applyBorder="1" applyAlignment="1">
      <alignment horizontal="right" vertical="center"/>
    </xf>
    <xf numFmtId="176" fontId="61" fillId="12" borderId="92" xfId="16" applyNumberFormat="1" applyFont="1" applyFill="1" applyBorder="1" applyAlignment="1">
      <alignment horizontal="center" vertical="center"/>
    </xf>
    <xf numFmtId="176" fontId="61" fillId="12" borderId="62" xfId="16" applyNumberFormat="1" applyFont="1" applyFill="1" applyBorder="1" applyAlignment="1">
      <alignment horizontal="center" vertical="center"/>
    </xf>
    <xf numFmtId="176" fontId="61" fillId="12" borderId="63" xfId="16" applyNumberFormat="1" applyFont="1" applyFill="1" applyBorder="1" applyAlignment="1">
      <alignment horizontal="center" vertical="center"/>
    </xf>
    <xf numFmtId="176" fontId="56" fillId="12" borderId="92" xfId="16" applyNumberFormat="1" applyFont="1" applyFill="1" applyBorder="1" applyAlignment="1">
      <alignment horizontal="center" vertical="center"/>
    </xf>
    <xf numFmtId="176" fontId="56" fillId="12" borderId="62" xfId="16" applyNumberFormat="1" applyFont="1" applyFill="1" applyBorder="1" applyAlignment="1">
      <alignment horizontal="center" vertical="center"/>
    </xf>
    <xf numFmtId="176" fontId="56" fillId="12" borderId="63" xfId="16" applyNumberFormat="1" applyFont="1" applyFill="1" applyBorder="1" applyAlignment="1">
      <alignment horizontal="center" vertical="center"/>
    </xf>
    <xf numFmtId="0" fontId="44" fillId="12" borderId="92" xfId="16" applyFont="1" applyFill="1" applyBorder="1" applyAlignment="1">
      <alignment horizontal="right" vertical="center"/>
    </xf>
    <xf numFmtId="0" fontId="44" fillId="12" borderId="62" xfId="16" applyFont="1" applyFill="1" applyBorder="1" applyAlignment="1">
      <alignment horizontal="right" vertical="center"/>
    </xf>
    <xf numFmtId="0" fontId="44" fillId="12" borderId="63" xfId="16" applyFont="1" applyFill="1" applyBorder="1" applyAlignment="1">
      <alignment horizontal="right" vertical="center"/>
    </xf>
    <xf numFmtId="176" fontId="61" fillId="12" borderId="92" xfId="16" applyNumberFormat="1" applyFont="1" applyFill="1" applyBorder="1" applyAlignment="1">
      <alignment horizontal="center" vertical="center" wrapText="1"/>
    </xf>
    <xf numFmtId="176" fontId="61" fillId="12" borderId="62" xfId="16" applyNumberFormat="1" applyFont="1" applyFill="1" applyBorder="1" applyAlignment="1">
      <alignment horizontal="center" vertical="center" wrapText="1"/>
    </xf>
    <xf numFmtId="176" fontId="61" fillId="12" borderId="63" xfId="16" applyNumberFormat="1" applyFont="1" applyFill="1" applyBorder="1" applyAlignment="1">
      <alignment horizontal="center" vertical="center" wrapText="1"/>
    </xf>
    <xf numFmtId="0" fontId="42" fillId="12" borderId="92" xfId="16" applyFont="1" applyFill="1" applyBorder="1" applyAlignment="1">
      <alignment horizontal="center" vertical="center"/>
    </xf>
    <xf numFmtId="0" fontId="42" fillId="12" borderId="62" xfId="16" applyFont="1" applyFill="1" applyBorder="1" applyAlignment="1">
      <alignment horizontal="center" vertical="center"/>
    </xf>
    <xf numFmtId="0" fontId="42" fillId="12" borderId="63" xfId="16" applyFont="1" applyFill="1" applyBorder="1" applyAlignment="1">
      <alignment horizontal="center" vertical="center"/>
    </xf>
    <xf numFmtId="0" fontId="44" fillId="12" borderId="92" xfId="16" applyFont="1" applyFill="1" applyBorder="1" applyAlignment="1">
      <alignment horizontal="center" vertical="center"/>
    </xf>
    <xf numFmtId="0" fontId="44" fillId="12" borderId="62" xfId="16" applyFont="1" applyFill="1" applyBorder="1" applyAlignment="1">
      <alignment horizontal="center" vertical="center"/>
    </xf>
    <xf numFmtId="0" fontId="44" fillId="12" borderId="63" xfId="16" applyFont="1" applyFill="1" applyBorder="1" applyAlignment="1">
      <alignment horizontal="center" vertical="center"/>
    </xf>
    <xf numFmtId="0" fontId="44" fillId="12" borderId="92" xfId="16" applyFont="1" applyFill="1" applyBorder="1" applyAlignment="1">
      <alignment horizontal="center" vertical="center" wrapText="1"/>
    </xf>
    <xf numFmtId="0" fontId="44" fillId="12" borderId="62" xfId="16" applyFont="1" applyFill="1" applyBorder="1" applyAlignment="1">
      <alignment horizontal="center" vertical="center" wrapText="1"/>
    </xf>
    <xf numFmtId="0" fontId="44" fillId="12" borderId="63" xfId="16" applyFont="1" applyFill="1" applyBorder="1" applyAlignment="1">
      <alignment horizontal="center" vertical="center" wrapText="1"/>
    </xf>
    <xf numFmtId="0" fontId="65" fillId="12" borderId="92" xfId="16" applyFont="1" applyFill="1" applyBorder="1" applyAlignment="1">
      <alignment horizontal="center" vertical="center"/>
    </xf>
    <xf numFmtId="0" fontId="65" fillId="12" borderId="62" xfId="16" applyFont="1" applyFill="1" applyBorder="1" applyAlignment="1">
      <alignment horizontal="center" vertical="center"/>
    </xf>
    <xf numFmtId="0" fontId="65" fillId="12" borderId="63" xfId="16" applyFont="1" applyFill="1" applyBorder="1" applyAlignment="1">
      <alignment horizontal="center" vertical="center"/>
    </xf>
    <xf numFmtId="0" fontId="48" fillId="0" borderId="61" xfId="22" applyFont="1" applyFill="1" applyBorder="1" applyAlignment="1" applyProtection="1">
      <alignment horizontal="center" vertical="center" wrapText="1"/>
    </xf>
    <xf numFmtId="0" fontId="48" fillId="0" borderId="62" xfId="22" applyFont="1" applyFill="1" applyBorder="1" applyAlignment="1" applyProtection="1">
      <alignment horizontal="center" vertical="center" wrapText="1"/>
    </xf>
    <xf numFmtId="0" fontId="48" fillId="0" borderId="132" xfId="22" applyFont="1" applyFill="1" applyBorder="1" applyAlignment="1" applyProtection="1">
      <alignment horizontal="center" vertical="center" wrapText="1"/>
    </xf>
    <xf numFmtId="0" fontId="49" fillId="0" borderId="61" xfId="22" applyFont="1" applyFill="1" applyBorder="1" applyAlignment="1" applyProtection="1">
      <alignment horizontal="left" vertical="center" wrapText="1"/>
    </xf>
    <xf numFmtId="0" fontId="49" fillId="0" borderId="62" xfId="22" applyFont="1" applyFill="1" applyBorder="1" applyAlignment="1" applyProtection="1">
      <alignment horizontal="left" vertical="center" wrapText="1"/>
    </xf>
    <xf numFmtId="0" fontId="49" fillId="0" borderId="132" xfId="22" applyFont="1" applyFill="1" applyBorder="1" applyAlignment="1" applyProtection="1">
      <alignment horizontal="left" vertical="center" wrapText="1"/>
    </xf>
    <xf numFmtId="0" fontId="48" fillId="12" borderId="61" xfId="22" applyFont="1" applyFill="1" applyBorder="1" applyAlignment="1" applyProtection="1">
      <alignment horizontal="center" vertical="top" wrapText="1"/>
    </xf>
    <xf numFmtId="0" fontId="48" fillId="12" borderId="62" xfId="22" applyFont="1" applyFill="1" applyBorder="1" applyAlignment="1" applyProtection="1">
      <alignment horizontal="center" vertical="top" wrapText="1"/>
    </xf>
    <xf numFmtId="0" fontId="48" fillId="12" borderId="132" xfId="22" applyFont="1" applyFill="1" applyBorder="1" applyAlignment="1" applyProtection="1">
      <alignment horizontal="center" vertical="top" wrapText="1"/>
    </xf>
    <xf numFmtId="0" fontId="49" fillId="12" borderId="61" xfId="22" applyFont="1" applyFill="1" applyBorder="1" applyAlignment="1" applyProtection="1">
      <alignment horizontal="left" vertical="top" wrapText="1"/>
    </xf>
    <xf numFmtId="0" fontId="49" fillId="12" borderId="62" xfId="22" applyFont="1" applyFill="1" applyBorder="1" applyAlignment="1" applyProtection="1">
      <alignment horizontal="left" vertical="top" wrapText="1"/>
    </xf>
    <xf numFmtId="0" fontId="49" fillId="12" borderId="132" xfId="22" applyFont="1" applyFill="1" applyBorder="1" applyAlignment="1" applyProtection="1">
      <alignment horizontal="left" vertical="top" wrapText="1"/>
    </xf>
    <xf numFmtId="176" fontId="38" fillId="12" borderId="92" xfId="16" applyNumberFormat="1" applyFont="1" applyFill="1" applyBorder="1" applyAlignment="1">
      <alignment horizontal="center" vertical="center"/>
    </xf>
    <xf numFmtId="176" fontId="38" fillId="12" borderId="62" xfId="16" applyNumberFormat="1" applyFont="1" applyFill="1" applyBorder="1" applyAlignment="1">
      <alignment horizontal="center" vertical="center"/>
    </xf>
    <xf numFmtId="176" fontId="38" fillId="12" borderId="63" xfId="16" applyNumberFormat="1" applyFont="1" applyFill="1" applyBorder="1" applyAlignment="1">
      <alignment horizontal="center" vertical="center"/>
    </xf>
    <xf numFmtId="0" fontId="44" fillId="12" borderId="92" xfId="16" applyFont="1" applyFill="1" applyBorder="1" applyAlignment="1">
      <alignment horizontal="right" vertical="center" wrapText="1"/>
    </xf>
    <xf numFmtId="0" fontId="44" fillId="12" borderId="62" xfId="16" applyFont="1" applyFill="1" applyBorder="1" applyAlignment="1">
      <alignment horizontal="right" vertical="center" wrapText="1"/>
    </xf>
    <xf numFmtId="0" fontId="44" fillId="12" borderId="63" xfId="16" applyFont="1" applyFill="1" applyBorder="1" applyAlignment="1">
      <alignment horizontal="right" vertical="center" wrapText="1"/>
    </xf>
  </cellXfs>
  <cellStyles count="12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Akzent1" xfId="42"/>
    <cellStyle name="40% - Akzent2" xfId="43"/>
    <cellStyle name="40% - Akzent3" xfId="44"/>
    <cellStyle name="40% - Akzent4" xfId="45"/>
    <cellStyle name="40% - Akzent5" xfId="46"/>
    <cellStyle name="40% - Akzent6" xfId="47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60% - Akzent1" xfId="54"/>
    <cellStyle name="60% - Akzent2" xfId="55"/>
    <cellStyle name="60% - Akzent3" xfId="56"/>
    <cellStyle name="60% - Akzent4" xfId="57"/>
    <cellStyle name="60% - Akzent5" xfId="58"/>
    <cellStyle name="60% - Akzent6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Bad" xfId="66"/>
    <cellStyle name="Calculation" xfId="67"/>
    <cellStyle name="Check Cell" xfId="68"/>
    <cellStyle name="Comma [0]_Marilù (v.0.5)" xfId="69"/>
    <cellStyle name="Comma [0]_Marilù (v.0.5) 2" xfId="7"/>
    <cellStyle name="Comma 2" xfId="70"/>
    <cellStyle name="Comma 2 2" xfId="12"/>
    <cellStyle name="Currency_piano-dei-conti-definitivo-28-12-1998" xfId="71"/>
    <cellStyle name="Dezimal [0] 2" xfId="72"/>
    <cellStyle name="Euro" xfId="73"/>
    <cellStyle name="Euro 2" xfId="74"/>
    <cellStyle name="Euro 3" xfId="75"/>
    <cellStyle name="Euro 4" xfId="76"/>
    <cellStyle name="Euro_2012-08-07 Anlagen Finanzbedarf 2013 def Version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Komma 2" xfId="84"/>
    <cellStyle name="Komma 3" xfId="85"/>
    <cellStyle name="Komma 4" xfId="86"/>
    <cellStyle name="Linked Cell" xfId="87"/>
    <cellStyle name="Migliaia" xfId="1" builtinId="3"/>
    <cellStyle name="Migliaia (0)_Cartel1" xfId="88"/>
    <cellStyle name="Migliaia [0]" xfId="2" builtinId="6"/>
    <cellStyle name="Migliaia [0] 2" xfId="89"/>
    <cellStyle name="Migliaia [0] 3" xfId="90"/>
    <cellStyle name="Migliaia [0] 4" xfId="91"/>
    <cellStyle name="Migliaia [0]_Asl 6_Raccordo MONISANIT al 31 dicembre 2007 (v. FINALE del 30.05.2008)" xfId="8"/>
    <cellStyle name="Migliaia [0]_Asl 6_Raccordo MONISANIT al 31 dicembre 2007 (v. FINALE del 30.05.2008) 2" xfId="9"/>
    <cellStyle name="Migliaia [0]_Mattone CE_Budget 2008 (v. 0.5 del 12.02.2008)" xfId="21"/>
    <cellStyle name="Migliaia [0]_Mattone CE_Budget 2008 (v. 0.5 del 12.02.2008) 2" xfId="17"/>
    <cellStyle name="Migliaia 10" xfId="92"/>
    <cellStyle name="Migliaia 11" xfId="93"/>
    <cellStyle name="Migliaia 12" xfId="94"/>
    <cellStyle name="Migliaia 13" xfId="95"/>
    <cellStyle name="Migliaia 14" xfId="96"/>
    <cellStyle name="Migliaia 15" xfId="97"/>
    <cellStyle name="Migliaia 16" xfId="98"/>
    <cellStyle name="Migliaia 17" xfId="99"/>
    <cellStyle name="Migliaia 2" xfId="100"/>
    <cellStyle name="Migliaia 3" xfId="101"/>
    <cellStyle name="Migliaia 4" xfId="102"/>
    <cellStyle name="Migliaia 5" xfId="103"/>
    <cellStyle name="Migliaia 6" xfId="104"/>
    <cellStyle name="Migliaia 7" xfId="105"/>
    <cellStyle name="Migliaia 8" xfId="106"/>
    <cellStyle name="Migliaia 9" xfId="107"/>
    <cellStyle name="Migliaia_Asl 6_Raccordo MONISANIT al 31 dicembre 2007 (v. FINALE del 30.05.2008) 2" xfId="10"/>
    <cellStyle name="Migliaia_Mattone CE_Budget 2008 (v. 0.5 del 12.02.2008)" xfId="23"/>
    <cellStyle name="Migliaia_Mattone CE_Budget 2008 (v. 0.5 del 12.02.2008) 2" xfId="18"/>
    <cellStyle name="Migliaia_Mattone CE_Budget 2008 (v. 0.5 del 12.02.2008) 2 2" xfId="20"/>
    <cellStyle name="Neutral" xfId="108"/>
    <cellStyle name="Neutrale 2" xfId="109"/>
    <cellStyle name="Normal 2" xfId="22"/>
    <cellStyle name="Normal_all7_pdc" xfId="110"/>
    <cellStyle name="Normal_Sheet1 2" xfId="16"/>
    <cellStyle name="Normale" xfId="0" builtinId="0"/>
    <cellStyle name="Normale 2" xfId="111"/>
    <cellStyle name="Normale 2 2" xfId="112"/>
    <cellStyle name="Normale 3" xfId="14"/>
    <cellStyle name="Normale 4" xfId="113"/>
    <cellStyle name="Normale 5" xfId="3"/>
    <cellStyle name="Normale 5 2" xfId="4"/>
    <cellStyle name="Normale 6" xfId="114"/>
    <cellStyle name="Normale_Asl 6_Raccordo MONISANIT al 31 dicembre 2007 (v. FINALE del 30.05.2008)" xfId="5"/>
    <cellStyle name="Normale_Asl 6_Raccordo MONISANIT al 31 dicembre 2007 (v. FINALE del 30.05.2008) 2" xfId="6"/>
    <cellStyle name="Normale_Mattone CE_Budget 2008 (v. 0.5 del 12.02.2008) 2" xfId="15"/>
    <cellStyle name="Normale_Mattone CE_Budget 2008 (v. 0.5 del 12.02.2008) 2 2" xfId="19"/>
    <cellStyle name="Note" xfId="115"/>
    <cellStyle name="Note 2" xfId="116"/>
    <cellStyle name="Percent 2" xfId="13"/>
    <cellStyle name="Percent 3" xfId="11"/>
    <cellStyle name="Percentuale 2" xfId="117"/>
    <cellStyle name="Prozent 2" xfId="118"/>
    <cellStyle name="Standard 2" xfId="119"/>
    <cellStyle name="Standard 3" xfId="120"/>
    <cellStyle name="Title" xfId="121"/>
    <cellStyle name="Titolo 5" xfId="122"/>
    <cellStyle name="Total" xfId="123"/>
    <cellStyle name="Valore valido 2" xfId="124"/>
    <cellStyle name="Valuta (0)_ALLEGA2" xfId="125"/>
    <cellStyle name="Warning Text" xfId="126"/>
  </cellStyles>
  <dxfs count="1"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202</xdr:row>
      <xdr:rowOff>0</xdr:rowOff>
    </xdr:from>
    <xdr:to>
      <xdr:col>33</xdr:col>
      <xdr:colOff>0</xdr:colOff>
      <xdr:row>202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829800" y="4173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202</xdr:row>
      <xdr:rowOff>0</xdr:rowOff>
    </xdr:from>
    <xdr:to>
      <xdr:col>33</xdr:col>
      <xdr:colOff>0</xdr:colOff>
      <xdr:row>202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9829800" y="4173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202</xdr:row>
      <xdr:rowOff>0</xdr:rowOff>
    </xdr:from>
    <xdr:to>
      <xdr:col>33</xdr:col>
      <xdr:colOff>0</xdr:colOff>
      <xdr:row>202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829800" y="4173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202</xdr:row>
      <xdr:rowOff>0</xdr:rowOff>
    </xdr:from>
    <xdr:to>
      <xdr:col>33</xdr:col>
      <xdr:colOff>0</xdr:colOff>
      <xdr:row>202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9829800" y="4173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202</xdr:row>
      <xdr:rowOff>0</xdr:rowOff>
    </xdr:from>
    <xdr:to>
      <xdr:col>33</xdr:col>
      <xdr:colOff>0</xdr:colOff>
      <xdr:row>202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829800" y="4173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202</xdr:row>
      <xdr:rowOff>0</xdr:rowOff>
    </xdr:from>
    <xdr:to>
      <xdr:col>33</xdr:col>
      <xdr:colOff>0</xdr:colOff>
      <xdr:row>202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9829800" y="4173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202</xdr:row>
      <xdr:rowOff>0</xdr:rowOff>
    </xdr:from>
    <xdr:to>
      <xdr:col>33</xdr:col>
      <xdr:colOff>0</xdr:colOff>
      <xdr:row>202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829800" y="4223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202</xdr:row>
      <xdr:rowOff>0</xdr:rowOff>
    </xdr:from>
    <xdr:to>
      <xdr:col>33</xdr:col>
      <xdr:colOff>0</xdr:colOff>
      <xdr:row>202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9829800" y="4223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202</xdr:row>
      <xdr:rowOff>0</xdr:rowOff>
    </xdr:from>
    <xdr:to>
      <xdr:col>33</xdr:col>
      <xdr:colOff>0</xdr:colOff>
      <xdr:row>202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829800" y="4223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202</xdr:row>
      <xdr:rowOff>0</xdr:rowOff>
    </xdr:from>
    <xdr:to>
      <xdr:col>33</xdr:col>
      <xdr:colOff>0</xdr:colOff>
      <xdr:row>202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9829800" y="4223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202</xdr:row>
      <xdr:rowOff>0</xdr:rowOff>
    </xdr:from>
    <xdr:to>
      <xdr:col>33</xdr:col>
      <xdr:colOff>0</xdr:colOff>
      <xdr:row>202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829800" y="4223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202</xdr:row>
      <xdr:rowOff>0</xdr:rowOff>
    </xdr:from>
    <xdr:to>
      <xdr:col>33</xdr:col>
      <xdr:colOff>0</xdr:colOff>
      <xdr:row>202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9829800" y="4223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31</xdr:row>
      <xdr:rowOff>0</xdr:rowOff>
    </xdr:from>
    <xdr:to>
      <xdr:col>33</xdr:col>
      <xdr:colOff>0</xdr:colOff>
      <xdr:row>31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544175" y="613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31</xdr:row>
      <xdr:rowOff>0</xdr:rowOff>
    </xdr:from>
    <xdr:to>
      <xdr:col>33</xdr:col>
      <xdr:colOff>0</xdr:colOff>
      <xdr:row>31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10544175" y="613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31</xdr:row>
      <xdr:rowOff>0</xdr:rowOff>
    </xdr:from>
    <xdr:to>
      <xdr:col>33</xdr:col>
      <xdr:colOff>0</xdr:colOff>
      <xdr:row>31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34550" y="613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31</xdr:row>
      <xdr:rowOff>0</xdr:rowOff>
    </xdr:from>
    <xdr:to>
      <xdr:col>33</xdr:col>
      <xdr:colOff>0</xdr:colOff>
      <xdr:row>31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9734550" y="613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b8597\LOCALS~1\Temp\Tempor&#228;res%20Verzeichnis%201%20f&#252;r%20FINANZIERUNG%202009_Bedarfsermittlung%20Anlagen%20und%20Tabellen.zip\07-01-14%20HHV%20von%20Danie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g. 5 intern für Bearbeitung"/>
      <sheetName val="Kapitel laufendeFinanzierung SB"/>
      <sheetName val="alle Kapitel Gesundh.-HH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589"/>
  <sheetViews>
    <sheetView tabSelected="1" view="pageBreakPreview" zoomScale="85" zoomScaleNormal="85" zoomScaleSheetLayoutView="85" workbookViewId="0">
      <pane xSplit="11" ySplit="3" topLeftCell="M4" activePane="bottomRight" state="frozen"/>
      <selection activeCell="Q309" sqref="Q309"/>
      <selection pane="topRight" activeCell="Q309" sqref="Q309"/>
      <selection pane="bottomLeft" activeCell="Q309" sqref="Q309"/>
      <selection pane="bottomRight" activeCell="M4" sqref="M4"/>
    </sheetView>
  </sheetViews>
  <sheetFormatPr defaultColWidth="11.42578125" defaultRowHeight="12.75" outlineLevelRow="1" outlineLevelCol="1"/>
  <cols>
    <col min="1" max="1" width="12.42578125" style="197" hidden="1" customWidth="1" outlineLevel="1"/>
    <col min="2" max="2" width="4.28515625" style="197" customWidth="1" collapsed="1"/>
    <col min="3" max="3" width="4.5703125" style="197" customWidth="1"/>
    <col min="4" max="4" width="4" style="197" customWidth="1"/>
    <col min="5" max="5" width="46.7109375" style="198" customWidth="1"/>
    <col min="6" max="6" width="41.5703125" style="198" customWidth="1"/>
    <col min="7" max="7" width="12.7109375" style="199" customWidth="1"/>
    <col min="8" max="8" width="13.42578125" style="199" hidden="1" customWidth="1" outlineLevel="1"/>
    <col min="9" max="9" width="39" style="200" hidden="1" customWidth="1" outlineLevel="1"/>
    <col min="10" max="10" width="12.7109375" style="199" customWidth="1" collapsed="1"/>
    <col min="11" max="11" width="36.85546875" style="201" hidden="1" customWidth="1" outlineLevel="1"/>
    <col min="12" max="12" width="36.28515625" style="201" hidden="1" customWidth="1" outlineLevel="1"/>
    <col min="13" max="13" width="2.28515625" style="67" customWidth="1" collapsed="1"/>
    <col min="14" max="17" width="20" style="4" customWidth="1"/>
    <col min="18" max="18" width="17.5703125" style="4" customWidth="1"/>
    <col min="19" max="19" width="14.28515625" style="4" bestFit="1" customWidth="1"/>
    <col min="20" max="20" width="19" style="4" customWidth="1"/>
    <col min="21" max="21" width="13.140625" style="4" bestFit="1" customWidth="1"/>
    <col min="22" max="22" width="21.28515625" style="43" customWidth="1"/>
    <col min="23" max="16384" width="11.42578125" style="4"/>
  </cols>
  <sheetData>
    <row r="1" spans="1:28" s="5" customFormat="1" ht="28.5" customHeight="1">
      <c r="A1" s="1" t="s">
        <v>0</v>
      </c>
      <c r="B1" s="755" t="s">
        <v>1</v>
      </c>
      <c r="C1" s="758" t="s">
        <v>2</v>
      </c>
      <c r="D1" s="758" t="s">
        <v>3</v>
      </c>
      <c r="E1" s="746" t="s">
        <v>4</v>
      </c>
      <c r="F1" s="746" t="s">
        <v>5</v>
      </c>
      <c r="G1" s="746" t="s">
        <v>6</v>
      </c>
      <c r="H1" s="746" t="s">
        <v>7</v>
      </c>
      <c r="I1" s="746" t="s">
        <v>8</v>
      </c>
      <c r="J1" s="736" t="s">
        <v>9</v>
      </c>
      <c r="K1" s="749" t="s">
        <v>10</v>
      </c>
      <c r="L1" s="750" t="s">
        <v>11</v>
      </c>
      <c r="M1" s="2"/>
      <c r="N1" s="752" t="s">
        <v>12</v>
      </c>
      <c r="O1" s="753"/>
      <c r="P1" s="753"/>
      <c r="Q1" s="754"/>
      <c r="R1" s="3" t="s">
        <v>13</v>
      </c>
      <c r="S1" s="3" t="s">
        <v>14</v>
      </c>
      <c r="T1" s="3" t="s">
        <v>13</v>
      </c>
      <c r="U1" s="3" t="s">
        <v>14</v>
      </c>
      <c r="V1" s="736" t="s">
        <v>15</v>
      </c>
      <c r="W1" s="4"/>
      <c r="X1" s="4"/>
      <c r="Y1" s="4"/>
      <c r="Z1" s="4"/>
      <c r="AA1" s="4"/>
      <c r="AB1" s="4"/>
    </row>
    <row r="2" spans="1:28" s="5" customFormat="1" ht="33" customHeight="1">
      <c r="A2" s="6"/>
      <c r="B2" s="756"/>
      <c r="C2" s="759"/>
      <c r="D2" s="759"/>
      <c r="E2" s="747"/>
      <c r="F2" s="747"/>
      <c r="G2" s="747"/>
      <c r="H2" s="747"/>
      <c r="I2" s="747"/>
      <c r="J2" s="737"/>
      <c r="K2" s="750"/>
      <c r="L2" s="750"/>
      <c r="M2" s="2"/>
      <c r="N2" s="7" t="s">
        <v>16</v>
      </c>
      <c r="O2" s="8" t="s">
        <v>16</v>
      </c>
      <c r="P2" s="8" t="s">
        <v>17</v>
      </c>
      <c r="Q2" s="9" t="s">
        <v>16</v>
      </c>
      <c r="R2" s="739" t="str">
        <f>CONCATENATE("Delta                                                                  ",O2," -                          ",Q2)</f>
        <v xml:space="preserve">Delta                                                                  Abschluss / Consuntivo  -                          Abschluss / Consuntivo </v>
      </c>
      <c r="S2" s="740"/>
      <c r="T2" s="739" t="str">
        <f>CONCATENATE("Delta                                                                  ",P2," -                          ",Q2)</f>
        <v xml:space="preserve">Delta                                                                  Voranschlag / Preventivo  -                          Abschluss / Consuntivo </v>
      </c>
      <c r="U2" s="741"/>
      <c r="V2" s="737"/>
      <c r="W2" s="4"/>
      <c r="X2" s="4"/>
      <c r="Y2" s="4"/>
      <c r="Z2" s="4"/>
      <c r="AA2" s="4"/>
      <c r="AB2" s="4"/>
    </row>
    <row r="3" spans="1:28" s="5" customFormat="1">
      <c r="A3" s="6"/>
      <c r="B3" s="757"/>
      <c r="C3" s="760"/>
      <c r="D3" s="760"/>
      <c r="E3" s="748"/>
      <c r="F3" s="748"/>
      <c r="G3" s="748"/>
      <c r="H3" s="748"/>
      <c r="I3" s="748"/>
      <c r="J3" s="738"/>
      <c r="K3" s="751"/>
      <c r="L3" s="750"/>
      <c r="M3" s="2"/>
      <c r="N3" s="10">
        <v>2013</v>
      </c>
      <c r="O3" s="11">
        <v>2014</v>
      </c>
      <c r="P3" s="11">
        <v>2015</v>
      </c>
      <c r="Q3" s="12">
        <v>2015</v>
      </c>
      <c r="R3" s="742" t="str">
        <f>O3&amp;" - "&amp;Q3</f>
        <v>2014 - 2015</v>
      </c>
      <c r="S3" s="743"/>
      <c r="T3" s="742" t="str">
        <f>P3&amp;" - "&amp;Q3</f>
        <v>2015 - 2015</v>
      </c>
      <c r="U3" s="744"/>
      <c r="V3" s="738"/>
      <c r="W3" s="4"/>
      <c r="X3" s="4"/>
      <c r="Y3" s="4"/>
      <c r="Z3" s="4"/>
      <c r="AA3" s="4"/>
      <c r="AB3" s="4"/>
    </row>
    <row r="4" spans="1:28" s="27" customFormat="1" ht="15" outlineLevel="1">
      <c r="A4" s="13"/>
      <c r="B4" s="14"/>
      <c r="C4" s="15"/>
      <c r="D4" s="15"/>
      <c r="E4" s="16" t="s">
        <v>18</v>
      </c>
      <c r="F4" s="16" t="s">
        <v>19</v>
      </c>
      <c r="G4" s="17"/>
      <c r="H4" s="17"/>
      <c r="I4" s="18"/>
      <c r="J4" s="19"/>
      <c r="K4" s="20"/>
      <c r="L4" s="21"/>
      <c r="M4" s="22"/>
      <c r="N4" s="23"/>
      <c r="O4" s="24"/>
      <c r="P4" s="24"/>
      <c r="Q4" s="25"/>
      <c r="R4" s="23"/>
      <c r="S4" s="26"/>
      <c r="T4" s="23"/>
      <c r="U4" s="26"/>
      <c r="V4" s="28"/>
    </row>
    <row r="5" spans="1:28" ht="13.9" customHeight="1" outlineLevel="1">
      <c r="A5" s="29"/>
      <c r="B5" s="30"/>
      <c r="C5" s="31"/>
      <c r="D5" s="31"/>
      <c r="E5" s="32" t="s">
        <v>20</v>
      </c>
      <c r="F5" s="32" t="s">
        <v>21</v>
      </c>
      <c r="G5" s="33"/>
      <c r="H5" s="33"/>
      <c r="I5" s="34"/>
      <c r="J5" s="35"/>
      <c r="K5" s="36"/>
      <c r="L5" s="37"/>
      <c r="M5" s="38"/>
      <c r="N5" s="39"/>
      <c r="O5" s="40"/>
      <c r="P5" s="40"/>
      <c r="Q5" s="41"/>
      <c r="R5" s="39"/>
      <c r="S5" s="42"/>
      <c r="T5" s="39"/>
      <c r="U5" s="42"/>
    </row>
    <row r="6" spans="1:28" outlineLevel="1">
      <c r="A6" s="44" t="s">
        <v>22</v>
      </c>
      <c r="B6" s="45" t="s">
        <v>23</v>
      </c>
      <c r="C6" s="46" t="s">
        <v>24</v>
      </c>
      <c r="D6" s="46" t="s">
        <v>25</v>
      </c>
      <c r="E6" s="47" t="s">
        <v>26</v>
      </c>
      <c r="F6" s="47" t="s">
        <v>27</v>
      </c>
      <c r="G6" s="48"/>
      <c r="H6" s="48"/>
      <c r="I6" s="49"/>
      <c r="J6" s="50"/>
      <c r="K6" s="51"/>
      <c r="L6" s="52"/>
      <c r="M6" s="53"/>
      <c r="N6" s="54"/>
      <c r="O6" s="55"/>
      <c r="P6" s="55"/>
      <c r="Q6" s="56"/>
      <c r="R6" s="54" t="str">
        <f>IF(Q6-N6=0," ",Q6-N6)</f>
        <v xml:space="preserve"> </v>
      </c>
      <c r="S6" s="57" t="str">
        <f>IF(R6=" "," ",R6/N6)</f>
        <v xml:space="preserve"> </v>
      </c>
      <c r="T6" s="54"/>
      <c r="U6" s="57"/>
    </row>
    <row r="7" spans="1:28" ht="22.9" customHeight="1" outlineLevel="1">
      <c r="A7" s="58" t="s">
        <v>28</v>
      </c>
      <c r="B7" s="59" t="s">
        <v>23</v>
      </c>
      <c r="C7" s="60" t="s">
        <v>29</v>
      </c>
      <c r="D7" s="60" t="s">
        <v>25</v>
      </c>
      <c r="E7" s="61" t="s">
        <v>30</v>
      </c>
      <c r="F7" s="62" t="s">
        <v>31</v>
      </c>
      <c r="G7" s="63"/>
      <c r="H7" s="63"/>
      <c r="I7" s="64"/>
      <c r="J7" s="65"/>
      <c r="K7" s="66"/>
      <c r="L7" s="67"/>
      <c r="M7" s="53"/>
      <c r="N7" s="68"/>
      <c r="O7" s="69"/>
      <c r="P7" s="69"/>
      <c r="Q7" s="70"/>
      <c r="R7" s="68" t="str">
        <f>IF(Q7-N7=0," ",Q7-N7)</f>
        <v xml:space="preserve"> </v>
      </c>
      <c r="S7" s="71" t="str">
        <f>IF(R7=" "," ",R7/N7)</f>
        <v xml:space="preserve"> </v>
      </c>
      <c r="T7" s="68"/>
      <c r="U7" s="71"/>
    </row>
    <row r="8" spans="1:28" ht="12.75" customHeight="1" outlineLevel="1">
      <c r="A8" s="58" t="s">
        <v>32</v>
      </c>
      <c r="B8" s="72" t="s">
        <v>23</v>
      </c>
      <c r="C8" s="73" t="s">
        <v>29</v>
      </c>
      <c r="D8" s="73" t="s">
        <v>23</v>
      </c>
      <c r="E8" s="74" t="s">
        <v>30</v>
      </c>
      <c r="F8" s="74" t="s">
        <v>31</v>
      </c>
      <c r="G8" s="63" t="s">
        <v>33</v>
      </c>
      <c r="H8" s="63" t="s">
        <v>34</v>
      </c>
      <c r="I8" s="64" t="s">
        <v>35</v>
      </c>
      <c r="J8" s="65" t="s">
        <v>36</v>
      </c>
      <c r="K8" s="66" t="s">
        <v>37</v>
      </c>
      <c r="L8" s="67"/>
      <c r="M8" s="75" t="s">
        <v>38</v>
      </c>
      <c r="N8" s="68"/>
      <c r="O8" s="69"/>
      <c r="P8" s="69"/>
      <c r="Q8" s="76"/>
      <c r="R8" s="68" t="str">
        <f>IF(O8=0,"",Q8-O8)</f>
        <v/>
      </c>
      <c r="S8" s="71" t="str">
        <f>IF(O8=0,"",R8/O8)</f>
        <v/>
      </c>
      <c r="T8" s="68" t="str">
        <f>IF(P8=0,"",Q8-P8)</f>
        <v/>
      </c>
      <c r="U8" s="71" t="str">
        <f>IF(P8=0,"",T8/P8)</f>
        <v/>
      </c>
      <c r="V8" s="43" t="str">
        <f>CONCATENATE(M8,"-",J8)</f>
        <v>A-A.I.1</v>
      </c>
    </row>
    <row r="9" spans="1:28" ht="21" outlineLevel="1">
      <c r="A9" s="58" t="s">
        <v>39</v>
      </c>
      <c r="B9" s="59" t="s">
        <v>23</v>
      </c>
      <c r="C9" s="60" t="s">
        <v>40</v>
      </c>
      <c r="D9" s="60" t="s">
        <v>25</v>
      </c>
      <c r="E9" s="62" t="s">
        <v>41</v>
      </c>
      <c r="F9" s="62" t="s">
        <v>42</v>
      </c>
      <c r="G9" s="63"/>
      <c r="H9" s="63"/>
      <c r="I9" s="64"/>
      <c r="J9" s="65"/>
      <c r="K9" s="66"/>
      <c r="L9" s="67"/>
      <c r="N9" s="68"/>
      <c r="O9" s="69"/>
      <c r="P9" s="69"/>
      <c r="Q9" s="76"/>
      <c r="R9" s="68" t="str">
        <f t="shared" ref="R9:R72" si="0">IF(O9=0,"",Q9-O9)</f>
        <v/>
      </c>
      <c r="S9" s="71" t="str">
        <f t="shared" ref="S9:S72" si="1">IF(O9=0,"",R9/O9)</f>
        <v/>
      </c>
      <c r="T9" s="68" t="str">
        <f t="shared" ref="T9:T72" si="2">IF(P9=0,"",Q9-P9)</f>
        <v/>
      </c>
      <c r="U9" s="71" t="str">
        <f t="shared" ref="U9:U72" si="3">IF(P9=0,"",T9/P9)</f>
        <v/>
      </c>
      <c r="V9" s="43" t="str">
        <f t="shared" ref="V9:V72" si="4">CONCATENATE(M9,"-",J9)</f>
        <v>-</v>
      </c>
    </row>
    <row r="10" spans="1:28" outlineLevel="1">
      <c r="A10" s="58" t="s">
        <v>43</v>
      </c>
      <c r="B10" s="72" t="s">
        <v>23</v>
      </c>
      <c r="C10" s="73" t="s">
        <v>40</v>
      </c>
      <c r="D10" s="73" t="s">
        <v>23</v>
      </c>
      <c r="E10" s="74" t="s">
        <v>44</v>
      </c>
      <c r="F10" s="74" t="s">
        <v>42</v>
      </c>
      <c r="G10" s="63" t="s">
        <v>45</v>
      </c>
      <c r="H10" s="63" t="s">
        <v>46</v>
      </c>
      <c r="I10" s="64" t="s">
        <v>47</v>
      </c>
      <c r="J10" s="65" t="s">
        <v>48</v>
      </c>
      <c r="K10" s="66" t="s">
        <v>47</v>
      </c>
      <c r="L10" s="67"/>
      <c r="M10" s="67" t="s">
        <v>38</v>
      </c>
      <c r="N10" s="68"/>
      <c r="O10" s="69"/>
      <c r="P10" s="69"/>
      <c r="Q10" s="76"/>
      <c r="R10" s="68" t="str">
        <f t="shared" si="0"/>
        <v/>
      </c>
      <c r="S10" s="71" t="str">
        <f t="shared" si="1"/>
        <v/>
      </c>
      <c r="T10" s="68" t="str">
        <f t="shared" si="2"/>
        <v/>
      </c>
      <c r="U10" s="71" t="str">
        <f t="shared" si="3"/>
        <v/>
      </c>
      <c r="V10" s="43" t="str">
        <f t="shared" si="4"/>
        <v>A-A.I.2</v>
      </c>
    </row>
    <row r="11" spans="1:28" ht="23.45" customHeight="1" outlineLevel="1">
      <c r="A11" s="58" t="s">
        <v>49</v>
      </c>
      <c r="B11" s="59" t="s">
        <v>23</v>
      </c>
      <c r="C11" s="60" t="s">
        <v>50</v>
      </c>
      <c r="D11" s="60" t="s">
        <v>25</v>
      </c>
      <c r="E11" s="62" t="s">
        <v>51</v>
      </c>
      <c r="F11" s="62" t="s">
        <v>52</v>
      </c>
      <c r="G11" s="63"/>
      <c r="H11" s="63"/>
      <c r="I11" s="64"/>
      <c r="J11" s="65"/>
      <c r="K11" s="66"/>
      <c r="L11" s="67"/>
      <c r="N11" s="68"/>
      <c r="O11" s="69"/>
      <c r="P11" s="69"/>
      <c r="Q11" s="76"/>
      <c r="R11" s="68" t="str">
        <f t="shared" si="0"/>
        <v/>
      </c>
      <c r="S11" s="71" t="str">
        <f t="shared" si="1"/>
        <v/>
      </c>
      <c r="T11" s="68" t="str">
        <f t="shared" si="2"/>
        <v/>
      </c>
      <c r="U11" s="71" t="str">
        <f t="shared" si="3"/>
        <v/>
      </c>
      <c r="V11" s="43" t="str">
        <f t="shared" si="4"/>
        <v>-</v>
      </c>
    </row>
    <row r="12" spans="1:28" ht="22.5" outlineLevel="1">
      <c r="A12" s="58" t="s">
        <v>53</v>
      </c>
      <c r="B12" s="72" t="s">
        <v>23</v>
      </c>
      <c r="C12" s="73" t="s">
        <v>50</v>
      </c>
      <c r="D12" s="73" t="s">
        <v>23</v>
      </c>
      <c r="E12" s="74" t="s">
        <v>51</v>
      </c>
      <c r="F12" s="74" t="s">
        <v>52</v>
      </c>
      <c r="G12" s="63" t="s">
        <v>54</v>
      </c>
      <c r="H12" s="63" t="s">
        <v>55</v>
      </c>
      <c r="I12" s="64" t="s">
        <v>56</v>
      </c>
      <c r="J12" s="65" t="s">
        <v>57</v>
      </c>
      <c r="K12" s="66" t="s">
        <v>58</v>
      </c>
      <c r="L12" s="67"/>
      <c r="M12" s="67" t="s">
        <v>38</v>
      </c>
      <c r="N12" s="68"/>
      <c r="O12" s="69"/>
      <c r="P12" s="69"/>
      <c r="Q12" s="76"/>
      <c r="R12" s="68" t="str">
        <f t="shared" si="0"/>
        <v/>
      </c>
      <c r="S12" s="71" t="str">
        <f t="shared" si="1"/>
        <v/>
      </c>
      <c r="T12" s="68" t="str">
        <f t="shared" si="2"/>
        <v/>
      </c>
      <c r="U12" s="71" t="str">
        <f t="shared" si="3"/>
        <v/>
      </c>
      <c r="V12" s="43" t="str">
        <f t="shared" si="4"/>
        <v>A-A.I.3</v>
      </c>
    </row>
    <row r="13" spans="1:28" ht="33.75" outlineLevel="1">
      <c r="A13" s="58" t="s">
        <v>59</v>
      </c>
      <c r="B13" s="72" t="s">
        <v>23</v>
      </c>
      <c r="C13" s="73" t="s">
        <v>50</v>
      </c>
      <c r="D13" s="73" t="s">
        <v>60</v>
      </c>
      <c r="E13" s="74" t="s">
        <v>61</v>
      </c>
      <c r="F13" s="74" t="s">
        <v>62</v>
      </c>
      <c r="G13" s="63" t="s">
        <v>63</v>
      </c>
      <c r="H13" s="63" t="s">
        <v>64</v>
      </c>
      <c r="I13" s="64" t="s">
        <v>65</v>
      </c>
      <c r="J13" s="65" t="s">
        <v>57</v>
      </c>
      <c r="K13" s="66" t="s">
        <v>58</v>
      </c>
      <c r="L13" s="67"/>
      <c r="M13" s="67" t="s">
        <v>38</v>
      </c>
      <c r="N13" s="68"/>
      <c r="O13" s="69"/>
      <c r="P13" s="69"/>
      <c r="Q13" s="76"/>
      <c r="R13" s="68" t="str">
        <f t="shared" si="0"/>
        <v/>
      </c>
      <c r="S13" s="71" t="str">
        <f t="shared" si="1"/>
        <v/>
      </c>
      <c r="T13" s="68" t="str">
        <f t="shared" si="2"/>
        <v/>
      </c>
      <c r="U13" s="71" t="str">
        <f t="shared" si="3"/>
        <v/>
      </c>
      <c r="V13" s="43" t="str">
        <f t="shared" si="4"/>
        <v>A-A.I.3</v>
      </c>
    </row>
    <row r="14" spans="1:28" ht="21" outlineLevel="1">
      <c r="A14" s="58" t="s">
        <v>66</v>
      </c>
      <c r="B14" s="59" t="s">
        <v>23</v>
      </c>
      <c r="C14" s="60" t="s">
        <v>67</v>
      </c>
      <c r="D14" s="60" t="s">
        <v>25</v>
      </c>
      <c r="E14" s="62" t="s">
        <v>68</v>
      </c>
      <c r="F14" s="62" t="s">
        <v>69</v>
      </c>
      <c r="G14" s="63"/>
      <c r="H14" s="63"/>
      <c r="I14" s="64"/>
      <c r="J14" s="65"/>
      <c r="K14" s="66"/>
      <c r="L14" s="67"/>
      <c r="N14" s="68"/>
      <c r="O14" s="69"/>
      <c r="P14" s="69"/>
      <c r="Q14" s="76"/>
      <c r="R14" s="68" t="str">
        <f t="shared" si="0"/>
        <v/>
      </c>
      <c r="S14" s="71" t="str">
        <f t="shared" si="1"/>
        <v/>
      </c>
      <c r="T14" s="68" t="str">
        <f t="shared" si="2"/>
        <v/>
      </c>
      <c r="U14" s="71" t="str">
        <f t="shared" si="3"/>
        <v/>
      </c>
      <c r="V14" s="43" t="str">
        <f t="shared" si="4"/>
        <v>-</v>
      </c>
    </row>
    <row r="15" spans="1:28" ht="21" outlineLevel="1">
      <c r="A15" s="58" t="s">
        <v>70</v>
      </c>
      <c r="B15" s="72" t="s">
        <v>23</v>
      </c>
      <c r="C15" s="73" t="s">
        <v>67</v>
      </c>
      <c r="D15" s="73" t="s">
        <v>23</v>
      </c>
      <c r="E15" s="74" t="s">
        <v>68</v>
      </c>
      <c r="F15" s="74" t="s">
        <v>69</v>
      </c>
      <c r="G15" s="63" t="s">
        <v>71</v>
      </c>
      <c r="H15" s="63" t="s">
        <v>72</v>
      </c>
      <c r="I15" s="64" t="s">
        <v>73</v>
      </c>
      <c r="J15" s="65" t="s">
        <v>74</v>
      </c>
      <c r="K15" s="66" t="s">
        <v>75</v>
      </c>
      <c r="L15" s="67"/>
      <c r="M15" s="67" t="s">
        <v>38</v>
      </c>
      <c r="N15" s="68"/>
      <c r="O15" s="69"/>
      <c r="P15" s="69"/>
      <c r="Q15" s="76"/>
      <c r="R15" s="68" t="str">
        <f t="shared" si="0"/>
        <v/>
      </c>
      <c r="S15" s="71" t="str">
        <f t="shared" si="1"/>
        <v/>
      </c>
      <c r="T15" s="68" t="str">
        <f t="shared" si="2"/>
        <v/>
      </c>
      <c r="U15" s="71" t="str">
        <f t="shared" si="3"/>
        <v/>
      </c>
      <c r="V15" s="43" t="str">
        <f t="shared" si="4"/>
        <v>A-A.I.5</v>
      </c>
    </row>
    <row r="16" spans="1:28" ht="31.5" outlineLevel="1">
      <c r="A16" s="58" t="s">
        <v>76</v>
      </c>
      <c r="B16" s="59" t="s">
        <v>23</v>
      </c>
      <c r="C16" s="60" t="s">
        <v>77</v>
      </c>
      <c r="D16" s="60" t="s">
        <v>25</v>
      </c>
      <c r="E16" s="62" t="s">
        <v>78</v>
      </c>
      <c r="F16" s="62" t="s">
        <v>79</v>
      </c>
      <c r="G16" s="63"/>
      <c r="H16" s="63"/>
      <c r="I16" s="64"/>
      <c r="J16" s="65"/>
      <c r="K16" s="66"/>
      <c r="L16" s="67"/>
      <c r="N16" s="68"/>
      <c r="O16" s="69"/>
      <c r="P16" s="69"/>
      <c r="Q16" s="76"/>
      <c r="R16" s="68" t="str">
        <f t="shared" si="0"/>
        <v/>
      </c>
      <c r="S16" s="71" t="str">
        <f t="shared" si="1"/>
        <v/>
      </c>
      <c r="T16" s="68" t="str">
        <f t="shared" si="2"/>
        <v/>
      </c>
      <c r="U16" s="71" t="str">
        <f t="shared" si="3"/>
        <v/>
      </c>
      <c r="V16" s="43" t="str">
        <f t="shared" si="4"/>
        <v>-</v>
      </c>
    </row>
    <row r="17" spans="1:35" ht="22.5" outlineLevel="1">
      <c r="A17" s="58" t="s">
        <v>80</v>
      </c>
      <c r="B17" s="72" t="s">
        <v>23</v>
      </c>
      <c r="C17" s="73" t="s">
        <v>77</v>
      </c>
      <c r="D17" s="73" t="s">
        <v>23</v>
      </c>
      <c r="E17" s="74" t="s">
        <v>81</v>
      </c>
      <c r="F17" s="74" t="s">
        <v>82</v>
      </c>
      <c r="G17" s="63" t="s">
        <v>83</v>
      </c>
      <c r="H17" s="63" t="s">
        <v>84</v>
      </c>
      <c r="I17" s="64" t="s">
        <v>85</v>
      </c>
      <c r="J17" s="65" t="s">
        <v>84</v>
      </c>
      <c r="K17" s="66" t="s">
        <v>86</v>
      </c>
      <c r="L17" s="67"/>
      <c r="M17" s="67" t="s">
        <v>38</v>
      </c>
      <c r="N17" s="68"/>
      <c r="O17" s="69"/>
      <c r="P17" s="69"/>
      <c r="Q17" s="76"/>
      <c r="R17" s="68" t="str">
        <f t="shared" si="0"/>
        <v/>
      </c>
      <c r="S17" s="71" t="str">
        <f t="shared" si="1"/>
        <v/>
      </c>
      <c r="T17" s="68" t="str">
        <f t="shared" si="2"/>
        <v/>
      </c>
      <c r="U17" s="71" t="str">
        <f t="shared" si="3"/>
        <v/>
      </c>
      <c r="V17" s="43" t="str">
        <f t="shared" si="4"/>
        <v>A-A.I.4</v>
      </c>
    </row>
    <row r="18" spans="1:35" ht="14.25" customHeight="1" outlineLevel="1">
      <c r="A18" s="58" t="s">
        <v>87</v>
      </c>
      <c r="B18" s="72" t="s">
        <v>23</v>
      </c>
      <c r="C18" s="73" t="s">
        <v>77</v>
      </c>
      <c r="D18" s="73" t="s">
        <v>60</v>
      </c>
      <c r="E18" s="74" t="s">
        <v>88</v>
      </c>
      <c r="F18" s="74" t="s">
        <v>89</v>
      </c>
      <c r="G18" s="63" t="s">
        <v>83</v>
      </c>
      <c r="H18" s="63" t="s">
        <v>84</v>
      </c>
      <c r="I18" s="64" t="s">
        <v>85</v>
      </c>
      <c r="J18" s="65" t="s">
        <v>84</v>
      </c>
      <c r="K18" s="66" t="s">
        <v>86</v>
      </c>
      <c r="L18" s="67"/>
      <c r="M18" s="67" t="s">
        <v>38</v>
      </c>
      <c r="N18" s="68"/>
      <c r="O18" s="69"/>
      <c r="P18" s="69"/>
      <c r="Q18" s="76"/>
      <c r="R18" s="68" t="str">
        <f t="shared" si="0"/>
        <v/>
      </c>
      <c r="S18" s="71" t="str">
        <f t="shared" si="1"/>
        <v/>
      </c>
      <c r="T18" s="68" t="str">
        <f t="shared" si="2"/>
        <v/>
      </c>
      <c r="U18" s="71" t="str">
        <f t="shared" si="3"/>
        <v/>
      </c>
      <c r="V18" s="43" t="str">
        <f t="shared" si="4"/>
        <v>A-A.I.4</v>
      </c>
    </row>
    <row r="19" spans="1:35" outlineLevel="1">
      <c r="A19" s="58" t="s">
        <v>90</v>
      </c>
      <c r="B19" s="59" t="s">
        <v>23</v>
      </c>
      <c r="C19" s="60" t="s">
        <v>91</v>
      </c>
      <c r="D19" s="60" t="s">
        <v>25</v>
      </c>
      <c r="E19" s="62" t="s">
        <v>92</v>
      </c>
      <c r="F19" s="62" t="s">
        <v>93</v>
      </c>
      <c r="G19" s="63"/>
      <c r="H19" s="63"/>
      <c r="I19" s="64"/>
      <c r="J19" s="65"/>
      <c r="K19" s="66"/>
      <c r="L19" s="67"/>
      <c r="N19" s="68"/>
      <c r="O19" s="69"/>
      <c r="P19" s="69"/>
      <c r="Q19" s="76"/>
      <c r="R19" s="68" t="str">
        <f t="shared" si="0"/>
        <v/>
      </c>
      <c r="S19" s="71" t="str">
        <f t="shared" si="1"/>
        <v/>
      </c>
      <c r="T19" s="68" t="str">
        <f t="shared" si="2"/>
        <v/>
      </c>
      <c r="U19" s="71" t="str">
        <f t="shared" si="3"/>
        <v/>
      </c>
      <c r="V19" s="43" t="str">
        <f t="shared" si="4"/>
        <v>-</v>
      </c>
    </row>
    <row r="20" spans="1:35" outlineLevel="1">
      <c r="A20" s="78" t="s">
        <v>94</v>
      </c>
      <c r="B20" s="72" t="s">
        <v>23</v>
      </c>
      <c r="C20" s="73" t="s">
        <v>91</v>
      </c>
      <c r="D20" s="73" t="s">
        <v>23</v>
      </c>
      <c r="E20" s="74" t="s">
        <v>95</v>
      </c>
      <c r="F20" s="74" t="s">
        <v>96</v>
      </c>
      <c r="G20" s="63" t="s">
        <v>97</v>
      </c>
      <c r="H20" s="63" t="s">
        <v>98</v>
      </c>
      <c r="I20" s="64" t="s">
        <v>99</v>
      </c>
      <c r="J20" s="65" t="s">
        <v>74</v>
      </c>
      <c r="K20" s="66" t="s">
        <v>75</v>
      </c>
      <c r="L20" s="67"/>
      <c r="M20" s="67" t="s">
        <v>38</v>
      </c>
      <c r="N20" s="68"/>
      <c r="O20" s="69"/>
      <c r="P20" s="69"/>
      <c r="Q20" s="76"/>
      <c r="R20" s="68" t="str">
        <f t="shared" si="0"/>
        <v/>
      </c>
      <c r="S20" s="71" t="str">
        <f t="shared" si="1"/>
        <v/>
      </c>
      <c r="T20" s="68" t="str">
        <f t="shared" si="2"/>
        <v/>
      </c>
      <c r="U20" s="71" t="str">
        <f t="shared" si="3"/>
        <v/>
      </c>
      <c r="V20" s="43" t="str">
        <f t="shared" si="4"/>
        <v>A-A.I.5</v>
      </c>
    </row>
    <row r="21" spans="1:35" ht="31.5" outlineLevel="1">
      <c r="A21" s="78" t="s">
        <v>100</v>
      </c>
      <c r="B21" s="79" t="s">
        <v>23</v>
      </c>
      <c r="C21" s="80" t="s">
        <v>91</v>
      </c>
      <c r="D21" s="80" t="s">
        <v>60</v>
      </c>
      <c r="E21" s="74" t="s">
        <v>101</v>
      </c>
      <c r="F21" s="81" t="s">
        <v>102</v>
      </c>
      <c r="G21" s="63" t="s">
        <v>103</v>
      </c>
      <c r="H21" s="63" t="s">
        <v>104</v>
      </c>
      <c r="I21" s="64" t="s">
        <v>105</v>
      </c>
      <c r="J21" s="82" t="s">
        <v>74</v>
      </c>
      <c r="K21" s="83" t="s">
        <v>75</v>
      </c>
      <c r="L21" s="84"/>
      <c r="M21" s="84" t="s">
        <v>38</v>
      </c>
      <c r="N21" s="68"/>
      <c r="O21" s="69"/>
      <c r="P21" s="69"/>
      <c r="Q21" s="76"/>
      <c r="R21" s="68" t="str">
        <f t="shared" si="0"/>
        <v/>
      </c>
      <c r="S21" s="71" t="str">
        <f t="shared" si="1"/>
        <v/>
      </c>
      <c r="T21" s="68" t="str">
        <f t="shared" si="2"/>
        <v/>
      </c>
      <c r="U21" s="71" t="str">
        <f t="shared" si="3"/>
        <v/>
      </c>
      <c r="V21" s="43" t="str">
        <f t="shared" si="4"/>
        <v>A-A.I.5</v>
      </c>
    </row>
    <row r="22" spans="1:35" outlineLevel="1">
      <c r="A22" s="78" t="s">
        <v>106</v>
      </c>
      <c r="B22" s="72" t="s">
        <v>23</v>
      </c>
      <c r="C22" s="73" t="s">
        <v>91</v>
      </c>
      <c r="D22" s="73" t="s">
        <v>107</v>
      </c>
      <c r="E22" s="74" t="s">
        <v>92</v>
      </c>
      <c r="F22" s="74" t="s">
        <v>93</v>
      </c>
      <c r="G22" s="63" t="s">
        <v>108</v>
      </c>
      <c r="H22" s="63" t="s">
        <v>109</v>
      </c>
      <c r="I22" s="64" t="s">
        <v>75</v>
      </c>
      <c r="J22" s="65" t="s">
        <v>74</v>
      </c>
      <c r="K22" s="66" t="s">
        <v>75</v>
      </c>
      <c r="L22" s="67"/>
      <c r="M22" s="67" t="s">
        <v>38</v>
      </c>
      <c r="N22" s="68"/>
      <c r="O22" s="69"/>
      <c r="P22" s="69"/>
      <c r="Q22" s="76"/>
      <c r="R22" s="68" t="str">
        <f t="shared" si="0"/>
        <v/>
      </c>
      <c r="S22" s="71" t="str">
        <f t="shared" si="1"/>
        <v/>
      </c>
      <c r="T22" s="68" t="str">
        <f t="shared" si="2"/>
        <v/>
      </c>
      <c r="U22" s="71" t="str">
        <f t="shared" si="3"/>
        <v/>
      </c>
      <c r="V22" s="43" t="str">
        <f t="shared" si="4"/>
        <v>A-A.I.5</v>
      </c>
    </row>
    <row r="23" spans="1:35" outlineLevel="1">
      <c r="A23" s="44" t="s">
        <v>110</v>
      </c>
      <c r="B23" s="45" t="s">
        <v>60</v>
      </c>
      <c r="C23" s="46" t="s">
        <v>24</v>
      </c>
      <c r="D23" s="46" t="s">
        <v>25</v>
      </c>
      <c r="E23" s="47" t="s">
        <v>111</v>
      </c>
      <c r="F23" s="47" t="s">
        <v>112</v>
      </c>
      <c r="G23" s="48"/>
      <c r="H23" s="48"/>
      <c r="I23" s="49"/>
      <c r="J23" s="50"/>
      <c r="K23" s="51"/>
      <c r="L23" s="52"/>
      <c r="M23" s="53"/>
      <c r="N23" s="54"/>
      <c r="O23" s="55"/>
      <c r="P23" s="55"/>
      <c r="Q23" s="85"/>
      <c r="R23" s="54" t="str">
        <f t="shared" si="0"/>
        <v/>
      </c>
      <c r="S23" s="57" t="str">
        <f t="shared" si="1"/>
        <v/>
      </c>
      <c r="T23" s="54" t="str">
        <f t="shared" si="2"/>
        <v/>
      </c>
      <c r="U23" s="57" t="str">
        <f t="shared" si="3"/>
        <v/>
      </c>
      <c r="V23" s="43" t="str">
        <f t="shared" si="4"/>
        <v>-</v>
      </c>
    </row>
    <row r="24" spans="1:35" outlineLevel="1">
      <c r="A24" s="86" t="s">
        <v>113</v>
      </c>
      <c r="B24" s="59" t="s">
        <v>60</v>
      </c>
      <c r="C24" s="60" t="s">
        <v>29</v>
      </c>
      <c r="D24" s="60" t="s">
        <v>25</v>
      </c>
      <c r="E24" s="61" t="s">
        <v>114</v>
      </c>
      <c r="F24" s="62" t="s">
        <v>115</v>
      </c>
      <c r="G24" s="63"/>
      <c r="H24" s="63"/>
      <c r="I24" s="64"/>
      <c r="J24" s="65"/>
      <c r="K24" s="66"/>
      <c r="L24" s="67"/>
      <c r="N24" s="68"/>
      <c r="O24" s="69"/>
      <c r="P24" s="69"/>
      <c r="Q24" s="76"/>
      <c r="R24" s="68" t="str">
        <f t="shared" si="0"/>
        <v/>
      </c>
      <c r="S24" s="71" t="str">
        <f t="shared" si="1"/>
        <v/>
      </c>
      <c r="T24" s="68" t="str">
        <f t="shared" si="2"/>
        <v/>
      </c>
      <c r="U24" s="71" t="str">
        <f t="shared" si="3"/>
        <v/>
      </c>
      <c r="V24" s="43" t="str">
        <f t="shared" si="4"/>
        <v>-</v>
      </c>
    </row>
    <row r="25" spans="1:35" outlineLevel="1">
      <c r="A25" s="58" t="s">
        <v>116</v>
      </c>
      <c r="B25" s="72" t="s">
        <v>60</v>
      </c>
      <c r="C25" s="73" t="s">
        <v>29</v>
      </c>
      <c r="D25" s="73" t="s">
        <v>23</v>
      </c>
      <c r="E25" s="81" t="s">
        <v>117</v>
      </c>
      <c r="F25" s="81" t="s">
        <v>118</v>
      </c>
      <c r="G25" s="63" t="s">
        <v>119</v>
      </c>
      <c r="H25" s="63" t="s">
        <v>120</v>
      </c>
      <c r="I25" s="64" t="s">
        <v>121</v>
      </c>
      <c r="J25" s="65" t="s">
        <v>120</v>
      </c>
      <c r="K25" s="66" t="s">
        <v>121</v>
      </c>
      <c r="L25" s="67"/>
      <c r="M25" s="67" t="s">
        <v>38</v>
      </c>
      <c r="N25" s="68"/>
      <c r="O25" s="69"/>
      <c r="P25" s="69"/>
      <c r="Q25" s="76"/>
      <c r="R25" s="68" t="str">
        <f t="shared" si="0"/>
        <v/>
      </c>
      <c r="S25" s="71" t="str">
        <f t="shared" si="1"/>
        <v/>
      </c>
      <c r="T25" s="68" t="str">
        <f t="shared" si="2"/>
        <v/>
      </c>
      <c r="U25" s="71" t="str">
        <f t="shared" si="3"/>
        <v/>
      </c>
      <c r="V25" s="43" t="str">
        <f t="shared" si="4"/>
        <v>A-A.II.1.b</v>
      </c>
      <c r="AI25" s="4" t="e">
        <f>'CE MINISTERIALE'!#REF!</f>
        <v>#REF!</v>
      </c>
    </row>
    <row r="26" spans="1:35" outlineLevel="1">
      <c r="A26" s="86" t="s">
        <v>122</v>
      </c>
      <c r="B26" s="59" t="s">
        <v>60</v>
      </c>
      <c r="C26" s="60" t="s">
        <v>40</v>
      </c>
      <c r="D26" s="60" t="s">
        <v>25</v>
      </c>
      <c r="E26" s="61" t="s">
        <v>123</v>
      </c>
      <c r="F26" s="62" t="s">
        <v>124</v>
      </c>
      <c r="G26" s="63"/>
      <c r="H26" s="63"/>
      <c r="I26" s="64"/>
      <c r="J26" s="65"/>
      <c r="K26" s="66"/>
      <c r="L26" s="67"/>
      <c r="N26" s="68"/>
      <c r="O26" s="69"/>
      <c r="P26" s="69"/>
      <c r="Q26" s="76"/>
      <c r="R26" s="68" t="str">
        <f t="shared" si="0"/>
        <v/>
      </c>
      <c r="S26" s="71" t="str">
        <f t="shared" si="1"/>
        <v/>
      </c>
      <c r="T26" s="68" t="str">
        <f t="shared" si="2"/>
        <v/>
      </c>
      <c r="U26" s="71" t="str">
        <f t="shared" si="3"/>
        <v/>
      </c>
      <c r="V26" s="43" t="str">
        <f t="shared" si="4"/>
        <v>-</v>
      </c>
    </row>
    <row r="27" spans="1:35" ht="12.75" customHeight="1" outlineLevel="1">
      <c r="A27" s="58" t="s">
        <v>125</v>
      </c>
      <c r="B27" s="72" t="s">
        <v>60</v>
      </c>
      <c r="C27" s="73" t="s">
        <v>40</v>
      </c>
      <c r="D27" s="73" t="s">
        <v>23</v>
      </c>
      <c r="E27" s="81" t="s">
        <v>126</v>
      </c>
      <c r="F27" s="81" t="s">
        <v>127</v>
      </c>
      <c r="G27" s="63" t="s">
        <v>128</v>
      </c>
      <c r="H27" s="63" t="s">
        <v>129</v>
      </c>
      <c r="I27" s="64" t="s">
        <v>130</v>
      </c>
      <c r="J27" s="65" t="s">
        <v>131</v>
      </c>
      <c r="K27" s="66" t="s">
        <v>130</v>
      </c>
      <c r="L27" s="67"/>
      <c r="M27" s="67" t="s">
        <v>38</v>
      </c>
      <c r="N27" s="68"/>
      <c r="O27" s="69"/>
      <c r="P27" s="69"/>
      <c r="Q27" s="76"/>
      <c r="R27" s="68" t="str">
        <f t="shared" si="0"/>
        <v/>
      </c>
      <c r="S27" s="71" t="str">
        <f t="shared" si="1"/>
        <v/>
      </c>
      <c r="T27" s="68" t="str">
        <f t="shared" si="2"/>
        <v/>
      </c>
      <c r="U27" s="71" t="str">
        <f t="shared" si="3"/>
        <v/>
      </c>
      <c r="V27" s="43" t="str">
        <f t="shared" si="4"/>
        <v>A-A.II.2.b</v>
      </c>
    </row>
    <row r="28" spans="1:35" outlineLevel="1">
      <c r="A28" s="58" t="s">
        <v>132</v>
      </c>
      <c r="B28" s="59" t="s">
        <v>60</v>
      </c>
      <c r="C28" s="60" t="s">
        <v>50</v>
      </c>
      <c r="D28" s="60" t="s">
        <v>25</v>
      </c>
      <c r="E28" s="61" t="s">
        <v>133</v>
      </c>
      <c r="F28" s="62" t="s">
        <v>134</v>
      </c>
      <c r="G28" s="63"/>
      <c r="H28" s="63"/>
      <c r="I28" s="64"/>
      <c r="J28" s="65"/>
      <c r="K28" s="66"/>
      <c r="L28" s="67"/>
      <c r="N28" s="68"/>
      <c r="O28" s="69"/>
      <c r="P28" s="69"/>
      <c r="Q28" s="76"/>
      <c r="R28" s="68" t="str">
        <f t="shared" si="0"/>
        <v/>
      </c>
      <c r="S28" s="71" t="str">
        <f t="shared" si="1"/>
        <v/>
      </c>
      <c r="T28" s="68" t="str">
        <f t="shared" si="2"/>
        <v/>
      </c>
      <c r="U28" s="71" t="str">
        <f t="shared" si="3"/>
        <v/>
      </c>
      <c r="V28" s="43" t="str">
        <f t="shared" si="4"/>
        <v>-</v>
      </c>
    </row>
    <row r="29" spans="1:35" outlineLevel="1">
      <c r="A29" s="58" t="s">
        <v>135</v>
      </c>
      <c r="B29" s="72" t="s">
        <v>60</v>
      </c>
      <c r="C29" s="73" t="s">
        <v>50</v>
      </c>
      <c r="D29" s="73" t="s">
        <v>23</v>
      </c>
      <c r="E29" s="87" t="s">
        <v>133</v>
      </c>
      <c r="F29" s="81" t="s">
        <v>134</v>
      </c>
      <c r="G29" s="63" t="s">
        <v>136</v>
      </c>
      <c r="H29" s="63" t="s">
        <v>137</v>
      </c>
      <c r="I29" s="64" t="s">
        <v>138</v>
      </c>
      <c r="J29" s="65" t="s">
        <v>139</v>
      </c>
      <c r="K29" s="66" t="s">
        <v>138</v>
      </c>
      <c r="L29" s="67"/>
      <c r="M29" s="67" t="s">
        <v>38</v>
      </c>
      <c r="N29" s="68"/>
      <c r="O29" s="69"/>
      <c r="P29" s="69"/>
      <c r="Q29" s="76"/>
      <c r="R29" s="68" t="str">
        <f t="shared" si="0"/>
        <v/>
      </c>
      <c r="S29" s="71" t="str">
        <f t="shared" si="1"/>
        <v/>
      </c>
      <c r="T29" s="68" t="str">
        <f t="shared" si="2"/>
        <v/>
      </c>
      <c r="U29" s="71" t="str">
        <f t="shared" si="3"/>
        <v/>
      </c>
      <c r="V29" s="43" t="str">
        <f t="shared" si="4"/>
        <v>A-A.II.3</v>
      </c>
    </row>
    <row r="30" spans="1:35" outlineLevel="1">
      <c r="A30" s="58" t="s">
        <v>140</v>
      </c>
      <c r="B30" s="59" t="s">
        <v>60</v>
      </c>
      <c r="C30" s="60" t="s">
        <v>67</v>
      </c>
      <c r="D30" s="60" t="s">
        <v>25</v>
      </c>
      <c r="E30" s="61" t="s">
        <v>141</v>
      </c>
      <c r="F30" s="62" t="s">
        <v>142</v>
      </c>
      <c r="G30" s="63"/>
      <c r="H30" s="63"/>
      <c r="I30" s="64"/>
      <c r="J30" s="65"/>
      <c r="K30" s="66"/>
      <c r="L30" s="67"/>
      <c r="N30" s="68"/>
      <c r="O30" s="69"/>
      <c r="P30" s="69"/>
      <c r="Q30" s="76"/>
      <c r="R30" s="68" t="str">
        <f t="shared" si="0"/>
        <v/>
      </c>
      <c r="S30" s="71" t="str">
        <f t="shared" si="1"/>
        <v/>
      </c>
      <c r="T30" s="68" t="str">
        <f t="shared" si="2"/>
        <v/>
      </c>
      <c r="U30" s="71" t="str">
        <f t="shared" si="3"/>
        <v/>
      </c>
      <c r="V30" s="43" t="str">
        <f t="shared" si="4"/>
        <v>-</v>
      </c>
    </row>
    <row r="31" spans="1:35" outlineLevel="1">
      <c r="A31" s="58" t="s">
        <v>143</v>
      </c>
      <c r="B31" s="72" t="s">
        <v>60</v>
      </c>
      <c r="C31" s="73" t="s">
        <v>67</v>
      </c>
      <c r="D31" s="73" t="s">
        <v>23</v>
      </c>
      <c r="E31" s="87" t="s">
        <v>141</v>
      </c>
      <c r="F31" s="81" t="s">
        <v>142</v>
      </c>
      <c r="G31" s="63" t="s">
        <v>144</v>
      </c>
      <c r="H31" s="63" t="s">
        <v>145</v>
      </c>
      <c r="I31" s="64" t="s">
        <v>146</v>
      </c>
      <c r="J31" s="65" t="s">
        <v>147</v>
      </c>
      <c r="K31" s="66" t="s">
        <v>146</v>
      </c>
      <c r="L31" s="67"/>
      <c r="M31" s="67" t="s">
        <v>38</v>
      </c>
      <c r="N31" s="68"/>
      <c r="O31" s="69"/>
      <c r="P31" s="69"/>
      <c r="Q31" s="76"/>
      <c r="R31" s="68" t="str">
        <f t="shared" si="0"/>
        <v/>
      </c>
      <c r="S31" s="71" t="str">
        <f t="shared" si="1"/>
        <v/>
      </c>
      <c r="T31" s="68" t="str">
        <f t="shared" si="2"/>
        <v/>
      </c>
      <c r="U31" s="71" t="str">
        <f t="shared" si="3"/>
        <v/>
      </c>
      <c r="V31" s="43" t="str">
        <f t="shared" si="4"/>
        <v>A-A.II.4</v>
      </c>
    </row>
    <row r="32" spans="1:35" outlineLevel="1">
      <c r="A32" s="58" t="s">
        <v>148</v>
      </c>
      <c r="B32" s="59" t="s">
        <v>60</v>
      </c>
      <c r="C32" s="60" t="s">
        <v>77</v>
      </c>
      <c r="D32" s="60" t="s">
        <v>25</v>
      </c>
      <c r="E32" s="61" t="s">
        <v>149</v>
      </c>
      <c r="F32" s="62" t="s">
        <v>150</v>
      </c>
      <c r="G32" s="63"/>
      <c r="H32" s="63"/>
      <c r="I32" s="64"/>
      <c r="J32" s="65"/>
      <c r="K32" s="66"/>
      <c r="L32" s="67"/>
      <c r="N32" s="68"/>
      <c r="O32" s="69"/>
      <c r="P32" s="69"/>
      <c r="Q32" s="76"/>
      <c r="R32" s="68" t="str">
        <f t="shared" si="0"/>
        <v/>
      </c>
      <c r="S32" s="71" t="str">
        <f t="shared" si="1"/>
        <v/>
      </c>
      <c r="T32" s="68" t="str">
        <f t="shared" si="2"/>
        <v/>
      </c>
      <c r="U32" s="71" t="str">
        <f t="shared" si="3"/>
        <v/>
      </c>
      <c r="V32" s="43" t="str">
        <f t="shared" si="4"/>
        <v>-</v>
      </c>
    </row>
    <row r="33" spans="1:22" outlineLevel="1">
      <c r="A33" s="58" t="s">
        <v>151</v>
      </c>
      <c r="B33" s="72" t="s">
        <v>60</v>
      </c>
      <c r="C33" s="73" t="s">
        <v>77</v>
      </c>
      <c r="D33" s="73" t="s">
        <v>23</v>
      </c>
      <c r="E33" s="87" t="s">
        <v>149</v>
      </c>
      <c r="F33" s="81" t="s">
        <v>150</v>
      </c>
      <c r="G33" s="63" t="s">
        <v>152</v>
      </c>
      <c r="H33" s="63" t="s">
        <v>153</v>
      </c>
      <c r="I33" s="64" t="s">
        <v>154</v>
      </c>
      <c r="J33" s="65" t="s">
        <v>155</v>
      </c>
      <c r="K33" s="66" t="s">
        <v>154</v>
      </c>
      <c r="L33" s="67"/>
      <c r="M33" s="67" t="s">
        <v>38</v>
      </c>
      <c r="N33" s="68"/>
      <c r="O33" s="69"/>
      <c r="P33" s="69"/>
      <c r="Q33" s="76"/>
      <c r="R33" s="68" t="str">
        <f t="shared" si="0"/>
        <v/>
      </c>
      <c r="S33" s="71" t="str">
        <f t="shared" si="1"/>
        <v/>
      </c>
      <c r="T33" s="68" t="str">
        <f t="shared" si="2"/>
        <v/>
      </c>
      <c r="U33" s="71" t="str">
        <f t="shared" si="3"/>
        <v/>
      </c>
      <c r="V33" s="43" t="str">
        <f t="shared" si="4"/>
        <v>A-A.II.5</v>
      </c>
    </row>
    <row r="34" spans="1:22" outlineLevel="1">
      <c r="A34" s="86" t="s">
        <v>156</v>
      </c>
      <c r="B34" s="59" t="s">
        <v>60</v>
      </c>
      <c r="C34" s="60" t="s">
        <v>91</v>
      </c>
      <c r="D34" s="60" t="s">
        <v>25</v>
      </c>
      <c r="E34" s="61" t="s">
        <v>157</v>
      </c>
      <c r="F34" s="62" t="s">
        <v>158</v>
      </c>
      <c r="G34" s="63"/>
      <c r="H34" s="63"/>
      <c r="I34" s="64"/>
      <c r="J34" s="65"/>
      <c r="K34" s="66"/>
      <c r="L34" s="67"/>
      <c r="N34" s="68"/>
      <c r="O34" s="69"/>
      <c r="P34" s="69"/>
      <c r="Q34" s="76"/>
      <c r="R34" s="68" t="str">
        <f t="shared" si="0"/>
        <v/>
      </c>
      <c r="S34" s="71" t="str">
        <f t="shared" si="1"/>
        <v/>
      </c>
      <c r="T34" s="68" t="str">
        <f t="shared" si="2"/>
        <v/>
      </c>
      <c r="U34" s="71" t="str">
        <f t="shared" si="3"/>
        <v/>
      </c>
      <c r="V34" s="43" t="str">
        <f t="shared" si="4"/>
        <v>-</v>
      </c>
    </row>
    <row r="35" spans="1:22" outlineLevel="1">
      <c r="A35" s="58" t="s">
        <v>159</v>
      </c>
      <c r="B35" s="72" t="s">
        <v>60</v>
      </c>
      <c r="C35" s="73" t="s">
        <v>91</v>
      </c>
      <c r="D35" s="73" t="s">
        <v>23</v>
      </c>
      <c r="E35" s="87" t="s">
        <v>157</v>
      </c>
      <c r="F35" s="81" t="s">
        <v>158</v>
      </c>
      <c r="G35" s="63" t="s">
        <v>160</v>
      </c>
      <c r="H35" s="63" t="s">
        <v>161</v>
      </c>
      <c r="I35" s="64" t="s">
        <v>162</v>
      </c>
      <c r="J35" s="65" t="s">
        <v>163</v>
      </c>
      <c r="K35" s="66" t="s">
        <v>162</v>
      </c>
      <c r="L35" s="67"/>
      <c r="M35" s="67" t="s">
        <v>38</v>
      </c>
      <c r="N35" s="68"/>
      <c r="O35" s="69"/>
      <c r="P35" s="69"/>
      <c r="Q35" s="76"/>
      <c r="R35" s="68" t="str">
        <f t="shared" si="0"/>
        <v/>
      </c>
      <c r="S35" s="71" t="str">
        <f t="shared" si="1"/>
        <v/>
      </c>
      <c r="T35" s="68" t="str">
        <f t="shared" si="2"/>
        <v/>
      </c>
      <c r="U35" s="71" t="str">
        <f t="shared" si="3"/>
        <v/>
      </c>
      <c r="V35" s="43" t="str">
        <f t="shared" si="4"/>
        <v>A-A.II.6</v>
      </c>
    </row>
    <row r="36" spans="1:22" outlineLevel="1">
      <c r="A36" s="88" t="s">
        <v>164</v>
      </c>
      <c r="B36" s="59" t="s">
        <v>60</v>
      </c>
      <c r="C36" s="60" t="s">
        <v>165</v>
      </c>
      <c r="D36" s="60" t="s">
        <v>25</v>
      </c>
      <c r="E36" s="61" t="s">
        <v>166</v>
      </c>
      <c r="F36" s="62" t="s">
        <v>167</v>
      </c>
      <c r="G36" s="89"/>
      <c r="H36" s="89"/>
      <c r="I36" s="90"/>
      <c r="J36" s="82"/>
      <c r="K36" s="83"/>
      <c r="L36" s="84"/>
      <c r="M36" s="84"/>
      <c r="N36" s="68"/>
      <c r="O36" s="69"/>
      <c r="P36" s="69"/>
      <c r="Q36" s="76"/>
      <c r="R36" s="68" t="str">
        <f t="shared" si="0"/>
        <v/>
      </c>
      <c r="S36" s="71" t="str">
        <f t="shared" si="1"/>
        <v/>
      </c>
      <c r="T36" s="68" t="str">
        <f t="shared" si="2"/>
        <v/>
      </c>
      <c r="U36" s="71" t="str">
        <f t="shared" si="3"/>
        <v/>
      </c>
      <c r="V36" s="43" t="str">
        <f t="shared" si="4"/>
        <v>-</v>
      </c>
    </row>
    <row r="37" spans="1:22" outlineLevel="1">
      <c r="A37" s="91" t="s">
        <v>168</v>
      </c>
      <c r="B37" s="72" t="s">
        <v>60</v>
      </c>
      <c r="C37" s="73" t="s">
        <v>165</v>
      </c>
      <c r="D37" s="73" t="s">
        <v>23</v>
      </c>
      <c r="E37" s="87" t="s">
        <v>166</v>
      </c>
      <c r="F37" s="81" t="s">
        <v>167</v>
      </c>
      <c r="G37" s="89" t="s">
        <v>169</v>
      </c>
      <c r="H37" s="89" t="s">
        <v>170</v>
      </c>
      <c r="I37" s="90" t="s">
        <v>171</v>
      </c>
      <c r="J37" s="82" t="s">
        <v>170</v>
      </c>
      <c r="K37" s="83" t="s">
        <v>171</v>
      </c>
      <c r="L37" s="84"/>
      <c r="M37" s="84" t="s">
        <v>38</v>
      </c>
      <c r="N37" s="68"/>
      <c r="O37" s="69"/>
      <c r="P37" s="69"/>
      <c r="Q37" s="76"/>
      <c r="R37" s="68" t="str">
        <f t="shared" si="0"/>
        <v/>
      </c>
      <c r="S37" s="71" t="str">
        <f t="shared" si="1"/>
        <v/>
      </c>
      <c r="T37" s="68" t="str">
        <f t="shared" si="2"/>
        <v/>
      </c>
      <c r="U37" s="71" t="str">
        <f t="shared" si="3"/>
        <v/>
      </c>
      <c r="V37" s="43" t="str">
        <f t="shared" si="4"/>
        <v>A-A.II.7</v>
      </c>
    </row>
    <row r="38" spans="1:22" outlineLevel="1">
      <c r="A38" s="58" t="s">
        <v>172</v>
      </c>
      <c r="B38" s="59" t="s">
        <v>60</v>
      </c>
      <c r="C38" s="60" t="s">
        <v>173</v>
      </c>
      <c r="D38" s="60" t="s">
        <v>25</v>
      </c>
      <c r="E38" s="61" t="s">
        <v>174</v>
      </c>
      <c r="F38" s="62" t="s">
        <v>175</v>
      </c>
      <c r="G38" s="63"/>
      <c r="H38" s="63"/>
      <c r="I38" s="64"/>
      <c r="J38" s="65"/>
      <c r="K38" s="66"/>
      <c r="L38" s="67"/>
      <c r="N38" s="68"/>
      <c r="O38" s="69"/>
      <c r="P38" s="69"/>
      <c r="Q38" s="76"/>
      <c r="R38" s="68" t="str">
        <f t="shared" si="0"/>
        <v/>
      </c>
      <c r="S38" s="71" t="str">
        <f t="shared" si="1"/>
        <v/>
      </c>
      <c r="T38" s="68" t="str">
        <f t="shared" si="2"/>
        <v/>
      </c>
      <c r="U38" s="71" t="str">
        <f t="shared" si="3"/>
        <v/>
      </c>
      <c r="V38" s="43" t="str">
        <f t="shared" si="4"/>
        <v>-</v>
      </c>
    </row>
    <row r="39" spans="1:22" outlineLevel="1">
      <c r="A39" s="58" t="s">
        <v>176</v>
      </c>
      <c r="B39" s="72" t="s">
        <v>60</v>
      </c>
      <c r="C39" s="73" t="s">
        <v>173</v>
      </c>
      <c r="D39" s="73" t="s">
        <v>23</v>
      </c>
      <c r="E39" s="87" t="s">
        <v>174</v>
      </c>
      <c r="F39" s="81" t="s">
        <v>175</v>
      </c>
      <c r="G39" s="63" t="s">
        <v>177</v>
      </c>
      <c r="H39" s="63" t="s">
        <v>178</v>
      </c>
      <c r="I39" s="64" t="s">
        <v>179</v>
      </c>
      <c r="J39" s="65" t="s">
        <v>180</v>
      </c>
      <c r="K39" s="66" t="s">
        <v>179</v>
      </c>
      <c r="L39" s="67"/>
      <c r="M39" s="67" t="s">
        <v>38</v>
      </c>
      <c r="N39" s="68"/>
      <c r="O39" s="69"/>
      <c r="P39" s="69"/>
      <c r="Q39" s="76"/>
      <c r="R39" s="68" t="str">
        <f t="shared" si="0"/>
        <v/>
      </c>
      <c r="S39" s="71" t="str">
        <f t="shared" si="1"/>
        <v/>
      </c>
      <c r="T39" s="68" t="str">
        <f t="shared" si="2"/>
        <v/>
      </c>
      <c r="U39" s="71" t="str">
        <f t="shared" si="3"/>
        <v/>
      </c>
      <c r="V39" s="43" t="str">
        <f t="shared" si="4"/>
        <v>A-A.II.8</v>
      </c>
    </row>
    <row r="40" spans="1:22" ht="21" outlineLevel="1">
      <c r="A40" s="58" t="s">
        <v>181</v>
      </c>
      <c r="B40" s="59" t="s">
        <v>60</v>
      </c>
      <c r="C40" s="60" t="s">
        <v>182</v>
      </c>
      <c r="D40" s="60" t="s">
        <v>25</v>
      </c>
      <c r="E40" s="62" t="s">
        <v>78</v>
      </c>
      <c r="F40" s="62" t="s">
        <v>183</v>
      </c>
      <c r="G40" s="63"/>
      <c r="H40" s="63"/>
      <c r="I40" s="64"/>
      <c r="J40" s="65"/>
      <c r="K40" s="66"/>
      <c r="L40" s="67"/>
      <c r="N40" s="68"/>
      <c r="O40" s="69"/>
      <c r="P40" s="69"/>
      <c r="Q40" s="76"/>
      <c r="R40" s="68" t="str">
        <f t="shared" si="0"/>
        <v/>
      </c>
      <c r="S40" s="71" t="str">
        <f t="shared" si="1"/>
        <v/>
      </c>
      <c r="T40" s="68" t="str">
        <f t="shared" si="2"/>
        <v/>
      </c>
      <c r="U40" s="71" t="str">
        <f t="shared" si="3"/>
        <v/>
      </c>
      <c r="V40" s="43" t="str">
        <f t="shared" si="4"/>
        <v>-</v>
      </c>
    </row>
    <row r="41" spans="1:22" ht="22.5" outlineLevel="1">
      <c r="A41" s="58" t="s">
        <v>184</v>
      </c>
      <c r="B41" s="72" t="s">
        <v>60</v>
      </c>
      <c r="C41" s="73" t="s">
        <v>182</v>
      </c>
      <c r="D41" s="73" t="s">
        <v>23</v>
      </c>
      <c r="E41" s="74" t="s">
        <v>81</v>
      </c>
      <c r="F41" s="81" t="s">
        <v>185</v>
      </c>
      <c r="G41" s="63" t="s">
        <v>186</v>
      </c>
      <c r="H41" s="63" t="s">
        <v>187</v>
      </c>
      <c r="I41" s="64" t="s">
        <v>188</v>
      </c>
      <c r="J41" s="65" t="s">
        <v>187</v>
      </c>
      <c r="K41" s="66" t="s">
        <v>188</v>
      </c>
      <c r="L41" s="67"/>
      <c r="M41" s="67" t="s">
        <v>38</v>
      </c>
      <c r="N41" s="68"/>
      <c r="O41" s="69"/>
      <c r="P41" s="69"/>
      <c r="Q41" s="76"/>
      <c r="R41" s="68" t="str">
        <f t="shared" si="0"/>
        <v/>
      </c>
      <c r="S41" s="71" t="str">
        <f t="shared" si="1"/>
        <v/>
      </c>
      <c r="T41" s="68" t="str">
        <f t="shared" si="2"/>
        <v/>
      </c>
      <c r="U41" s="71" t="str">
        <f t="shared" si="3"/>
        <v/>
      </c>
      <c r="V41" s="43" t="str">
        <f t="shared" si="4"/>
        <v>A-A.II.9</v>
      </c>
    </row>
    <row r="42" spans="1:22" ht="22.5" outlineLevel="1">
      <c r="A42" s="58" t="s">
        <v>189</v>
      </c>
      <c r="B42" s="72" t="s">
        <v>60</v>
      </c>
      <c r="C42" s="73" t="s">
        <v>182</v>
      </c>
      <c r="D42" s="73" t="s">
        <v>60</v>
      </c>
      <c r="E42" s="74" t="s">
        <v>88</v>
      </c>
      <c r="F42" s="81" t="s">
        <v>89</v>
      </c>
      <c r="G42" s="63" t="s">
        <v>186</v>
      </c>
      <c r="H42" s="63" t="s">
        <v>187</v>
      </c>
      <c r="I42" s="64" t="s">
        <v>188</v>
      </c>
      <c r="J42" s="65" t="s">
        <v>187</v>
      </c>
      <c r="K42" s="66" t="s">
        <v>188</v>
      </c>
      <c r="L42" s="67"/>
      <c r="M42" s="67" t="s">
        <v>38</v>
      </c>
      <c r="N42" s="68"/>
      <c r="O42" s="69"/>
      <c r="P42" s="69"/>
      <c r="Q42" s="76"/>
      <c r="R42" s="68" t="str">
        <f t="shared" si="0"/>
        <v/>
      </c>
      <c r="S42" s="71" t="str">
        <f t="shared" si="1"/>
        <v/>
      </c>
      <c r="T42" s="68" t="str">
        <f t="shared" si="2"/>
        <v/>
      </c>
      <c r="U42" s="71" t="str">
        <f t="shared" si="3"/>
        <v/>
      </c>
      <c r="V42" s="43" t="str">
        <f t="shared" si="4"/>
        <v>A-A.II.9</v>
      </c>
    </row>
    <row r="43" spans="1:22" outlineLevel="1">
      <c r="A43" s="44" t="s">
        <v>190</v>
      </c>
      <c r="B43" s="45" t="s">
        <v>107</v>
      </c>
      <c r="C43" s="46" t="s">
        <v>24</v>
      </c>
      <c r="D43" s="46" t="s">
        <v>25</v>
      </c>
      <c r="E43" s="47" t="s">
        <v>191</v>
      </c>
      <c r="F43" s="47" t="s">
        <v>192</v>
      </c>
      <c r="G43" s="48"/>
      <c r="H43" s="48"/>
      <c r="I43" s="49"/>
      <c r="J43" s="50"/>
      <c r="K43" s="51"/>
      <c r="L43" s="52"/>
      <c r="M43" s="53"/>
      <c r="N43" s="54"/>
      <c r="O43" s="55"/>
      <c r="P43" s="55"/>
      <c r="Q43" s="85"/>
      <c r="R43" s="54" t="str">
        <f t="shared" si="0"/>
        <v/>
      </c>
      <c r="S43" s="57" t="str">
        <f t="shared" si="1"/>
        <v/>
      </c>
      <c r="T43" s="54" t="str">
        <f t="shared" si="2"/>
        <v/>
      </c>
      <c r="U43" s="57" t="str">
        <f t="shared" si="3"/>
        <v/>
      </c>
      <c r="V43" s="43" t="str">
        <f t="shared" si="4"/>
        <v>-</v>
      </c>
    </row>
    <row r="44" spans="1:22" outlineLevel="1">
      <c r="A44" s="58" t="s">
        <v>193</v>
      </c>
      <c r="B44" s="59" t="s">
        <v>107</v>
      </c>
      <c r="C44" s="60" t="s">
        <v>29</v>
      </c>
      <c r="D44" s="60" t="s">
        <v>25</v>
      </c>
      <c r="E44" s="61" t="s">
        <v>194</v>
      </c>
      <c r="F44" s="62" t="s">
        <v>195</v>
      </c>
      <c r="G44" s="63"/>
      <c r="H44" s="63"/>
      <c r="I44" s="64"/>
      <c r="J44" s="65"/>
      <c r="K44" s="66"/>
      <c r="L44" s="67"/>
      <c r="N44" s="68"/>
      <c r="O44" s="69"/>
      <c r="P44" s="69"/>
      <c r="Q44" s="76"/>
      <c r="R44" s="68" t="str">
        <f t="shared" si="0"/>
        <v/>
      </c>
      <c r="S44" s="71" t="str">
        <f t="shared" si="1"/>
        <v/>
      </c>
      <c r="T44" s="68" t="str">
        <f t="shared" si="2"/>
        <v/>
      </c>
      <c r="U44" s="71" t="str">
        <f t="shared" si="3"/>
        <v/>
      </c>
      <c r="V44" s="43" t="str">
        <f t="shared" si="4"/>
        <v>-</v>
      </c>
    </row>
    <row r="45" spans="1:22" ht="21" outlineLevel="1">
      <c r="A45" s="58" t="s">
        <v>196</v>
      </c>
      <c r="B45" s="72" t="s">
        <v>107</v>
      </c>
      <c r="C45" s="73" t="s">
        <v>29</v>
      </c>
      <c r="D45" s="73" t="s">
        <v>107</v>
      </c>
      <c r="E45" s="74" t="s">
        <v>197</v>
      </c>
      <c r="F45" s="81" t="s">
        <v>198</v>
      </c>
      <c r="G45" s="89" t="s">
        <v>199</v>
      </c>
      <c r="H45" s="89" t="s">
        <v>200</v>
      </c>
      <c r="I45" s="90" t="s">
        <v>201</v>
      </c>
      <c r="J45" s="82" t="s">
        <v>200</v>
      </c>
      <c r="K45" s="83" t="s">
        <v>202</v>
      </c>
      <c r="L45" s="84"/>
      <c r="M45" s="84" t="s">
        <v>38</v>
      </c>
      <c r="N45" s="68"/>
      <c r="O45" s="69"/>
      <c r="P45" s="69"/>
      <c r="Q45" s="76"/>
      <c r="R45" s="68" t="str">
        <f t="shared" si="0"/>
        <v/>
      </c>
      <c r="S45" s="71" t="str">
        <f t="shared" si="1"/>
        <v/>
      </c>
      <c r="T45" s="68" t="str">
        <f t="shared" si="2"/>
        <v/>
      </c>
      <c r="U45" s="71" t="str">
        <f t="shared" si="3"/>
        <v/>
      </c>
      <c r="V45" s="43" t="str">
        <f t="shared" si="4"/>
        <v>A-A.III.1.b</v>
      </c>
    </row>
    <row r="46" spans="1:22" ht="21" outlineLevel="1">
      <c r="A46" s="86" t="s">
        <v>203</v>
      </c>
      <c r="B46" s="59" t="s">
        <v>107</v>
      </c>
      <c r="C46" s="60" t="s">
        <v>50</v>
      </c>
      <c r="D46" s="60" t="s">
        <v>25</v>
      </c>
      <c r="E46" s="61" t="s">
        <v>204</v>
      </c>
      <c r="F46" s="62" t="s">
        <v>205</v>
      </c>
      <c r="G46" s="63"/>
      <c r="H46" s="63"/>
      <c r="I46" s="64"/>
      <c r="J46" s="65"/>
      <c r="K46" s="66"/>
      <c r="L46" s="67"/>
      <c r="N46" s="68"/>
      <c r="O46" s="69"/>
      <c r="P46" s="69"/>
      <c r="Q46" s="76"/>
      <c r="R46" s="68" t="str">
        <f t="shared" si="0"/>
        <v/>
      </c>
      <c r="S46" s="71" t="str">
        <f t="shared" si="1"/>
        <v/>
      </c>
      <c r="T46" s="68" t="str">
        <f t="shared" si="2"/>
        <v/>
      </c>
      <c r="U46" s="71" t="str">
        <f t="shared" si="3"/>
        <v/>
      </c>
      <c r="V46" s="43" t="str">
        <f t="shared" si="4"/>
        <v>-</v>
      </c>
    </row>
    <row r="47" spans="1:22" ht="21" outlineLevel="1">
      <c r="A47" s="58" t="s">
        <v>206</v>
      </c>
      <c r="B47" s="72" t="s">
        <v>107</v>
      </c>
      <c r="C47" s="73" t="s">
        <v>50</v>
      </c>
      <c r="D47" s="73" t="s">
        <v>23</v>
      </c>
      <c r="E47" s="87" t="s">
        <v>204</v>
      </c>
      <c r="F47" s="81" t="s">
        <v>205</v>
      </c>
      <c r="G47" s="63" t="s">
        <v>207</v>
      </c>
      <c r="H47" s="63" t="s">
        <v>208</v>
      </c>
      <c r="I47" s="64" t="s">
        <v>209</v>
      </c>
      <c r="J47" s="65" t="s">
        <v>208</v>
      </c>
      <c r="K47" s="66" t="s">
        <v>209</v>
      </c>
      <c r="L47" s="67"/>
      <c r="M47" s="67" t="s">
        <v>38</v>
      </c>
      <c r="N47" s="68"/>
      <c r="O47" s="69"/>
      <c r="P47" s="69"/>
      <c r="Q47" s="76"/>
      <c r="R47" s="68" t="str">
        <f t="shared" si="0"/>
        <v/>
      </c>
      <c r="S47" s="71" t="str">
        <f t="shared" si="1"/>
        <v/>
      </c>
      <c r="T47" s="68" t="str">
        <f t="shared" si="2"/>
        <v/>
      </c>
      <c r="U47" s="71" t="str">
        <f t="shared" si="3"/>
        <v/>
      </c>
      <c r="V47" s="43" t="str">
        <f t="shared" si="4"/>
        <v>A-A.III.1.d</v>
      </c>
    </row>
    <row r="48" spans="1:22" ht="31.5" outlineLevel="1">
      <c r="A48" s="86" t="s">
        <v>210</v>
      </c>
      <c r="B48" s="92" t="s">
        <v>107</v>
      </c>
      <c r="C48" s="93" t="s">
        <v>211</v>
      </c>
      <c r="D48" s="93" t="s">
        <v>25</v>
      </c>
      <c r="E48" s="62" t="s">
        <v>212</v>
      </c>
      <c r="F48" s="94" t="s">
        <v>213</v>
      </c>
      <c r="G48" s="89"/>
      <c r="H48" s="89"/>
      <c r="I48" s="90"/>
      <c r="J48" s="82"/>
      <c r="K48" s="83"/>
      <c r="L48" s="84"/>
      <c r="M48" s="84"/>
      <c r="N48" s="68"/>
      <c r="O48" s="69"/>
      <c r="P48" s="69"/>
      <c r="Q48" s="76"/>
      <c r="R48" s="68" t="str">
        <f t="shared" si="0"/>
        <v/>
      </c>
      <c r="S48" s="71" t="str">
        <f t="shared" si="1"/>
        <v/>
      </c>
      <c r="T48" s="68" t="str">
        <f t="shared" si="2"/>
        <v/>
      </c>
      <c r="U48" s="71" t="str">
        <f t="shared" si="3"/>
        <v/>
      </c>
      <c r="V48" s="43" t="str">
        <f t="shared" si="4"/>
        <v>-</v>
      </c>
    </row>
    <row r="49" spans="1:22" ht="21" outlineLevel="1">
      <c r="A49" s="58" t="s">
        <v>214</v>
      </c>
      <c r="B49" s="79" t="s">
        <v>107</v>
      </c>
      <c r="C49" s="80" t="s">
        <v>211</v>
      </c>
      <c r="D49" s="80" t="s">
        <v>23</v>
      </c>
      <c r="E49" s="74" t="s">
        <v>212</v>
      </c>
      <c r="F49" s="95" t="s">
        <v>213</v>
      </c>
      <c r="G49" s="89" t="s">
        <v>215</v>
      </c>
      <c r="H49" s="89" t="s">
        <v>216</v>
      </c>
      <c r="I49" s="90" t="s">
        <v>217</v>
      </c>
      <c r="J49" s="82" t="s">
        <v>216</v>
      </c>
      <c r="K49" s="83" t="s">
        <v>217</v>
      </c>
      <c r="L49" s="84"/>
      <c r="M49" s="84" t="s">
        <v>38</v>
      </c>
      <c r="N49" s="68"/>
      <c r="O49" s="69"/>
      <c r="P49" s="69"/>
      <c r="Q49" s="76"/>
      <c r="R49" s="68" t="str">
        <f t="shared" si="0"/>
        <v/>
      </c>
      <c r="S49" s="71" t="str">
        <f t="shared" si="1"/>
        <v/>
      </c>
      <c r="T49" s="68" t="str">
        <f t="shared" si="2"/>
        <v/>
      </c>
      <c r="U49" s="71" t="str">
        <f t="shared" si="3"/>
        <v/>
      </c>
      <c r="V49" s="43" t="str">
        <f t="shared" si="4"/>
        <v>A-A.III.1.a</v>
      </c>
    </row>
    <row r="50" spans="1:22" ht="31.5" outlineLevel="1">
      <c r="A50" s="86" t="s">
        <v>218</v>
      </c>
      <c r="B50" s="92" t="s">
        <v>107</v>
      </c>
      <c r="C50" s="93" t="s">
        <v>219</v>
      </c>
      <c r="D50" s="93" t="s">
        <v>25</v>
      </c>
      <c r="E50" s="62" t="s">
        <v>220</v>
      </c>
      <c r="F50" s="94" t="s">
        <v>221</v>
      </c>
      <c r="G50" s="89"/>
      <c r="H50" s="89"/>
      <c r="I50" s="90"/>
      <c r="J50" s="82"/>
      <c r="K50" s="83"/>
      <c r="L50" s="84"/>
      <c r="M50" s="84"/>
      <c r="N50" s="68"/>
      <c r="O50" s="69"/>
      <c r="P50" s="69"/>
      <c r="Q50" s="76"/>
      <c r="R50" s="68" t="str">
        <f t="shared" si="0"/>
        <v/>
      </c>
      <c r="S50" s="71" t="str">
        <f t="shared" si="1"/>
        <v/>
      </c>
      <c r="T50" s="68" t="str">
        <f t="shared" si="2"/>
        <v/>
      </c>
      <c r="U50" s="71" t="str">
        <f t="shared" si="3"/>
        <v/>
      </c>
      <c r="V50" s="43" t="str">
        <f t="shared" si="4"/>
        <v>-</v>
      </c>
    </row>
    <row r="51" spans="1:22" ht="21" outlineLevel="1">
      <c r="A51" s="58" t="s">
        <v>222</v>
      </c>
      <c r="B51" s="79" t="s">
        <v>107</v>
      </c>
      <c r="C51" s="80" t="s">
        <v>219</v>
      </c>
      <c r="D51" s="80" t="s">
        <v>23</v>
      </c>
      <c r="E51" s="74" t="s">
        <v>220</v>
      </c>
      <c r="F51" s="95" t="s">
        <v>221</v>
      </c>
      <c r="G51" s="89" t="s">
        <v>223</v>
      </c>
      <c r="H51" s="89" t="s">
        <v>224</v>
      </c>
      <c r="I51" s="90" t="s">
        <v>225</v>
      </c>
      <c r="J51" s="82" t="s">
        <v>224</v>
      </c>
      <c r="K51" s="83" t="s">
        <v>225</v>
      </c>
      <c r="L51" s="84"/>
      <c r="M51" s="84" t="s">
        <v>38</v>
      </c>
      <c r="N51" s="68"/>
      <c r="O51" s="69"/>
      <c r="P51" s="69"/>
      <c r="Q51" s="76"/>
      <c r="R51" s="68" t="str">
        <f t="shared" si="0"/>
        <v/>
      </c>
      <c r="S51" s="71" t="str">
        <f t="shared" si="1"/>
        <v/>
      </c>
      <c r="T51" s="68" t="str">
        <f t="shared" si="2"/>
        <v/>
      </c>
      <c r="U51" s="71" t="str">
        <f t="shared" si="3"/>
        <v/>
      </c>
      <c r="V51" s="43" t="str">
        <f t="shared" si="4"/>
        <v>A-A.III.1.c</v>
      </c>
    </row>
    <row r="52" spans="1:22" outlineLevel="1">
      <c r="A52" s="86" t="s">
        <v>226</v>
      </c>
      <c r="B52" s="59" t="s">
        <v>107</v>
      </c>
      <c r="C52" s="60" t="s">
        <v>67</v>
      </c>
      <c r="D52" s="60" t="s">
        <v>25</v>
      </c>
      <c r="E52" s="62" t="s">
        <v>227</v>
      </c>
      <c r="F52" s="62" t="s">
        <v>228</v>
      </c>
      <c r="G52" s="63"/>
      <c r="H52" s="63"/>
      <c r="I52" s="64"/>
      <c r="J52" s="65"/>
      <c r="K52" s="66"/>
      <c r="L52" s="67"/>
      <c r="N52" s="68"/>
      <c r="O52" s="69"/>
      <c r="P52" s="69"/>
      <c r="Q52" s="76"/>
      <c r="R52" s="68" t="str">
        <f t="shared" si="0"/>
        <v/>
      </c>
      <c r="S52" s="71" t="str">
        <f t="shared" si="1"/>
        <v/>
      </c>
      <c r="T52" s="68" t="str">
        <f t="shared" si="2"/>
        <v/>
      </c>
      <c r="U52" s="71" t="str">
        <f t="shared" si="3"/>
        <v/>
      </c>
      <c r="V52" s="43" t="str">
        <f t="shared" si="4"/>
        <v>-</v>
      </c>
    </row>
    <row r="53" spans="1:22" ht="21" outlineLevel="1">
      <c r="A53" s="58" t="s">
        <v>229</v>
      </c>
      <c r="B53" s="72" t="s">
        <v>107</v>
      </c>
      <c r="C53" s="73" t="s">
        <v>67</v>
      </c>
      <c r="D53" s="73" t="s">
        <v>23</v>
      </c>
      <c r="E53" s="74" t="s">
        <v>230</v>
      </c>
      <c r="F53" s="81" t="s">
        <v>231</v>
      </c>
      <c r="G53" s="63" t="s">
        <v>207</v>
      </c>
      <c r="H53" s="63" t="s">
        <v>208</v>
      </c>
      <c r="I53" s="64" t="s">
        <v>209</v>
      </c>
      <c r="J53" s="65" t="s">
        <v>208</v>
      </c>
      <c r="K53" s="66" t="s">
        <v>209</v>
      </c>
      <c r="L53" s="67"/>
      <c r="M53" s="67" t="s">
        <v>38</v>
      </c>
      <c r="N53" s="68"/>
      <c r="O53" s="69"/>
      <c r="P53" s="69"/>
      <c r="Q53" s="76"/>
      <c r="R53" s="68" t="str">
        <f t="shared" si="0"/>
        <v/>
      </c>
      <c r="S53" s="71" t="str">
        <f t="shared" si="1"/>
        <v/>
      </c>
      <c r="T53" s="68" t="str">
        <f t="shared" si="2"/>
        <v/>
      </c>
      <c r="U53" s="71" t="str">
        <f t="shared" si="3"/>
        <v/>
      </c>
      <c r="V53" s="43" t="str">
        <f t="shared" si="4"/>
        <v>A-A.III.1.d</v>
      </c>
    </row>
    <row r="54" spans="1:22" outlineLevel="1">
      <c r="A54" s="58" t="s">
        <v>232</v>
      </c>
      <c r="B54" s="72" t="s">
        <v>107</v>
      </c>
      <c r="C54" s="73" t="s">
        <v>67</v>
      </c>
      <c r="D54" s="73" t="s">
        <v>60</v>
      </c>
      <c r="E54" s="74" t="s">
        <v>233</v>
      </c>
      <c r="F54" s="81" t="s">
        <v>234</v>
      </c>
      <c r="G54" s="63" t="s">
        <v>207</v>
      </c>
      <c r="H54" s="63" t="s">
        <v>208</v>
      </c>
      <c r="I54" s="64" t="s">
        <v>209</v>
      </c>
      <c r="J54" s="65" t="s">
        <v>208</v>
      </c>
      <c r="K54" s="66" t="s">
        <v>209</v>
      </c>
      <c r="L54" s="67"/>
      <c r="M54" s="67" t="s">
        <v>38</v>
      </c>
      <c r="N54" s="68"/>
      <c r="O54" s="69"/>
      <c r="P54" s="69"/>
      <c r="Q54" s="76"/>
      <c r="R54" s="68" t="str">
        <f t="shared" si="0"/>
        <v/>
      </c>
      <c r="S54" s="71" t="str">
        <f t="shared" si="1"/>
        <v/>
      </c>
      <c r="T54" s="68" t="str">
        <f t="shared" si="2"/>
        <v/>
      </c>
      <c r="U54" s="71" t="str">
        <f t="shared" si="3"/>
        <v/>
      </c>
      <c r="V54" s="43" t="str">
        <f t="shared" si="4"/>
        <v>A-A.III.1.d</v>
      </c>
    </row>
    <row r="55" spans="1:22" outlineLevel="1">
      <c r="A55" s="58" t="s">
        <v>235</v>
      </c>
      <c r="B55" s="59" t="s">
        <v>107</v>
      </c>
      <c r="C55" s="60" t="s">
        <v>91</v>
      </c>
      <c r="D55" s="60" t="s">
        <v>25</v>
      </c>
      <c r="E55" s="62" t="s">
        <v>236</v>
      </c>
      <c r="F55" s="62" t="s">
        <v>237</v>
      </c>
      <c r="G55" s="63"/>
      <c r="H55" s="63"/>
      <c r="I55" s="64"/>
      <c r="J55" s="65"/>
      <c r="K55" s="66"/>
      <c r="L55" s="67"/>
      <c r="N55" s="68"/>
      <c r="O55" s="69"/>
      <c r="P55" s="69"/>
      <c r="Q55" s="76"/>
      <c r="R55" s="68" t="str">
        <f t="shared" si="0"/>
        <v/>
      </c>
      <c r="S55" s="71" t="str">
        <f t="shared" si="1"/>
        <v/>
      </c>
      <c r="T55" s="68" t="str">
        <f t="shared" si="2"/>
        <v/>
      </c>
      <c r="U55" s="71" t="str">
        <f t="shared" si="3"/>
        <v/>
      </c>
      <c r="V55" s="43" t="str">
        <f t="shared" si="4"/>
        <v>-</v>
      </c>
    </row>
    <row r="56" spans="1:22" outlineLevel="1">
      <c r="A56" s="58" t="s">
        <v>238</v>
      </c>
      <c r="B56" s="72" t="s">
        <v>107</v>
      </c>
      <c r="C56" s="73" t="s">
        <v>91</v>
      </c>
      <c r="D56" s="73" t="s">
        <v>23</v>
      </c>
      <c r="E56" s="87" t="s">
        <v>236</v>
      </c>
      <c r="F56" s="81" t="s">
        <v>237</v>
      </c>
      <c r="G56" s="63" t="s">
        <v>239</v>
      </c>
      <c r="H56" s="63" t="s">
        <v>240</v>
      </c>
      <c r="I56" s="64" t="s">
        <v>241</v>
      </c>
      <c r="J56" s="65" t="s">
        <v>242</v>
      </c>
      <c r="K56" s="66" t="s">
        <v>241</v>
      </c>
      <c r="L56" s="67"/>
      <c r="M56" s="67" t="s">
        <v>38</v>
      </c>
      <c r="N56" s="68"/>
      <c r="O56" s="69"/>
      <c r="P56" s="69"/>
      <c r="Q56" s="76"/>
      <c r="R56" s="68" t="str">
        <f t="shared" si="0"/>
        <v/>
      </c>
      <c r="S56" s="71" t="str">
        <f t="shared" si="1"/>
        <v/>
      </c>
      <c r="T56" s="68" t="str">
        <f t="shared" si="2"/>
        <v/>
      </c>
      <c r="U56" s="71" t="str">
        <f t="shared" si="3"/>
        <v/>
      </c>
      <c r="V56" s="43" t="str">
        <f t="shared" si="4"/>
        <v>A-A.III.2.b</v>
      </c>
    </row>
    <row r="57" spans="1:22" outlineLevel="1">
      <c r="A57" s="86" t="s">
        <v>243</v>
      </c>
      <c r="B57" s="59" t="s">
        <v>107</v>
      </c>
      <c r="C57" s="60" t="s">
        <v>173</v>
      </c>
      <c r="D57" s="60" t="s">
        <v>25</v>
      </c>
      <c r="E57" s="62" t="s">
        <v>244</v>
      </c>
      <c r="F57" s="96" t="s">
        <v>245</v>
      </c>
      <c r="G57" s="63"/>
      <c r="H57" s="63"/>
      <c r="I57" s="64"/>
      <c r="J57" s="65"/>
      <c r="K57" s="66"/>
      <c r="L57" s="67"/>
      <c r="N57" s="68"/>
      <c r="O57" s="69"/>
      <c r="P57" s="69"/>
      <c r="Q57" s="76"/>
      <c r="R57" s="68" t="str">
        <f t="shared" si="0"/>
        <v/>
      </c>
      <c r="S57" s="71" t="str">
        <f t="shared" si="1"/>
        <v/>
      </c>
      <c r="T57" s="68" t="str">
        <f t="shared" si="2"/>
        <v/>
      </c>
      <c r="U57" s="71" t="str">
        <f t="shared" si="3"/>
        <v/>
      </c>
      <c r="V57" s="43" t="str">
        <f t="shared" si="4"/>
        <v>-</v>
      </c>
    </row>
    <row r="58" spans="1:22" ht="21.6" customHeight="1" outlineLevel="1">
      <c r="A58" s="58" t="s">
        <v>246</v>
      </c>
      <c r="B58" s="72" t="s">
        <v>107</v>
      </c>
      <c r="C58" s="73" t="s">
        <v>173</v>
      </c>
      <c r="D58" s="73" t="s">
        <v>23</v>
      </c>
      <c r="E58" s="74" t="s">
        <v>247</v>
      </c>
      <c r="F58" s="81" t="s">
        <v>248</v>
      </c>
      <c r="G58" s="63" t="s">
        <v>249</v>
      </c>
      <c r="H58" s="63" t="s">
        <v>250</v>
      </c>
      <c r="I58" s="64" t="s">
        <v>251</v>
      </c>
      <c r="J58" s="65" t="s">
        <v>250</v>
      </c>
      <c r="K58" s="66" t="s">
        <v>252</v>
      </c>
      <c r="L58" s="67"/>
      <c r="M58" s="67" t="s">
        <v>38</v>
      </c>
      <c r="N58" s="68"/>
      <c r="O58" s="69"/>
      <c r="P58" s="69"/>
      <c r="Q58" s="76"/>
      <c r="R58" s="68" t="str">
        <f t="shared" si="0"/>
        <v/>
      </c>
      <c r="S58" s="71" t="str">
        <f t="shared" si="1"/>
        <v/>
      </c>
      <c r="T58" s="68" t="str">
        <f t="shared" si="2"/>
        <v/>
      </c>
      <c r="U58" s="71" t="str">
        <f t="shared" si="3"/>
        <v/>
      </c>
      <c r="V58" s="43" t="str">
        <f t="shared" si="4"/>
        <v>A-A.III.2.a</v>
      </c>
    </row>
    <row r="59" spans="1:22" outlineLevel="1">
      <c r="A59" s="58" t="s">
        <v>253</v>
      </c>
      <c r="B59" s="72" t="s">
        <v>107</v>
      </c>
      <c r="C59" s="73" t="s">
        <v>173</v>
      </c>
      <c r="D59" s="73" t="s">
        <v>60</v>
      </c>
      <c r="E59" s="74" t="s">
        <v>254</v>
      </c>
      <c r="F59" s="81" t="s">
        <v>255</v>
      </c>
      <c r="G59" s="63" t="s">
        <v>249</v>
      </c>
      <c r="H59" s="63" t="s">
        <v>250</v>
      </c>
      <c r="I59" s="64" t="s">
        <v>251</v>
      </c>
      <c r="J59" s="65" t="s">
        <v>250</v>
      </c>
      <c r="K59" s="66" t="s">
        <v>252</v>
      </c>
      <c r="L59" s="67"/>
      <c r="M59" s="67" t="s">
        <v>38</v>
      </c>
      <c r="N59" s="68"/>
      <c r="O59" s="69"/>
      <c r="P59" s="69"/>
      <c r="Q59" s="76"/>
      <c r="R59" s="68" t="str">
        <f t="shared" si="0"/>
        <v/>
      </c>
      <c r="S59" s="71" t="str">
        <f t="shared" si="1"/>
        <v/>
      </c>
      <c r="T59" s="68" t="str">
        <f t="shared" si="2"/>
        <v/>
      </c>
      <c r="U59" s="71" t="str">
        <f t="shared" si="3"/>
        <v/>
      </c>
      <c r="V59" s="43" t="str">
        <f t="shared" si="4"/>
        <v>A-A.III.2.a</v>
      </c>
    </row>
    <row r="60" spans="1:22" outlineLevel="1">
      <c r="A60" s="58" t="s">
        <v>256</v>
      </c>
      <c r="B60" s="72" t="s">
        <v>107</v>
      </c>
      <c r="C60" s="73" t="s">
        <v>173</v>
      </c>
      <c r="D60" s="73" t="s">
        <v>107</v>
      </c>
      <c r="E60" s="74" t="s">
        <v>257</v>
      </c>
      <c r="F60" s="81" t="s">
        <v>258</v>
      </c>
      <c r="G60" s="63" t="s">
        <v>249</v>
      </c>
      <c r="H60" s="63" t="s">
        <v>250</v>
      </c>
      <c r="I60" s="64" t="s">
        <v>251</v>
      </c>
      <c r="J60" s="65" t="s">
        <v>250</v>
      </c>
      <c r="K60" s="66" t="s">
        <v>252</v>
      </c>
      <c r="L60" s="67"/>
      <c r="M60" s="67" t="s">
        <v>38</v>
      </c>
      <c r="N60" s="68"/>
      <c r="O60" s="69"/>
      <c r="P60" s="69"/>
      <c r="Q60" s="76"/>
      <c r="R60" s="68" t="str">
        <f t="shared" si="0"/>
        <v/>
      </c>
      <c r="S60" s="71" t="str">
        <f t="shared" si="1"/>
        <v/>
      </c>
      <c r="T60" s="68" t="str">
        <f t="shared" si="2"/>
        <v/>
      </c>
      <c r="U60" s="71" t="str">
        <f t="shared" si="3"/>
        <v/>
      </c>
      <c r="V60" s="43" t="str">
        <f t="shared" si="4"/>
        <v>A-A.III.2.a</v>
      </c>
    </row>
    <row r="61" spans="1:22" outlineLevel="1">
      <c r="A61" s="29" t="s">
        <v>259</v>
      </c>
      <c r="B61" s="30"/>
      <c r="C61" s="31"/>
      <c r="D61" s="31"/>
      <c r="E61" s="32" t="s">
        <v>260</v>
      </c>
      <c r="F61" s="32" t="s">
        <v>261</v>
      </c>
      <c r="G61" s="33"/>
      <c r="H61" s="33"/>
      <c r="I61" s="34"/>
      <c r="J61" s="35"/>
      <c r="K61" s="36"/>
      <c r="L61" s="37"/>
      <c r="M61" s="38"/>
      <c r="N61" s="39"/>
      <c r="O61" s="40"/>
      <c r="P61" s="40"/>
      <c r="Q61" s="97"/>
      <c r="R61" s="39" t="str">
        <f t="shared" si="0"/>
        <v/>
      </c>
      <c r="S61" s="42" t="str">
        <f t="shared" si="1"/>
        <v/>
      </c>
      <c r="T61" s="39" t="str">
        <f t="shared" si="2"/>
        <v/>
      </c>
      <c r="U61" s="42" t="str">
        <f t="shared" si="3"/>
        <v/>
      </c>
      <c r="V61" s="43" t="str">
        <f t="shared" si="4"/>
        <v>-</v>
      </c>
    </row>
    <row r="62" spans="1:22" ht="21" outlineLevel="1">
      <c r="A62" s="44" t="s">
        <v>262</v>
      </c>
      <c r="B62" s="45" t="s">
        <v>29</v>
      </c>
      <c r="C62" s="46" t="s">
        <v>24</v>
      </c>
      <c r="D62" s="46" t="s">
        <v>25</v>
      </c>
      <c r="E62" s="47" t="s">
        <v>263</v>
      </c>
      <c r="F62" s="47" t="s">
        <v>264</v>
      </c>
      <c r="G62" s="48"/>
      <c r="H62" s="48"/>
      <c r="I62" s="49"/>
      <c r="J62" s="50"/>
      <c r="K62" s="51"/>
      <c r="L62" s="52"/>
      <c r="M62" s="53"/>
      <c r="N62" s="54"/>
      <c r="O62" s="55"/>
      <c r="P62" s="55"/>
      <c r="Q62" s="85"/>
      <c r="R62" s="54" t="str">
        <f t="shared" si="0"/>
        <v/>
      </c>
      <c r="S62" s="57" t="str">
        <f t="shared" si="1"/>
        <v/>
      </c>
      <c r="T62" s="54" t="str">
        <f t="shared" si="2"/>
        <v/>
      </c>
      <c r="U62" s="57" t="str">
        <f t="shared" si="3"/>
        <v/>
      </c>
      <c r="V62" s="43" t="str">
        <f t="shared" si="4"/>
        <v>-</v>
      </c>
    </row>
    <row r="63" spans="1:22" ht="21" outlineLevel="1">
      <c r="A63" s="58" t="s">
        <v>265</v>
      </c>
      <c r="B63" s="59" t="s">
        <v>29</v>
      </c>
      <c r="C63" s="60" t="s">
        <v>29</v>
      </c>
      <c r="D63" s="60" t="s">
        <v>25</v>
      </c>
      <c r="E63" s="62" t="s">
        <v>266</v>
      </c>
      <c r="F63" s="62" t="s">
        <v>267</v>
      </c>
      <c r="G63" s="63"/>
      <c r="H63" s="63"/>
      <c r="I63" s="64"/>
      <c r="J63" s="65"/>
      <c r="K63" s="66"/>
      <c r="L63" s="67"/>
      <c r="N63" s="68"/>
      <c r="O63" s="69"/>
      <c r="P63" s="69"/>
      <c r="Q63" s="76"/>
      <c r="R63" s="68" t="str">
        <f t="shared" si="0"/>
        <v/>
      </c>
      <c r="S63" s="71" t="str">
        <f t="shared" si="1"/>
        <v/>
      </c>
      <c r="T63" s="68" t="str">
        <f t="shared" si="2"/>
        <v/>
      </c>
      <c r="U63" s="71" t="str">
        <f t="shared" si="3"/>
        <v/>
      </c>
      <c r="V63" s="43" t="str">
        <f t="shared" si="4"/>
        <v>-</v>
      </c>
    </row>
    <row r="64" spans="1:22" ht="31.5" outlineLevel="1">
      <c r="A64" s="58" t="s">
        <v>268</v>
      </c>
      <c r="B64" s="72" t="s">
        <v>29</v>
      </c>
      <c r="C64" s="73" t="s">
        <v>29</v>
      </c>
      <c r="D64" s="73" t="s">
        <v>269</v>
      </c>
      <c r="E64" s="74" t="s">
        <v>270</v>
      </c>
      <c r="F64" s="81" t="s">
        <v>271</v>
      </c>
      <c r="G64" s="63" t="s">
        <v>272</v>
      </c>
      <c r="H64" s="63" t="s">
        <v>273</v>
      </c>
      <c r="I64" s="64" t="s">
        <v>274</v>
      </c>
      <c r="J64" s="65" t="s">
        <v>275</v>
      </c>
      <c r="K64" s="66" t="s">
        <v>276</v>
      </c>
      <c r="L64" s="67"/>
      <c r="M64" s="67" t="s">
        <v>38</v>
      </c>
      <c r="N64" s="68"/>
      <c r="O64" s="69"/>
      <c r="P64" s="69"/>
      <c r="Q64" s="76"/>
      <c r="R64" s="68" t="str">
        <f t="shared" si="0"/>
        <v/>
      </c>
      <c r="S64" s="71" t="str">
        <f t="shared" si="1"/>
        <v/>
      </c>
      <c r="T64" s="68" t="str">
        <f t="shared" si="2"/>
        <v/>
      </c>
      <c r="U64" s="71" t="str">
        <f t="shared" si="3"/>
        <v/>
      </c>
      <c r="V64" s="43" t="str">
        <f t="shared" si="4"/>
        <v>A-B.I.1</v>
      </c>
    </row>
    <row r="65" spans="1:22" ht="21" outlineLevel="1">
      <c r="A65" s="58" t="s">
        <v>277</v>
      </c>
      <c r="B65" s="72" t="s">
        <v>29</v>
      </c>
      <c r="C65" s="73" t="s">
        <v>29</v>
      </c>
      <c r="D65" s="73" t="s">
        <v>278</v>
      </c>
      <c r="E65" s="74" t="s">
        <v>279</v>
      </c>
      <c r="F65" s="81" t="s">
        <v>280</v>
      </c>
      <c r="G65" s="63" t="s">
        <v>281</v>
      </c>
      <c r="H65" s="63" t="s">
        <v>282</v>
      </c>
      <c r="I65" s="64" t="s">
        <v>283</v>
      </c>
      <c r="J65" s="65" t="s">
        <v>275</v>
      </c>
      <c r="K65" s="66" t="s">
        <v>276</v>
      </c>
      <c r="L65" s="67"/>
      <c r="M65" s="67" t="s">
        <v>38</v>
      </c>
      <c r="N65" s="68"/>
      <c r="O65" s="69"/>
      <c r="P65" s="69"/>
      <c r="Q65" s="76"/>
      <c r="R65" s="68" t="str">
        <f t="shared" si="0"/>
        <v/>
      </c>
      <c r="S65" s="71" t="str">
        <f t="shared" si="1"/>
        <v/>
      </c>
      <c r="T65" s="68" t="str">
        <f t="shared" si="2"/>
        <v/>
      </c>
      <c r="U65" s="71" t="str">
        <f t="shared" si="3"/>
        <v/>
      </c>
      <c r="V65" s="43" t="str">
        <f t="shared" si="4"/>
        <v>A-B.I.1</v>
      </c>
    </row>
    <row r="66" spans="1:22" ht="21" outlineLevel="1">
      <c r="A66" s="58" t="s">
        <v>284</v>
      </c>
      <c r="B66" s="72" t="s">
        <v>29</v>
      </c>
      <c r="C66" s="73" t="s">
        <v>29</v>
      </c>
      <c r="D66" s="73" t="s">
        <v>285</v>
      </c>
      <c r="E66" s="74" t="s">
        <v>286</v>
      </c>
      <c r="F66" s="81" t="s">
        <v>287</v>
      </c>
      <c r="G66" s="63" t="s">
        <v>288</v>
      </c>
      <c r="H66" s="63" t="s">
        <v>289</v>
      </c>
      <c r="I66" s="64" t="s">
        <v>290</v>
      </c>
      <c r="J66" s="65" t="s">
        <v>275</v>
      </c>
      <c r="K66" s="66" t="s">
        <v>276</v>
      </c>
      <c r="L66" s="67"/>
      <c r="M66" s="67" t="s">
        <v>38</v>
      </c>
      <c r="N66" s="68"/>
      <c r="O66" s="69"/>
      <c r="P66" s="69"/>
      <c r="Q66" s="76"/>
      <c r="R66" s="68" t="str">
        <f t="shared" si="0"/>
        <v/>
      </c>
      <c r="S66" s="71" t="str">
        <f t="shared" si="1"/>
        <v/>
      </c>
      <c r="T66" s="68" t="str">
        <f t="shared" si="2"/>
        <v/>
      </c>
      <c r="U66" s="71" t="str">
        <f t="shared" si="3"/>
        <v/>
      </c>
      <c r="V66" s="43" t="str">
        <f t="shared" si="4"/>
        <v>A-B.I.1</v>
      </c>
    </row>
    <row r="67" spans="1:22" ht="21" outlineLevel="1">
      <c r="A67" s="58" t="s">
        <v>291</v>
      </c>
      <c r="B67" s="72" t="s">
        <v>29</v>
      </c>
      <c r="C67" s="73" t="s">
        <v>29</v>
      </c>
      <c r="D67" s="73" t="s">
        <v>292</v>
      </c>
      <c r="E67" s="74" t="s">
        <v>293</v>
      </c>
      <c r="F67" s="81" t="s">
        <v>294</v>
      </c>
      <c r="G67" s="63" t="s">
        <v>295</v>
      </c>
      <c r="H67" s="63" t="s">
        <v>296</v>
      </c>
      <c r="I67" s="64" t="s">
        <v>297</v>
      </c>
      <c r="J67" s="65" t="s">
        <v>275</v>
      </c>
      <c r="K67" s="66" t="s">
        <v>276</v>
      </c>
      <c r="L67" s="67"/>
      <c r="M67" s="67" t="s">
        <v>38</v>
      </c>
      <c r="N67" s="68"/>
      <c r="O67" s="69"/>
      <c r="P67" s="69"/>
      <c r="Q67" s="76"/>
      <c r="R67" s="68" t="str">
        <f t="shared" si="0"/>
        <v/>
      </c>
      <c r="S67" s="71" t="str">
        <f t="shared" si="1"/>
        <v/>
      </c>
      <c r="T67" s="68" t="str">
        <f t="shared" si="2"/>
        <v/>
      </c>
      <c r="U67" s="71" t="str">
        <f t="shared" si="3"/>
        <v/>
      </c>
      <c r="V67" s="43" t="str">
        <f t="shared" si="4"/>
        <v>A-B.I.1</v>
      </c>
    </row>
    <row r="68" spans="1:22" ht="21" outlineLevel="1">
      <c r="A68" s="58" t="s">
        <v>298</v>
      </c>
      <c r="B68" s="72" t="s">
        <v>29</v>
      </c>
      <c r="C68" s="73" t="s">
        <v>29</v>
      </c>
      <c r="D68" s="73" t="s">
        <v>299</v>
      </c>
      <c r="E68" s="74" t="s">
        <v>300</v>
      </c>
      <c r="F68" s="81" t="s">
        <v>301</v>
      </c>
      <c r="G68" s="63" t="s">
        <v>302</v>
      </c>
      <c r="H68" s="63" t="s">
        <v>303</v>
      </c>
      <c r="I68" s="64" t="s">
        <v>304</v>
      </c>
      <c r="J68" s="65" t="s">
        <v>275</v>
      </c>
      <c r="K68" s="66" t="s">
        <v>276</v>
      </c>
      <c r="L68" s="67"/>
      <c r="M68" s="67" t="s">
        <v>38</v>
      </c>
      <c r="N68" s="68"/>
      <c r="O68" s="69"/>
      <c r="P68" s="69"/>
      <c r="Q68" s="76"/>
      <c r="R68" s="68" t="str">
        <f t="shared" si="0"/>
        <v/>
      </c>
      <c r="S68" s="71" t="str">
        <f t="shared" si="1"/>
        <v/>
      </c>
      <c r="T68" s="68" t="str">
        <f t="shared" si="2"/>
        <v/>
      </c>
      <c r="U68" s="71" t="str">
        <f t="shared" si="3"/>
        <v/>
      </c>
      <c r="V68" s="43" t="str">
        <f t="shared" si="4"/>
        <v>A-B.I.1</v>
      </c>
    </row>
    <row r="69" spans="1:22" ht="21" outlineLevel="1">
      <c r="A69" s="58" t="s">
        <v>305</v>
      </c>
      <c r="B69" s="72" t="s">
        <v>29</v>
      </c>
      <c r="C69" s="73" t="s">
        <v>29</v>
      </c>
      <c r="D69" s="73" t="s">
        <v>306</v>
      </c>
      <c r="E69" s="74" t="s">
        <v>307</v>
      </c>
      <c r="F69" s="81" t="s">
        <v>308</v>
      </c>
      <c r="G69" s="63" t="s">
        <v>309</v>
      </c>
      <c r="H69" s="63" t="s">
        <v>310</v>
      </c>
      <c r="I69" s="64" t="s">
        <v>311</v>
      </c>
      <c r="J69" s="65" t="s">
        <v>275</v>
      </c>
      <c r="K69" s="66" t="s">
        <v>276</v>
      </c>
      <c r="L69" s="67"/>
      <c r="M69" s="67" t="s">
        <v>38</v>
      </c>
      <c r="N69" s="68"/>
      <c r="O69" s="69"/>
      <c r="P69" s="69"/>
      <c r="Q69" s="76"/>
      <c r="R69" s="68" t="str">
        <f t="shared" si="0"/>
        <v/>
      </c>
      <c r="S69" s="71" t="str">
        <f t="shared" si="1"/>
        <v/>
      </c>
      <c r="T69" s="68" t="str">
        <f t="shared" si="2"/>
        <v/>
      </c>
      <c r="U69" s="71" t="str">
        <f t="shared" si="3"/>
        <v/>
      </c>
      <c r="V69" s="43" t="str">
        <f t="shared" si="4"/>
        <v>A-B.I.1</v>
      </c>
    </row>
    <row r="70" spans="1:22" ht="21" outlineLevel="1">
      <c r="A70" s="58" t="s">
        <v>312</v>
      </c>
      <c r="B70" s="72" t="s">
        <v>29</v>
      </c>
      <c r="C70" s="73" t="s">
        <v>29</v>
      </c>
      <c r="D70" s="73" t="s">
        <v>313</v>
      </c>
      <c r="E70" s="74" t="s">
        <v>314</v>
      </c>
      <c r="F70" s="81" t="s">
        <v>315</v>
      </c>
      <c r="G70" s="63" t="s">
        <v>316</v>
      </c>
      <c r="H70" s="63" t="s">
        <v>317</v>
      </c>
      <c r="I70" s="64" t="s">
        <v>318</v>
      </c>
      <c r="J70" s="65" t="s">
        <v>275</v>
      </c>
      <c r="K70" s="66" t="s">
        <v>276</v>
      </c>
      <c r="L70" s="67"/>
      <c r="M70" s="67" t="s">
        <v>38</v>
      </c>
      <c r="N70" s="68"/>
      <c r="O70" s="69"/>
      <c r="P70" s="69"/>
      <c r="Q70" s="76"/>
      <c r="R70" s="68" t="str">
        <f t="shared" si="0"/>
        <v/>
      </c>
      <c r="S70" s="71" t="str">
        <f t="shared" si="1"/>
        <v/>
      </c>
      <c r="T70" s="68" t="str">
        <f t="shared" si="2"/>
        <v/>
      </c>
      <c r="U70" s="71" t="str">
        <f t="shared" si="3"/>
        <v/>
      </c>
      <c r="V70" s="43" t="str">
        <f t="shared" si="4"/>
        <v>A-B.I.1</v>
      </c>
    </row>
    <row r="71" spans="1:22" ht="21" outlineLevel="1">
      <c r="A71" s="58" t="s">
        <v>319</v>
      </c>
      <c r="B71" s="72" t="s">
        <v>29</v>
      </c>
      <c r="C71" s="73" t="s">
        <v>29</v>
      </c>
      <c r="D71" s="73" t="s">
        <v>320</v>
      </c>
      <c r="E71" s="74" t="s">
        <v>321</v>
      </c>
      <c r="F71" s="81" t="s">
        <v>322</v>
      </c>
      <c r="G71" s="63" t="s">
        <v>323</v>
      </c>
      <c r="H71" s="63" t="s">
        <v>324</v>
      </c>
      <c r="I71" s="64" t="s">
        <v>325</v>
      </c>
      <c r="J71" s="65" t="s">
        <v>275</v>
      </c>
      <c r="K71" s="66" t="s">
        <v>276</v>
      </c>
      <c r="L71" s="67"/>
      <c r="M71" s="67" t="s">
        <v>38</v>
      </c>
      <c r="N71" s="68"/>
      <c r="O71" s="69"/>
      <c r="P71" s="69"/>
      <c r="Q71" s="76"/>
      <c r="R71" s="68" t="str">
        <f t="shared" si="0"/>
        <v/>
      </c>
      <c r="S71" s="71" t="str">
        <f t="shared" si="1"/>
        <v/>
      </c>
      <c r="T71" s="68" t="str">
        <f t="shared" si="2"/>
        <v/>
      </c>
      <c r="U71" s="71" t="str">
        <f t="shared" si="3"/>
        <v/>
      </c>
      <c r="V71" s="43" t="str">
        <f t="shared" si="4"/>
        <v>A-B.I.1</v>
      </c>
    </row>
    <row r="72" spans="1:22" ht="21" outlineLevel="1">
      <c r="A72" s="86" t="s">
        <v>326</v>
      </c>
      <c r="B72" s="59" t="s">
        <v>29</v>
      </c>
      <c r="C72" s="60" t="s">
        <v>40</v>
      </c>
      <c r="D72" s="60" t="s">
        <v>25</v>
      </c>
      <c r="E72" s="62" t="s">
        <v>327</v>
      </c>
      <c r="F72" s="62" t="s">
        <v>328</v>
      </c>
      <c r="G72" s="63"/>
      <c r="H72" s="63"/>
      <c r="I72" s="64"/>
      <c r="J72" s="65"/>
      <c r="K72" s="66"/>
      <c r="L72" s="67"/>
      <c r="N72" s="68"/>
      <c r="O72" s="69"/>
      <c r="P72" s="69"/>
      <c r="Q72" s="76"/>
      <c r="R72" s="68" t="str">
        <f t="shared" si="0"/>
        <v/>
      </c>
      <c r="S72" s="71" t="str">
        <f t="shared" si="1"/>
        <v/>
      </c>
      <c r="T72" s="68" t="str">
        <f t="shared" si="2"/>
        <v/>
      </c>
      <c r="U72" s="71" t="str">
        <f t="shared" si="3"/>
        <v/>
      </c>
      <c r="V72" s="43" t="str">
        <f t="shared" si="4"/>
        <v>-</v>
      </c>
    </row>
    <row r="73" spans="1:22" ht="21" outlineLevel="1">
      <c r="A73" s="58" t="s">
        <v>329</v>
      </c>
      <c r="B73" s="72" t="s">
        <v>29</v>
      </c>
      <c r="C73" s="73" t="s">
        <v>40</v>
      </c>
      <c r="D73" s="73" t="s">
        <v>269</v>
      </c>
      <c r="E73" s="74" t="s">
        <v>330</v>
      </c>
      <c r="F73" s="81" t="s">
        <v>331</v>
      </c>
      <c r="G73" s="63" t="s">
        <v>332</v>
      </c>
      <c r="H73" s="63" t="s">
        <v>333</v>
      </c>
      <c r="I73" s="64" t="s">
        <v>334</v>
      </c>
      <c r="J73" s="65" t="s">
        <v>335</v>
      </c>
      <c r="K73" s="66" t="s">
        <v>336</v>
      </c>
      <c r="L73" s="67"/>
      <c r="M73" s="67" t="s">
        <v>38</v>
      </c>
      <c r="N73" s="68"/>
      <c r="O73" s="69"/>
      <c r="P73" s="69"/>
      <c r="Q73" s="76"/>
      <c r="R73" s="68" t="str">
        <f t="shared" ref="R73:R136" si="5">IF(O73=0,"",Q73-O73)</f>
        <v/>
      </c>
      <c r="S73" s="71" t="str">
        <f t="shared" ref="S73:S136" si="6">IF(O73=0,"",R73/O73)</f>
        <v/>
      </c>
      <c r="T73" s="68" t="str">
        <f t="shared" ref="T73:T136" si="7">IF(P73=0,"",Q73-P73)</f>
        <v/>
      </c>
      <c r="U73" s="71" t="str">
        <f t="shared" ref="U73:U136" si="8">IF(P73=0,"",T73/P73)</f>
        <v/>
      </c>
      <c r="V73" s="43" t="str">
        <f t="shared" ref="V73:V136" si="9">CONCATENATE(M73,"-",J73)</f>
        <v>A-B.I.2</v>
      </c>
    </row>
    <row r="74" spans="1:22" ht="31.5" outlineLevel="1">
      <c r="A74" s="58" t="s">
        <v>337</v>
      </c>
      <c r="B74" s="72" t="s">
        <v>29</v>
      </c>
      <c r="C74" s="73" t="s">
        <v>40</v>
      </c>
      <c r="D74" s="73" t="s">
        <v>278</v>
      </c>
      <c r="E74" s="74" t="s">
        <v>338</v>
      </c>
      <c r="F74" s="81" t="s">
        <v>339</v>
      </c>
      <c r="G74" s="63" t="s">
        <v>340</v>
      </c>
      <c r="H74" s="63" t="s">
        <v>341</v>
      </c>
      <c r="I74" s="64" t="s">
        <v>342</v>
      </c>
      <c r="J74" s="65" t="s">
        <v>335</v>
      </c>
      <c r="K74" s="66" t="s">
        <v>336</v>
      </c>
      <c r="L74" s="67"/>
      <c r="M74" s="67" t="s">
        <v>38</v>
      </c>
      <c r="N74" s="68"/>
      <c r="O74" s="69"/>
      <c r="P74" s="69"/>
      <c r="Q74" s="76"/>
      <c r="R74" s="68" t="str">
        <f t="shared" si="5"/>
        <v/>
      </c>
      <c r="S74" s="71" t="str">
        <f t="shared" si="6"/>
        <v/>
      </c>
      <c r="T74" s="68" t="str">
        <f t="shared" si="7"/>
        <v/>
      </c>
      <c r="U74" s="71" t="str">
        <f t="shared" si="8"/>
        <v/>
      </c>
      <c r="V74" s="43" t="str">
        <f t="shared" si="9"/>
        <v>A-B.I.2</v>
      </c>
    </row>
    <row r="75" spans="1:22" ht="21" outlineLevel="1">
      <c r="A75" s="58" t="s">
        <v>343</v>
      </c>
      <c r="B75" s="72" t="s">
        <v>29</v>
      </c>
      <c r="C75" s="73" t="s">
        <v>40</v>
      </c>
      <c r="D75" s="73" t="s">
        <v>285</v>
      </c>
      <c r="E75" s="74" t="s">
        <v>344</v>
      </c>
      <c r="F75" s="81" t="s">
        <v>345</v>
      </c>
      <c r="G75" s="63" t="s">
        <v>346</v>
      </c>
      <c r="H75" s="63" t="s">
        <v>347</v>
      </c>
      <c r="I75" s="64" t="s">
        <v>348</v>
      </c>
      <c r="J75" s="65" t="s">
        <v>335</v>
      </c>
      <c r="K75" s="66" t="s">
        <v>336</v>
      </c>
      <c r="L75" s="67"/>
      <c r="M75" s="67" t="s">
        <v>38</v>
      </c>
      <c r="N75" s="68"/>
      <c r="O75" s="69"/>
      <c r="P75" s="69"/>
      <c r="Q75" s="76"/>
      <c r="R75" s="68" t="str">
        <f t="shared" si="5"/>
        <v/>
      </c>
      <c r="S75" s="71" t="str">
        <f t="shared" si="6"/>
        <v/>
      </c>
      <c r="T75" s="68" t="str">
        <f t="shared" si="7"/>
        <v/>
      </c>
      <c r="U75" s="71" t="str">
        <f t="shared" si="8"/>
        <v/>
      </c>
      <c r="V75" s="43" t="str">
        <f t="shared" si="9"/>
        <v>A-B.I.2</v>
      </c>
    </row>
    <row r="76" spans="1:22" ht="31.5" outlineLevel="1">
      <c r="A76" s="58" t="s">
        <v>349</v>
      </c>
      <c r="B76" s="72" t="s">
        <v>29</v>
      </c>
      <c r="C76" s="73" t="s">
        <v>40</v>
      </c>
      <c r="D76" s="73" t="s">
        <v>292</v>
      </c>
      <c r="E76" s="74" t="s">
        <v>350</v>
      </c>
      <c r="F76" s="81" t="s">
        <v>351</v>
      </c>
      <c r="G76" s="63" t="s">
        <v>352</v>
      </c>
      <c r="H76" s="63" t="s">
        <v>353</v>
      </c>
      <c r="I76" s="64" t="s">
        <v>354</v>
      </c>
      <c r="J76" s="65" t="s">
        <v>335</v>
      </c>
      <c r="K76" s="66" t="s">
        <v>336</v>
      </c>
      <c r="L76" s="67"/>
      <c r="M76" s="67" t="s">
        <v>38</v>
      </c>
      <c r="N76" s="68"/>
      <c r="O76" s="69"/>
      <c r="P76" s="69"/>
      <c r="Q76" s="76"/>
      <c r="R76" s="68" t="str">
        <f t="shared" si="5"/>
        <v/>
      </c>
      <c r="S76" s="71" t="str">
        <f t="shared" si="6"/>
        <v/>
      </c>
      <c r="T76" s="68" t="str">
        <f t="shared" si="7"/>
        <v/>
      </c>
      <c r="U76" s="71" t="str">
        <f t="shared" si="8"/>
        <v/>
      </c>
      <c r="V76" s="43" t="str">
        <f t="shared" si="9"/>
        <v>A-B.I.2</v>
      </c>
    </row>
    <row r="77" spans="1:22" ht="23.45" customHeight="1" outlineLevel="1">
      <c r="A77" s="58" t="s">
        <v>355</v>
      </c>
      <c r="B77" s="72" t="s">
        <v>29</v>
      </c>
      <c r="C77" s="73" t="s">
        <v>40</v>
      </c>
      <c r="D77" s="73" t="s">
        <v>299</v>
      </c>
      <c r="E77" s="74" t="s">
        <v>356</v>
      </c>
      <c r="F77" s="81" t="s">
        <v>357</v>
      </c>
      <c r="G77" s="63" t="s">
        <v>358</v>
      </c>
      <c r="H77" s="63" t="s">
        <v>359</v>
      </c>
      <c r="I77" s="64" t="s">
        <v>360</v>
      </c>
      <c r="J77" s="65" t="s">
        <v>335</v>
      </c>
      <c r="K77" s="66" t="s">
        <v>336</v>
      </c>
      <c r="L77" s="67"/>
      <c r="M77" s="67" t="s">
        <v>38</v>
      </c>
      <c r="N77" s="68"/>
      <c r="O77" s="69"/>
      <c r="P77" s="69"/>
      <c r="Q77" s="76"/>
      <c r="R77" s="68" t="str">
        <f t="shared" si="5"/>
        <v/>
      </c>
      <c r="S77" s="71" t="str">
        <f t="shared" si="6"/>
        <v/>
      </c>
      <c r="T77" s="68" t="str">
        <f t="shared" si="7"/>
        <v/>
      </c>
      <c r="U77" s="71" t="str">
        <f t="shared" si="8"/>
        <v/>
      </c>
      <c r="V77" s="43" t="str">
        <f t="shared" si="9"/>
        <v>A-B.I.2</v>
      </c>
    </row>
    <row r="78" spans="1:22" ht="24" customHeight="1" outlineLevel="1">
      <c r="A78" s="58" t="s">
        <v>361</v>
      </c>
      <c r="B78" s="72" t="s">
        <v>29</v>
      </c>
      <c r="C78" s="73" t="s">
        <v>40</v>
      </c>
      <c r="D78" s="73" t="s">
        <v>306</v>
      </c>
      <c r="E78" s="74" t="s">
        <v>362</v>
      </c>
      <c r="F78" s="81" t="s">
        <v>363</v>
      </c>
      <c r="G78" s="63" t="s">
        <v>364</v>
      </c>
      <c r="H78" s="63" t="s">
        <v>365</v>
      </c>
      <c r="I78" s="64" t="s">
        <v>366</v>
      </c>
      <c r="J78" s="65" t="s">
        <v>335</v>
      </c>
      <c r="K78" s="66" t="s">
        <v>336</v>
      </c>
      <c r="L78" s="67"/>
      <c r="M78" s="67" t="s">
        <v>38</v>
      </c>
      <c r="N78" s="68"/>
      <c r="O78" s="69"/>
      <c r="P78" s="69"/>
      <c r="Q78" s="76"/>
      <c r="R78" s="68" t="str">
        <f t="shared" si="5"/>
        <v/>
      </c>
      <c r="S78" s="71" t="str">
        <f t="shared" si="6"/>
        <v/>
      </c>
      <c r="T78" s="68" t="str">
        <f t="shared" si="7"/>
        <v/>
      </c>
      <c r="U78" s="71" t="str">
        <f t="shared" si="8"/>
        <v/>
      </c>
      <c r="V78" s="43" t="str">
        <f t="shared" si="9"/>
        <v>A-B.I.2</v>
      </c>
    </row>
    <row r="79" spans="1:22" ht="21.6" customHeight="1" outlineLevel="1">
      <c r="A79" s="86" t="s">
        <v>367</v>
      </c>
      <c r="B79" s="59" t="s">
        <v>29</v>
      </c>
      <c r="C79" s="60" t="s">
        <v>50</v>
      </c>
      <c r="D79" s="60" t="s">
        <v>25</v>
      </c>
      <c r="E79" s="62" t="s">
        <v>368</v>
      </c>
      <c r="F79" s="96" t="s">
        <v>369</v>
      </c>
      <c r="G79" s="63"/>
      <c r="H79" s="63"/>
      <c r="I79" s="64"/>
      <c r="J79" s="65"/>
      <c r="K79" s="66"/>
      <c r="L79" s="67"/>
      <c r="N79" s="68"/>
      <c r="O79" s="69"/>
      <c r="P79" s="69"/>
      <c r="Q79" s="76"/>
      <c r="R79" s="68" t="str">
        <f t="shared" si="5"/>
        <v/>
      </c>
      <c r="S79" s="71" t="str">
        <f t="shared" si="6"/>
        <v/>
      </c>
      <c r="T79" s="68" t="str">
        <f t="shared" si="7"/>
        <v/>
      </c>
      <c r="U79" s="71" t="str">
        <f t="shared" si="8"/>
        <v/>
      </c>
      <c r="V79" s="43" t="str">
        <f t="shared" si="9"/>
        <v>-</v>
      </c>
    </row>
    <row r="80" spans="1:22" ht="22.5" outlineLevel="1">
      <c r="A80" s="58" t="s">
        <v>370</v>
      </c>
      <c r="B80" s="72" t="s">
        <v>29</v>
      </c>
      <c r="C80" s="73" t="s">
        <v>50</v>
      </c>
      <c r="D80" s="73" t="s">
        <v>23</v>
      </c>
      <c r="E80" s="74" t="s">
        <v>371</v>
      </c>
      <c r="F80" s="81" t="s">
        <v>372</v>
      </c>
      <c r="G80" s="63" t="s">
        <v>373</v>
      </c>
      <c r="H80" s="63" t="s">
        <v>374</v>
      </c>
      <c r="I80" s="64" t="s">
        <v>375</v>
      </c>
      <c r="J80" s="65" t="s">
        <v>376</v>
      </c>
      <c r="K80" s="66" t="s">
        <v>377</v>
      </c>
      <c r="L80" s="67"/>
      <c r="M80" s="67" t="s">
        <v>38</v>
      </c>
      <c r="N80" s="68"/>
      <c r="O80" s="69"/>
      <c r="P80" s="69"/>
      <c r="Q80" s="76"/>
      <c r="R80" s="68" t="str">
        <f t="shared" si="5"/>
        <v/>
      </c>
      <c r="S80" s="71" t="str">
        <f t="shared" si="6"/>
        <v/>
      </c>
      <c r="T80" s="68" t="str">
        <f t="shared" si="7"/>
        <v/>
      </c>
      <c r="U80" s="71" t="str">
        <f t="shared" si="8"/>
        <v/>
      </c>
      <c r="V80" s="43" t="str">
        <f t="shared" si="9"/>
        <v>A-B.I.3</v>
      </c>
    </row>
    <row r="81" spans="1:22" ht="22.5" outlineLevel="1">
      <c r="A81" s="58" t="s">
        <v>378</v>
      </c>
      <c r="B81" s="72" t="s">
        <v>29</v>
      </c>
      <c r="C81" s="73" t="s">
        <v>50</v>
      </c>
      <c r="D81" s="73" t="s">
        <v>60</v>
      </c>
      <c r="E81" s="74" t="s">
        <v>379</v>
      </c>
      <c r="F81" s="81" t="s">
        <v>380</v>
      </c>
      <c r="G81" s="63" t="s">
        <v>381</v>
      </c>
      <c r="H81" s="63" t="s">
        <v>382</v>
      </c>
      <c r="I81" s="64" t="s">
        <v>383</v>
      </c>
      <c r="J81" s="65" t="s">
        <v>384</v>
      </c>
      <c r="K81" s="66" t="s">
        <v>385</v>
      </c>
      <c r="L81" s="67"/>
      <c r="M81" s="67" t="s">
        <v>38</v>
      </c>
      <c r="N81" s="68"/>
      <c r="O81" s="69"/>
      <c r="P81" s="69"/>
      <c r="Q81" s="76"/>
      <c r="R81" s="68" t="str">
        <f t="shared" si="5"/>
        <v/>
      </c>
      <c r="S81" s="71" t="str">
        <f t="shared" si="6"/>
        <v/>
      </c>
      <c r="T81" s="68" t="str">
        <f t="shared" si="7"/>
        <v/>
      </c>
      <c r="U81" s="71" t="str">
        <f t="shared" si="8"/>
        <v/>
      </c>
      <c r="V81" s="43" t="str">
        <f t="shared" si="9"/>
        <v>A-B.I.4</v>
      </c>
    </row>
    <row r="82" spans="1:22" ht="21" outlineLevel="1">
      <c r="A82" s="44" t="s">
        <v>386</v>
      </c>
      <c r="B82" s="45" t="s">
        <v>387</v>
      </c>
      <c r="C82" s="46" t="s">
        <v>24</v>
      </c>
      <c r="D82" s="46" t="s">
        <v>25</v>
      </c>
      <c r="E82" s="47" t="s">
        <v>388</v>
      </c>
      <c r="F82" s="47" t="s">
        <v>389</v>
      </c>
      <c r="G82" s="48"/>
      <c r="H82" s="48"/>
      <c r="I82" s="49"/>
      <c r="J82" s="50"/>
      <c r="K82" s="51"/>
      <c r="L82" s="52"/>
      <c r="M82" s="53"/>
      <c r="N82" s="54"/>
      <c r="O82" s="55"/>
      <c r="P82" s="55"/>
      <c r="Q82" s="85"/>
      <c r="R82" s="54" t="str">
        <f t="shared" si="5"/>
        <v/>
      </c>
      <c r="S82" s="57" t="str">
        <f t="shared" si="6"/>
        <v/>
      </c>
      <c r="T82" s="54" t="str">
        <f t="shared" si="7"/>
        <v/>
      </c>
      <c r="U82" s="57" t="str">
        <f t="shared" si="8"/>
        <v/>
      </c>
      <c r="V82" s="43" t="str">
        <f t="shared" si="9"/>
        <v>-</v>
      </c>
    </row>
    <row r="83" spans="1:22" ht="21" outlineLevel="1">
      <c r="A83" s="58" t="s">
        <v>390</v>
      </c>
      <c r="B83" s="59" t="s">
        <v>387</v>
      </c>
      <c r="C83" s="60" t="s">
        <v>29</v>
      </c>
      <c r="D83" s="60" t="s">
        <v>25</v>
      </c>
      <c r="E83" s="61" t="s">
        <v>194</v>
      </c>
      <c r="F83" s="62" t="s">
        <v>391</v>
      </c>
      <c r="G83" s="63"/>
      <c r="H83" s="63"/>
      <c r="I83" s="64"/>
      <c r="J83" s="65"/>
      <c r="K83" s="66"/>
      <c r="L83" s="67"/>
      <c r="N83" s="68"/>
      <c r="O83" s="69"/>
      <c r="P83" s="69"/>
      <c r="Q83" s="76"/>
      <c r="R83" s="68" t="str">
        <f t="shared" si="5"/>
        <v/>
      </c>
      <c r="S83" s="71" t="str">
        <f t="shared" si="6"/>
        <v/>
      </c>
      <c r="T83" s="68" t="str">
        <f t="shared" si="7"/>
        <v/>
      </c>
      <c r="U83" s="71" t="str">
        <f t="shared" si="8"/>
        <v/>
      </c>
      <c r="V83" s="43" t="str">
        <f t="shared" si="9"/>
        <v>-</v>
      </c>
    </row>
    <row r="84" spans="1:22" ht="31.5" outlineLevel="1">
      <c r="A84" s="58" t="s">
        <v>392</v>
      </c>
      <c r="B84" s="72" t="s">
        <v>387</v>
      </c>
      <c r="C84" s="73" t="s">
        <v>29</v>
      </c>
      <c r="D84" s="73" t="s">
        <v>23</v>
      </c>
      <c r="E84" s="74" t="s">
        <v>393</v>
      </c>
      <c r="F84" s="95" t="s">
        <v>394</v>
      </c>
      <c r="G84" s="63" t="s">
        <v>395</v>
      </c>
      <c r="H84" s="63" t="s">
        <v>396</v>
      </c>
      <c r="I84" s="64" t="s">
        <v>397</v>
      </c>
      <c r="J84" s="65" t="s">
        <v>398</v>
      </c>
      <c r="K84" s="66" t="s">
        <v>399</v>
      </c>
      <c r="L84" s="67"/>
      <c r="M84" s="67" t="s">
        <v>38</v>
      </c>
      <c r="N84" s="68"/>
      <c r="O84" s="69"/>
      <c r="P84" s="69"/>
      <c r="Q84" s="76"/>
      <c r="R84" s="68" t="str">
        <f t="shared" si="5"/>
        <v/>
      </c>
      <c r="S84" s="71" t="str">
        <f t="shared" si="6"/>
        <v/>
      </c>
      <c r="T84" s="68" t="str">
        <f t="shared" si="7"/>
        <v/>
      </c>
      <c r="U84" s="71" t="str">
        <f t="shared" si="8"/>
        <v/>
      </c>
      <c r="V84" s="43" t="str">
        <f t="shared" si="9"/>
        <v>A-B.II.2.a.1.a</v>
      </c>
    </row>
    <row r="85" spans="1:22" ht="33.75" outlineLevel="1">
      <c r="A85" s="98" t="s">
        <v>400</v>
      </c>
      <c r="B85" s="79" t="s">
        <v>387</v>
      </c>
      <c r="C85" s="80" t="s">
        <v>29</v>
      </c>
      <c r="D85" s="80" t="s">
        <v>269</v>
      </c>
      <c r="E85" s="74" t="s">
        <v>401</v>
      </c>
      <c r="F85" s="95" t="s">
        <v>402</v>
      </c>
      <c r="G85" s="89" t="s">
        <v>403</v>
      </c>
      <c r="H85" s="89" t="s">
        <v>404</v>
      </c>
      <c r="I85" s="90" t="s">
        <v>405</v>
      </c>
      <c r="J85" s="65" t="s">
        <v>406</v>
      </c>
      <c r="K85" s="83" t="s">
        <v>407</v>
      </c>
      <c r="L85" s="84"/>
      <c r="M85" s="67" t="s">
        <v>38</v>
      </c>
      <c r="N85" s="68"/>
      <c r="O85" s="69"/>
      <c r="P85" s="69"/>
      <c r="Q85" s="76"/>
      <c r="R85" s="68" t="str">
        <f t="shared" si="5"/>
        <v/>
      </c>
      <c r="S85" s="71" t="str">
        <f t="shared" si="6"/>
        <v/>
      </c>
      <c r="T85" s="68" t="str">
        <f t="shared" si="7"/>
        <v/>
      </c>
      <c r="U85" s="71" t="str">
        <f t="shared" si="8"/>
        <v/>
      </c>
      <c r="V85" s="43" t="str">
        <f t="shared" si="9"/>
        <v>A-B.II.2.a.1.c</v>
      </c>
    </row>
    <row r="86" spans="1:22" ht="33.6" customHeight="1" outlineLevel="1">
      <c r="A86" s="58" t="s">
        <v>408</v>
      </c>
      <c r="B86" s="72" t="s">
        <v>387</v>
      </c>
      <c r="C86" s="73" t="s">
        <v>29</v>
      </c>
      <c r="D86" s="73" t="s">
        <v>278</v>
      </c>
      <c r="E86" s="74" t="s">
        <v>409</v>
      </c>
      <c r="F86" s="81" t="s">
        <v>410</v>
      </c>
      <c r="G86" s="63" t="s">
        <v>411</v>
      </c>
      <c r="H86" s="63" t="s">
        <v>412</v>
      </c>
      <c r="I86" s="64" t="s">
        <v>413</v>
      </c>
      <c r="J86" s="65" t="s">
        <v>414</v>
      </c>
      <c r="K86" s="83" t="s">
        <v>415</v>
      </c>
      <c r="L86" s="84"/>
      <c r="M86" s="67" t="s">
        <v>38</v>
      </c>
      <c r="N86" s="68"/>
      <c r="O86" s="69"/>
      <c r="P86" s="69"/>
      <c r="Q86" s="76"/>
      <c r="R86" s="68" t="str">
        <f t="shared" si="5"/>
        <v/>
      </c>
      <c r="S86" s="71" t="str">
        <f t="shared" si="6"/>
        <v/>
      </c>
      <c r="T86" s="68" t="str">
        <f t="shared" si="7"/>
        <v/>
      </c>
      <c r="U86" s="71" t="str">
        <f t="shared" si="8"/>
        <v/>
      </c>
      <c r="V86" s="43" t="str">
        <f t="shared" si="9"/>
        <v>A-B.II.2.a.1.d</v>
      </c>
    </row>
    <row r="87" spans="1:22" ht="33.6" customHeight="1" outlineLevel="1">
      <c r="A87" s="98" t="s">
        <v>416</v>
      </c>
      <c r="B87" s="79" t="s">
        <v>387</v>
      </c>
      <c r="C87" s="80" t="s">
        <v>29</v>
      </c>
      <c r="D87" s="80" t="s">
        <v>285</v>
      </c>
      <c r="E87" s="74" t="s">
        <v>417</v>
      </c>
      <c r="F87" s="81" t="s">
        <v>418</v>
      </c>
      <c r="G87" s="89" t="s">
        <v>411</v>
      </c>
      <c r="H87" s="89" t="s">
        <v>412</v>
      </c>
      <c r="I87" s="90" t="s">
        <v>413</v>
      </c>
      <c r="J87" s="65" t="s">
        <v>414</v>
      </c>
      <c r="K87" s="83" t="s">
        <v>415</v>
      </c>
      <c r="L87" s="84"/>
      <c r="M87" s="67" t="s">
        <v>38</v>
      </c>
      <c r="N87" s="68"/>
      <c r="O87" s="69"/>
      <c r="P87" s="69"/>
      <c r="Q87" s="76"/>
      <c r="R87" s="68" t="str">
        <f t="shared" si="5"/>
        <v/>
      </c>
      <c r="S87" s="71" t="str">
        <f t="shared" si="6"/>
        <v/>
      </c>
      <c r="T87" s="68" t="str">
        <f t="shared" si="7"/>
        <v/>
      </c>
      <c r="U87" s="71" t="str">
        <f t="shared" si="8"/>
        <v/>
      </c>
      <c r="V87" s="43" t="str">
        <f t="shared" si="9"/>
        <v>A-B.II.2.a.1.d</v>
      </c>
    </row>
    <row r="88" spans="1:22" ht="33.75" outlineLevel="1">
      <c r="A88" s="98" t="s">
        <v>419</v>
      </c>
      <c r="B88" s="79" t="s">
        <v>387</v>
      </c>
      <c r="C88" s="80" t="s">
        <v>29</v>
      </c>
      <c r="D88" s="80" t="s">
        <v>299</v>
      </c>
      <c r="E88" s="74" t="s">
        <v>420</v>
      </c>
      <c r="F88" s="95" t="s">
        <v>421</v>
      </c>
      <c r="G88" s="89" t="s">
        <v>422</v>
      </c>
      <c r="H88" s="89" t="s">
        <v>423</v>
      </c>
      <c r="I88" s="90" t="s">
        <v>424</v>
      </c>
      <c r="J88" s="82" t="s">
        <v>425</v>
      </c>
      <c r="K88" s="83" t="s">
        <v>424</v>
      </c>
      <c r="L88" s="84"/>
      <c r="M88" s="67" t="s">
        <v>38</v>
      </c>
      <c r="N88" s="68"/>
      <c r="O88" s="69"/>
      <c r="P88" s="69"/>
      <c r="Q88" s="76"/>
      <c r="R88" s="68" t="str">
        <f t="shared" si="5"/>
        <v/>
      </c>
      <c r="S88" s="71" t="str">
        <f t="shared" si="6"/>
        <v/>
      </c>
      <c r="T88" s="68" t="str">
        <f t="shared" si="7"/>
        <v/>
      </c>
      <c r="U88" s="71" t="str">
        <f t="shared" si="8"/>
        <v/>
      </c>
      <c r="V88" s="43" t="str">
        <f t="shared" si="9"/>
        <v>A-B.II.2.a.1.b</v>
      </c>
    </row>
    <row r="89" spans="1:22" ht="22.5" outlineLevel="1">
      <c r="A89" s="98" t="s">
        <v>426</v>
      </c>
      <c r="B89" s="79" t="s">
        <v>387</v>
      </c>
      <c r="C89" s="80" t="s">
        <v>29</v>
      </c>
      <c r="D89" s="80" t="s">
        <v>306</v>
      </c>
      <c r="E89" s="74" t="s">
        <v>427</v>
      </c>
      <c r="F89" s="81" t="s">
        <v>428</v>
      </c>
      <c r="G89" s="89" t="s">
        <v>429</v>
      </c>
      <c r="H89" s="89" t="s">
        <v>430</v>
      </c>
      <c r="I89" s="90" t="s">
        <v>431</v>
      </c>
      <c r="J89" s="82" t="s">
        <v>432</v>
      </c>
      <c r="K89" s="83" t="s">
        <v>431</v>
      </c>
      <c r="L89" s="84"/>
      <c r="M89" s="67" t="s">
        <v>38</v>
      </c>
      <c r="N89" s="68"/>
      <c r="O89" s="69"/>
      <c r="P89" s="69"/>
      <c r="Q89" s="76"/>
      <c r="R89" s="68" t="str">
        <f t="shared" si="5"/>
        <v/>
      </c>
      <c r="S89" s="71" t="str">
        <f t="shared" si="6"/>
        <v/>
      </c>
      <c r="T89" s="68" t="str">
        <f t="shared" si="7"/>
        <v/>
      </c>
      <c r="U89" s="71" t="str">
        <f t="shared" si="8"/>
        <v/>
      </c>
      <c r="V89" s="43" t="str">
        <f t="shared" si="9"/>
        <v>A-B.II.2.a.2</v>
      </c>
    </row>
    <row r="90" spans="1:22" ht="22.5" outlineLevel="1">
      <c r="A90" s="98" t="s">
        <v>433</v>
      </c>
      <c r="B90" s="79" t="s">
        <v>387</v>
      </c>
      <c r="C90" s="80" t="s">
        <v>29</v>
      </c>
      <c r="D90" s="80" t="s">
        <v>60</v>
      </c>
      <c r="E90" s="74" t="s">
        <v>434</v>
      </c>
      <c r="F90" s="81" t="s">
        <v>435</v>
      </c>
      <c r="G90" s="89" t="s">
        <v>436</v>
      </c>
      <c r="H90" s="89" t="s">
        <v>437</v>
      </c>
      <c r="I90" s="90" t="s">
        <v>415</v>
      </c>
      <c r="J90" s="65" t="s">
        <v>414</v>
      </c>
      <c r="K90" s="83" t="s">
        <v>415</v>
      </c>
      <c r="L90" s="84"/>
      <c r="M90" s="67" t="s">
        <v>38</v>
      </c>
      <c r="N90" s="68"/>
      <c r="O90" s="69"/>
      <c r="P90" s="69"/>
      <c r="Q90" s="76"/>
      <c r="R90" s="68" t="str">
        <f t="shared" si="5"/>
        <v/>
      </c>
      <c r="S90" s="71" t="str">
        <f t="shared" si="6"/>
        <v/>
      </c>
      <c r="T90" s="68" t="str">
        <f t="shared" si="7"/>
        <v/>
      </c>
      <c r="U90" s="71" t="str">
        <f t="shared" si="8"/>
        <v/>
      </c>
      <c r="V90" s="43" t="str">
        <f t="shared" si="9"/>
        <v>A-B.II.2.a.1.d</v>
      </c>
    </row>
    <row r="91" spans="1:22" ht="22.5" outlineLevel="1">
      <c r="A91" s="98" t="s">
        <v>438</v>
      </c>
      <c r="B91" s="79" t="s">
        <v>387</v>
      </c>
      <c r="C91" s="80" t="s">
        <v>29</v>
      </c>
      <c r="D91" s="80" t="s">
        <v>439</v>
      </c>
      <c r="E91" s="74" t="s">
        <v>440</v>
      </c>
      <c r="F91" s="81" t="s">
        <v>441</v>
      </c>
      <c r="G91" s="89" t="s">
        <v>436</v>
      </c>
      <c r="H91" s="89" t="s">
        <v>437</v>
      </c>
      <c r="I91" s="90" t="s">
        <v>415</v>
      </c>
      <c r="J91" s="65" t="s">
        <v>414</v>
      </c>
      <c r="K91" s="83" t="s">
        <v>415</v>
      </c>
      <c r="L91" s="84"/>
      <c r="M91" s="67" t="s">
        <v>38</v>
      </c>
      <c r="N91" s="68"/>
      <c r="O91" s="69"/>
      <c r="P91" s="69"/>
      <c r="Q91" s="76"/>
      <c r="R91" s="68" t="str">
        <f t="shared" si="5"/>
        <v/>
      </c>
      <c r="S91" s="71" t="str">
        <f t="shared" si="6"/>
        <v/>
      </c>
      <c r="T91" s="68" t="str">
        <f t="shared" si="7"/>
        <v/>
      </c>
      <c r="U91" s="71" t="str">
        <f t="shared" si="8"/>
        <v/>
      </c>
      <c r="V91" s="43" t="str">
        <f t="shared" si="9"/>
        <v>A-B.II.2.a.1.d</v>
      </c>
    </row>
    <row r="92" spans="1:22" ht="33.75" outlineLevel="1">
      <c r="A92" s="98" t="s">
        <v>442</v>
      </c>
      <c r="B92" s="79" t="s">
        <v>387</v>
      </c>
      <c r="C92" s="80" t="s">
        <v>29</v>
      </c>
      <c r="D92" s="80" t="s">
        <v>107</v>
      </c>
      <c r="E92" s="74" t="s">
        <v>443</v>
      </c>
      <c r="F92" s="81" t="s">
        <v>444</v>
      </c>
      <c r="G92" s="89" t="s">
        <v>403</v>
      </c>
      <c r="H92" s="89" t="s">
        <v>404</v>
      </c>
      <c r="I92" s="90" t="s">
        <v>405</v>
      </c>
      <c r="J92" s="65" t="s">
        <v>406</v>
      </c>
      <c r="K92" s="83" t="s">
        <v>407</v>
      </c>
      <c r="L92" s="84"/>
      <c r="M92" s="67" t="s">
        <v>38</v>
      </c>
      <c r="N92" s="68"/>
      <c r="O92" s="69"/>
      <c r="P92" s="69"/>
      <c r="Q92" s="76"/>
      <c r="R92" s="68" t="str">
        <f t="shared" si="5"/>
        <v/>
      </c>
      <c r="S92" s="71" t="str">
        <f t="shared" si="6"/>
        <v/>
      </c>
      <c r="T92" s="68" t="str">
        <f t="shared" si="7"/>
        <v/>
      </c>
      <c r="U92" s="71" t="str">
        <f t="shared" si="8"/>
        <v/>
      </c>
      <c r="V92" s="43" t="str">
        <f t="shared" si="9"/>
        <v>A-B.II.2.a.1.c</v>
      </c>
    </row>
    <row r="93" spans="1:22" ht="22.5" outlineLevel="1">
      <c r="A93" s="98" t="s">
        <v>445</v>
      </c>
      <c r="B93" s="79" t="s">
        <v>387</v>
      </c>
      <c r="C93" s="80" t="s">
        <v>29</v>
      </c>
      <c r="D93" s="80" t="s">
        <v>446</v>
      </c>
      <c r="E93" s="74" t="s">
        <v>447</v>
      </c>
      <c r="F93" s="81" t="s">
        <v>448</v>
      </c>
      <c r="G93" s="89" t="s">
        <v>449</v>
      </c>
      <c r="H93" s="89" t="s">
        <v>450</v>
      </c>
      <c r="I93" s="90" t="s">
        <v>451</v>
      </c>
      <c r="J93" s="82" t="s">
        <v>450</v>
      </c>
      <c r="K93" s="83" t="s">
        <v>452</v>
      </c>
      <c r="L93" s="84"/>
      <c r="M93" s="67" t="s">
        <v>38</v>
      </c>
      <c r="N93" s="68"/>
      <c r="O93" s="69"/>
      <c r="P93" s="69"/>
      <c r="Q93" s="76"/>
      <c r="R93" s="68" t="str">
        <f t="shared" si="5"/>
        <v/>
      </c>
      <c r="S93" s="71" t="str">
        <f t="shared" si="6"/>
        <v/>
      </c>
      <c r="T93" s="68" t="str">
        <f t="shared" si="7"/>
        <v/>
      </c>
      <c r="U93" s="71" t="str">
        <f t="shared" si="8"/>
        <v/>
      </c>
      <c r="V93" s="43" t="str">
        <f t="shared" si="9"/>
        <v>A-B.II.2.b.1</v>
      </c>
    </row>
    <row r="94" spans="1:22" ht="22.5" outlineLevel="1">
      <c r="A94" s="98" t="s">
        <v>453</v>
      </c>
      <c r="B94" s="79" t="s">
        <v>387</v>
      </c>
      <c r="C94" s="80" t="s">
        <v>29</v>
      </c>
      <c r="D94" s="80" t="s">
        <v>454</v>
      </c>
      <c r="E94" s="74" t="s">
        <v>455</v>
      </c>
      <c r="F94" s="95" t="s">
        <v>456</v>
      </c>
      <c r="G94" s="89" t="s">
        <v>457</v>
      </c>
      <c r="H94" s="89" t="s">
        <v>458</v>
      </c>
      <c r="I94" s="90" t="s">
        <v>459</v>
      </c>
      <c r="J94" s="82" t="s">
        <v>458</v>
      </c>
      <c r="K94" s="83" t="s">
        <v>459</v>
      </c>
      <c r="L94" s="84"/>
      <c r="M94" s="67" t="s">
        <v>38</v>
      </c>
      <c r="N94" s="68"/>
      <c r="O94" s="69"/>
      <c r="P94" s="69"/>
      <c r="Q94" s="76"/>
      <c r="R94" s="68" t="str">
        <f t="shared" si="5"/>
        <v/>
      </c>
      <c r="S94" s="71" t="str">
        <f t="shared" si="6"/>
        <v/>
      </c>
      <c r="T94" s="68" t="str">
        <f t="shared" si="7"/>
        <v/>
      </c>
      <c r="U94" s="71" t="str">
        <f t="shared" si="8"/>
        <v/>
      </c>
      <c r="V94" s="43" t="str">
        <f t="shared" si="9"/>
        <v>A-B.II.2.b.2</v>
      </c>
    </row>
    <row r="95" spans="1:22" ht="22.5" outlineLevel="1">
      <c r="A95" s="98" t="s">
        <v>460</v>
      </c>
      <c r="B95" s="79" t="s">
        <v>387</v>
      </c>
      <c r="C95" s="80" t="s">
        <v>29</v>
      </c>
      <c r="D95" s="80" t="s">
        <v>461</v>
      </c>
      <c r="E95" s="74" t="s">
        <v>462</v>
      </c>
      <c r="F95" s="81" t="s">
        <v>463</v>
      </c>
      <c r="G95" s="89" t="s">
        <v>464</v>
      </c>
      <c r="H95" s="89" t="s">
        <v>465</v>
      </c>
      <c r="I95" s="90" t="s">
        <v>466</v>
      </c>
      <c r="J95" s="82" t="s">
        <v>465</v>
      </c>
      <c r="K95" s="83" t="s">
        <v>467</v>
      </c>
      <c r="L95" s="84"/>
      <c r="M95" s="67" t="s">
        <v>38</v>
      </c>
      <c r="N95" s="68"/>
      <c r="O95" s="69"/>
      <c r="P95" s="69"/>
      <c r="Q95" s="76"/>
      <c r="R95" s="68" t="str">
        <f t="shared" si="5"/>
        <v/>
      </c>
      <c r="S95" s="71" t="str">
        <f t="shared" si="6"/>
        <v/>
      </c>
      <c r="T95" s="68" t="str">
        <f t="shared" si="7"/>
        <v/>
      </c>
      <c r="U95" s="71" t="str">
        <f t="shared" si="8"/>
        <v/>
      </c>
      <c r="V95" s="43" t="str">
        <f t="shared" si="9"/>
        <v>A-B.II.2.b.3</v>
      </c>
    </row>
    <row r="96" spans="1:22" ht="34.15" customHeight="1" outlineLevel="1">
      <c r="A96" s="58" t="s">
        <v>468</v>
      </c>
      <c r="B96" s="72" t="s">
        <v>387</v>
      </c>
      <c r="C96" s="73" t="s">
        <v>29</v>
      </c>
      <c r="D96" s="73" t="s">
        <v>469</v>
      </c>
      <c r="E96" s="74" t="s">
        <v>470</v>
      </c>
      <c r="F96" s="81" t="s">
        <v>471</v>
      </c>
      <c r="G96" s="63" t="s">
        <v>436</v>
      </c>
      <c r="H96" s="63" t="s">
        <v>437</v>
      </c>
      <c r="I96" s="64" t="s">
        <v>415</v>
      </c>
      <c r="J96" s="65" t="s">
        <v>414</v>
      </c>
      <c r="K96" s="83" t="s">
        <v>415</v>
      </c>
      <c r="L96" s="84"/>
      <c r="M96" s="67" t="s">
        <v>38</v>
      </c>
      <c r="N96" s="68"/>
      <c r="O96" s="69"/>
      <c r="P96" s="69"/>
      <c r="Q96" s="76"/>
      <c r="R96" s="68" t="str">
        <f t="shared" si="5"/>
        <v/>
      </c>
      <c r="S96" s="71" t="str">
        <f t="shared" si="6"/>
        <v/>
      </c>
      <c r="T96" s="68" t="str">
        <f t="shared" si="7"/>
        <v/>
      </c>
      <c r="U96" s="71" t="str">
        <f t="shared" si="8"/>
        <v/>
      </c>
      <c r="V96" s="43" t="str">
        <f t="shared" si="9"/>
        <v>A-B.II.2.a.1.d</v>
      </c>
    </row>
    <row r="97" spans="1:22" ht="33.6" customHeight="1" outlineLevel="1">
      <c r="A97" s="86" t="s">
        <v>472</v>
      </c>
      <c r="B97" s="59" t="s">
        <v>387</v>
      </c>
      <c r="C97" s="60" t="s">
        <v>50</v>
      </c>
      <c r="D97" s="60" t="s">
        <v>25</v>
      </c>
      <c r="E97" s="61" t="s">
        <v>473</v>
      </c>
      <c r="F97" s="62" t="s">
        <v>474</v>
      </c>
      <c r="G97" s="63"/>
      <c r="H97" s="63"/>
      <c r="I97" s="64"/>
      <c r="J97" s="65"/>
      <c r="K97" s="66"/>
      <c r="L97" s="67"/>
      <c r="N97" s="68"/>
      <c r="O97" s="69"/>
      <c r="P97" s="69"/>
      <c r="Q97" s="76"/>
      <c r="R97" s="68" t="str">
        <f t="shared" si="5"/>
        <v/>
      </c>
      <c r="S97" s="71" t="str">
        <f t="shared" si="6"/>
        <v/>
      </c>
      <c r="T97" s="68" t="str">
        <f t="shared" si="7"/>
        <v/>
      </c>
      <c r="U97" s="71" t="str">
        <f t="shared" si="8"/>
        <v/>
      </c>
      <c r="V97" s="43" t="str">
        <f t="shared" si="9"/>
        <v>-</v>
      </c>
    </row>
    <row r="98" spans="1:22" ht="31.5" outlineLevel="1">
      <c r="A98" s="58" t="s">
        <v>475</v>
      </c>
      <c r="B98" s="72" t="s">
        <v>387</v>
      </c>
      <c r="C98" s="73" t="s">
        <v>50</v>
      </c>
      <c r="D98" s="73" t="s">
        <v>23</v>
      </c>
      <c r="E98" s="87" t="s">
        <v>473</v>
      </c>
      <c r="F98" s="81" t="s">
        <v>474</v>
      </c>
      <c r="G98" s="63" t="s">
        <v>476</v>
      </c>
      <c r="H98" s="63" t="s">
        <v>477</v>
      </c>
      <c r="I98" s="64" t="s">
        <v>478</v>
      </c>
      <c r="J98" s="65" t="s">
        <v>479</v>
      </c>
      <c r="K98" s="66" t="s">
        <v>480</v>
      </c>
      <c r="L98" s="67"/>
      <c r="M98" s="67" t="s">
        <v>38</v>
      </c>
      <c r="N98" s="68"/>
      <c r="O98" s="69"/>
      <c r="P98" s="69"/>
      <c r="Q98" s="76"/>
      <c r="R98" s="68" t="str">
        <f t="shared" si="5"/>
        <v/>
      </c>
      <c r="S98" s="71" t="str">
        <f t="shared" si="6"/>
        <v/>
      </c>
      <c r="T98" s="68" t="str">
        <f t="shared" si="7"/>
        <v/>
      </c>
      <c r="U98" s="71" t="str">
        <f t="shared" si="8"/>
        <v/>
      </c>
      <c r="V98" s="43" t="str">
        <f t="shared" si="9"/>
        <v>A-B.II.4.b</v>
      </c>
    </row>
    <row r="99" spans="1:22" ht="33.6" customHeight="1" outlineLevel="1">
      <c r="A99" s="58" t="s">
        <v>481</v>
      </c>
      <c r="B99" s="72" t="s">
        <v>387</v>
      </c>
      <c r="C99" s="73" t="s">
        <v>50</v>
      </c>
      <c r="D99" s="73" t="s">
        <v>469</v>
      </c>
      <c r="E99" s="87" t="s">
        <v>482</v>
      </c>
      <c r="F99" s="81" t="s">
        <v>483</v>
      </c>
      <c r="G99" s="63" t="s">
        <v>476</v>
      </c>
      <c r="H99" s="63" t="s">
        <v>477</v>
      </c>
      <c r="I99" s="64" t="s">
        <v>478</v>
      </c>
      <c r="J99" s="65" t="s">
        <v>479</v>
      </c>
      <c r="K99" s="66" t="s">
        <v>480</v>
      </c>
      <c r="L99" s="67"/>
      <c r="M99" s="67" t="s">
        <v>38</v>
      </c>
      <c r="N99" s="68"/>
      <c r="O99" s="69"/>
      <c r="P99" s="69"/>
      <c r="Q99" s="76"/>
      <c r="R99" s="68" t="str">
        <f t="shared" si="5"/>
        <v/>
      </c>
      <c r="S99" s="71" t="str">
        <f t="shared" si="6"/>
        <v/>
      </c>
      <c r="T99" s="68" t="str">
        <f t="shared" si="7"/>
        <v/>
      </c>
      <c r="U99" s="71" t="str">
        <f t="shared" si="8"/>
        <v/>
      </c>
      <c r="V99" s="43" t="str">
        <f t="shared" si="9"/>
        <v>A-B.II.4.b</v>
      </c>
    </row>
    <row r="100" spans="1:22" ht="25.15" customHeight="1" outlineLevel="1">
      <c r="A100" s="58" t="s">
        <v>484</v>
      </c>
      <c r="B100" s="72" t="s">
        <v>387</v>
      </c>
      <c r="C100" s="73" t="s">
        <v>50</v>
      </c>
      <c r="D100" s="73" t="s">
        <v>485</v>
      </c>
      <c r="E100" s="87" t="s">
        <v>486</v>
      </c>
      <c r="F100" s="81" t="s">
        <v>487</v>
      </c>
      <c r="G100" s="63" t="s">
        <v>476</v>
      </c>
      <c r="H100" s="63" t="s">
        <v>477</v>
      </c>
      <c r="I100" s="64" t="s">
        <v>478</v>
      </c>
      <c r="J100" s="65" t="s">
        <v>479</v>
      </c>
      <c r="K100" s="66" t="s">
        <v>480</v>
      </c>
      <c r="L100" s="67"/>
      <c r="M100" s="67" t="s">
        <v>38</v>
      </c>
      <c r="N100" s="68"/>
      <c r="O100" s="69"/>
      <c r="P100" s="69"/>
      <c r="Q100" s="76"/>
      <c r="R100" s="68" t="str">
        <f t="shared" si="5"/>
        <v/>
      </c>
      <c r="S100" s="71" t="str">
        <f t="shared" si="6"/>
        <v/>
      </c>
      <c r="T100" s="68" t="str">
        <f t="shared" si="7"/>
        <v/>
      </c>
      <c r="U100" s="71" t="str">
        <f t="shared" si="8"/>
        <v/>
      </c>
      <c r="V100" s="43" t="str">
        <f t="shared" si="9"/>
        <v>A-B.II.4.b</v>
      </c>
    </row>
    <row r="101" spans="1:22" ht="27" customHeight="1" outlineLevel="1">
      <c r="A101" s="58" t="s">
        <v>488</v>
      </c>
      <c r="B101" s="72" t="s">
        <v>387</v>
      </c>
      <c r="C101" s="73" t="s">
        <v>50</v>
      </c>
      <c r="D101" s="73" t="s">
        <v>489</v>
      </c>
      <c r="E101" s="87" t="s">
        <v>490</v>
      </c>
      <c r="F101" s="81" t="s">
        <v>491</v>
      </c>
      <c r="G101" s="63" t="s">
        <v>476</v>
      </c>
      <c r="H101" s="63" t="s">
        <v>477</v>
      </c>
      <c r="I101" s="64" t="s">
        <v>478</v>
      </c>
      <c r="J101" s="65" t="s">
        <v>479</v>
      </c>
      <c r="K101" s="66" t="s">
        <v>480</v>
      </c>
      <c r="L101" s="67"/>
      <c r="M101" s="67" t="s">
        <v>38</v>
      </c>
      <c r="N101" s="68"/>
      <c r="O101" s="69"/>
      <c r="P101" s="69"/>
      <c r="Q101" s="76"/>
      <c r="R101" s="68" t="str">
        <f t="shared" si="5"/>
        <v/>
      </c>
      <c r="S101" s="71" t="str">
        <f t="shared" si="6"/>
        <v/>
      </c>
      <c r="T101" s="68" t="str">
        <f t="shared" si="7"/>
        <v/>
      </c>
      <c r="U101" s="71" t="str">
        <f t="shared" si="8"/>
        <v/>
      </c>
      <c r="V101" s="43" t="str">
        <f t="shared" si="9"/>
        <v>A-B.II.4.b</v>
      </c>
    </row>
    <row r="102" spans="1:22" ht="34.9" customHeight="1" outlineLevel="1">
      <c r="A102" s="99" t="s">
        <v>492</v>
      </c>
      <c r="B102" s="92" t="s">
        <v>387</v>
      </c>
      <c r="C102" s="93" t="s">
        <v>219</v>
      </c>
      <c r="D102" s="93" t="s">
        <v>25</v>
      </c>
      <c r="E102" s="62" t="s">
        <v>493</v>
      </c>
      <c r="F102" s="96" t="s">
        <v>494</v>
      </c>
      <c r="G102" s="89"/>
      <c r="H102" s="89"/>
      <c r="I102" s="90"/>
      <c r="J102" s="82"/>
      <c r="K102" s="83"/>
      <c r="L102" s="84"/>
      <c r="M102" s="84"/>
      <c r="N102" s="68"/>
      <c r="O102" s="69"/>
      <c r="P102" s="69"/>
      <c r="Q102" s="76"/>
      <c r="R102" s="68" t="str">
        <f t="shared" si="5"/>
        <v/>
      </c>
      <c r="S102" s="71" t="str">
        <f t="shared" si="6"/>
        <v/>
      </c>
      <c r="T102" s="68" t="str">
        <f t="shared" si="7"/>
        <v/>
      </c>
      <c r="U102" s="71" t="str">
        <f t="shared" si="8"/>
        <v/>
      </c>
      <c r="V102" s="43" t="str">
        <f t="shared" si="9"/>
        <v>-</v>
      </c>
    </row>
    <row r="103" spans="1:22" ht="24" customHeight="1" outlineLevel="1">
      <c r="A103" s="98" t="s">
        <v>495</v>
      </c>
      <c r="B103" s="79" t="s">
        <v>387</v>
      </c>
      <c r="C103" s="80" t="s">
        <v>219</v>
      </c>
      <c r="D103" s="80" t="s">
        <v>496</v>
      </c>
      <c r="E103" s="74" t="s">
        <v>497</v>
      </c>
      <c r="F103" s="95" t="s">
        <v>498</v>
      </c>
      <c r="G103" s="89" t="s">
        <v>499</v>
      </c>
      <c r="H103" s="89" t="s">
        <v>500</v>
      </c>
      <c r="I103" s="90" t="s">
        <v>501</v>
      </c>
      <c r="J103" s="82" t="s">
        <v>502</v>
      </c>
      <c r="K103" s="83" t="s">
        <v>503</v>
      </c>
      <c r="L103" s="84"/>
      <c r="M103" s="84" t="s">
        <v>38</v>
      </c>
      <c r="N103" s="68"/>
      <c r="O103" s="69"/>
      <c r="P103" s="69"/>
      <c r="Q103" s="76"/>
      <c r="R103" s="68" t="str">
        <f t="shared" si="5"/>
        <v/>
      </c>
      <c r="S103" s="71" t="str">
        <f t="shared" si="6"/>
        <v/>
      </c>
      <c r="T103" s="68" t="str">
        <f t="shared" si="7"/>
        <v/>
      </c>
      <c r="U103" s="71" t="str">
        <f t="shared" si="8"/>
        <v/>
      </c>
      <c r="V103" s="43" t="str">
        <f t="shared" si="9"/>
        <v>A-B.II.5</v>
      </c>
    </row>
    <row r="104" spans="1:22" ht="30" customHeight="1" outlineLevel="1">
      <c r="A104" s="98" t="s">
        <v>504</v>
      </c>
      <c r="B104" s="79" t="s">
        <v>387</v>
      </c>
      <c r="C104" s="80" t="s">
        <v>219</v>
      </c>
      <c r="D104" s="80" t="s">
        <v>505</v>
      </c>
      <c r="E104" s="74" t="s">
        <v>506</v>
      </c>
      <c r="F104" s="95" t="s">
        <v>507</v>
      </c>
      <c r="G104" s="89" t="s">
        <v>499</v>
      </c>
      <c r="H104" s="89" t="s">
        <v>500</v>
      </c>
      <c r="I104" s="90" t="s">
        <v>501</v>
      </c>
      <c r="J104" s="82" t="s">
        <v>502</v>
      </c>
      <c r="K104" s="83" t="s">
        <v>503</v>
      </c>
      <c r="L104" s="84"/>
      <c r="M104" s="84" t="s">
        <v>38</v>
      </c>
      <c r="N104" s="68"/>
      <c r="O104" s="69"/>
      <c r="P104" s="69"/>
      <c r="Q104" s="76"/>
      <c r="R104" s="68" t="str">
        <f t="shared" si="5"/>
        <v/>
      </c>
      <c r="S104" s="71" t="str">
        <f t="shared" si="6"/>
        <v/>
      </c>
      <c r="T104" s="68" t="str">
        <f t="shared" si="7"/>
        <v/>
      </c>
      <c r="U104" s="71" t="str">
        <f t="shared" si="8"/>
        <v/>
      </c>
      <c r="V104" s="43" t="str">
        <f t="shared" si="9"/>
        <v>A-B.II.5</v>
      </c>
    </row>
    <row r="105" spans="1:22" ht="21" outlineLevel="1">
      <c r="A105" s="98" t="s">
        <v>508</v>
      </c>
      <c r="B105" s="79" t="s">
        <v>387</v>
      </c>
      <c r="C105" s="80" t="s">
        <v>219</v>
      </c>
      <c r="D105" s="80" t="s">
        <v>509</v>
      </c>
      <c r="E105" s="74" t="s">
        <v>510</v>
      </c>
      <c r="F105" s="95" t="s">
        <v>511</v>
      </c>
      <c r="G105" s="89" t="s">
        <v>499</v>
      </c>
      <c r="H105" s="89" t="s">
        <v>500</v>
      </c>
      <c r="I105" s="90" t="s">
        <v>501</v>
      </c>
      <c r="J105" s="82" t="s">
        <v>502</v>
      </c>
      <c r="K105" s="83" t="s">
        <v>503</v>
      </c>
      <c r="L105" s="84"/>
      <c r="M105" s="84" t="s">
        <v>38</v>
      </c>
      <c r="N105" s="68"/>
      <c r="O105" s="69"/>
      <c r="P105" s="69"/>
      <c r="Q105" s="76"/>
      <c r="R105" s="68" t="str">
        <f t="shared" si="5"/>
        <v/>
      </c>
      <c r="S105" s="71" t="str">
        <f t="shared" si="6"/>
        <v/>
      </c>
      <c r="T105" s="68" t="str">
        <f t="shared" si="7"/>
        <v/>
      </c>
      <c r="U105" s="71" t="str">
        <f t="shared" si="8"/>
        <v/>
      </c>
      <c r="V105" s="43" t="str">
        <f t="shared" si="9"/>
        <v>A-B.II.5</v>
      </c>
    </row>
    <row r="106" spans="1:22" ht="24.6" customHeight="1" outlineLevel="1">
      <c r="A106" s="98" t="s">
        <v>512</v>
      </c>
      <c r="B106" s="79" t="s">
        <v>387</v>
      </c>
      <c r="C106" s="80" t="s">
        <v>219</v>
      </c>
      <c r="D106" s="80" t="s">
        <v>513</v>
      </c>
      <c r="E106" s="74" t="s">
        <v>514</v>
      </c>
      <c r="F106" s="95" t="s">
        <v>515</v>
      </c>
      <c r="G106" s="89" t="s">
        <v>499</v>
      </c>
      <c r="H106" s="89" t="s">
        <v>500</v>
      </c>
      <c r="I106" s="90" t="s">
        <v>501</v>
      </c>
      <c r="J106" s="82" t="s">
        <v>502</v>
      </c>
      <c r="K106" s="83" t="s">
        <v>503</v>
      </c>
      <c r="L106" s="84"/>
      <c r="M106" s="84" t="s">
        <v>38</v>
      </c>
      <c r="N106" s="68"/>
      <c r="O106" s="69"/>
      <c r="P106" s="69"/>
      <c r="Q106" s="76"/>
      <c r="R106" s="68" t="str">
        <f t="shared" si="5"/>
        <v/>
      </c>
      <c r="S106" s="71" t="str">
        <f t="shared" si="6"/>
        <v/>
      </c>
      <c r="T106" s="68" t="str">
        <f t="shared" si="7"/>
        <v/>
      </c>
      <c r="U106" s="71" t="str">
        <f t="shared" si="8"/>
        <v/>
      </c>
      <c r="V106" s="43" t="str">
        <f t="shared" si="9"/>
        <v>A-B.II.5</v>
      </c>
    </row>
    <row r="107" spans="1:22" ht="21" outlineLevel="1">
      <c r="A107" s="98" t="s">
        <v>516</v>
      </c>
      <c r="B107" s="79" t="s">
        <v>387</v>
      </c>
      <c r="C107" s="80" t="s">
        <v>219</v>
      </c>
      <c r="D107" s="80" t="s">
        <v>517</v>
      </c>
      <c r="E107" s="74" t="s">
        <v>518</v>
      </c>
      <c r="F107" s="95" t="s">
        <v>519</v>
      </c>
      <c r="G107" s="89" t="s">
        <v>520</v>
      </c>
      <c r="H107" s="89" t="s">
        <v>521</v>
      </c>
      <c r="I107" s="90" t="s">
        <v>522</v>
      </c>
      <c r="J107" s="82" t="s">
        <v>502</v>
      </c>
      <c r="K107" s="83" t="s">
        <v>503</v>
      </c>
      <c r="L107" s="84"/>
      <c r="M107" s="84" t="s">
        <v>38</v>
      </c>
      <c r="N107" s="68"/>
      <c r="O107" s="69"/>
      <c r="P107" s="69"/>
      <c r="Q107" s="76"/>
      <c r="R107" s="68" t="str">
        <f t="shared" si="5"/>
        <v/>
      </c>
      <c r="S107" s="71" t="str">
        <f t="shared" si="6"/>
        <v/>
      </c>
      <c r="T107" s="68" t="str">
        <f t="shared" si="7"/>
        <v/>
      </c>
      <c r="U107" s="71" t="str">
        <f t="shared" si="8"/>
        <v/>
      </c>
      <c r="V107" s="43" t="str">
        <f t="shared" si="9"/>
        <v>A-B.II.5</v>
      </c>
    </row>
    <row r="108" spans="1:22" ht="25.9" customHeight="1" outlineLevel="1">
      <c r="A108" s="98" t="s">
        <v>523</v>
      </c>
      <c r="B108" s="79" t="s">
        <v>387</v>
      </c>
      <c r="C108" s="80" t="s">
        <v>219</v>
      </c>
      <c r="D108" s="80" t="s">
        <v>23</v>
      </c>
      <c r="E108" s="74" t="s">
        <v>524</v>
      </c>
      <c r="F108" s="74" t="s">
        <v>525</v>
      </c>
      <c r="G108" s="89" t="s">
        <v>526</v>
      </c>
      <c r="H108" s="89" t="s">
        <v>527</v>
      </c>
      <c r="I108" s="90" t="s">
        <v>528</v>
      </c>
      <c r="J108" s="82" t="s">
        <v>502</v>
      </c>
      <c r="K108" s="83" t="s">
        <v>503</v>
      </c>
      <c r="L108" s="84"/>
      <c r="M108" s="84" t="s">
        <v>38</v>
      </c>
      <c r="N108" s="68"/>
      <c r="O108" s="69"/>
      <c r="P108" s="69"/>
      <c r="Q108" s="76"/>
      <c r="R108" s="68" t="str">
        <f t="shared" si="5"/>
        <v/>
      </c>
      <c r="S108" s="71" t="str">
        <f t="shared" si="6"/>
        <v/>
      </c>
      <c r="T108" s="68" t="str">
        <f t="shared" si="7"/>
        <v/>
      </c>
      <c r="U108" s="71" t="str">
        <f t="shared" si="8"/>
        <v/>
      </c>
      <c r="V108" s="43" t="str">
        <f t="shared" si="9"/>
        <v>A-B.II.5</v>
      </c>
    </row>
    <row r="109" spans="1:22" s="109" customFormat="1" ht="33" customHeight="1" outlineLevel="1">
      <c r="A109" s="86" t="s">
        <v>529</v>
      </c>
      <c r="B109" s="59" t="s">
        <v>387</v>
      </c>
      <c r="C109" s="60" t="s">
        <v>67</v>
      </c>
      <c r="D109" s="60" t="s">
        <v>25</v>
      </c>
      <c r="E109" s="61" t="s">
        <v>530</v>
      </c>
      <c r="F109" s="62" t="s">
        <v>531</v>
      </c>
      <c r="G109" s="100"/>
      <c r="H109" s="100"/>
      <c r="I109" s="101"/>
      <c r="J109" s="102"/>
      <c r="K109" s="103"/>
      <c r="L109" s="104"/>
      <c r="M109" s="104"/>
      <c r="N109" s="105"/>
      <c r="O109" s="106"/>
      <c r="P109" s="106"/>
      <c r="Q109" s="107"/>
      <c r="R109" s="105" t="str">
        <f t="shared" si="5"/>
        <v/>
      </c>
      <c r="S109" s="108" t="str">
        <f t="shared" si="6"/>
        <v/>
      </c>
      <c r="T109" s="105" t="str">
        <f t="shared" si="7"/>
        <v/>
      </c>
      <c r="U109" s="108" t="str">
        <f t="shared" si="8"/>
        <v/>
      </c>
      <c r="V109" s="43" t="str">
        <f t="shared" si="9"/>
        <v>-</v>
      </c>
    </row>
    <row r="110" spans="1:22" ht="23.45" customHeight="1" outlineLevel="1">
      <c r="A110" s="58" t="s">
        <v>532</v>
      </c>
      <c r="B110" s="72" t="s">
        <v>387</v>
      </c>
      <c r="C110" s="73" t="s">
        <v>67</v>
      </c>
      <c r="D110" s="73" t="s">
        <v>23</v>
      </c>
      <c r="E110" s="87" t="s">
        <v>533</v>
      </c>
      <c r="F110" s="81" t="s">
        <v>534</v>
      </c>
      <c r="G110" s="63" t="s">
        <v>535</v>
      </c>
      <c r="H110" s="63" t="s">
        <v>536</v>
      </c>
      <c r="I110" s="64" t="s">
        <v>537</v>
      </c>
      <c r="J110" s="65" t="s">
        <v>538</v>
      </c>
      <c r="K110" s="66" t="s">
        <v>539</v>
      </c>
      <c r="L110" s="67"/>
      <c r="M110" s="67" t="s">
        <v>38</v>
      </c>
      <c r="N110" s="68"/>
      <c r="O110" s="69"/>
      <c r="P110" s="69"/>
      <c r="Q110" s="76"/>
      <c r="R110" s="68" t="str">
        <f t="shared" si="5"/>
        <v/>
      </c>
      <c r="S110" s="71" t="str">
        <f t="shared" si="6"/>
        <v/>
      </c>
      <c r="T110" s="68" t="str">
        <f t="shared" si="7"/>
        <v/>
      </c>
      <c r="U110" s="71" t="str">
        <f t="shared" si="8"/>
        <v/>
      </c>
      <c r="V110" s="43" t="str">
        <f t="shared" si="9"/>
        <v>A-B.II.7</v>
      </c>
    </row>
    <row r="111" spans="1:22" ht="21" outlineLevel="1">
      <c r="A111" s="58" t="s">
        <v>540</v>
      </c>
      <c r="B111" s="72" t="s">
        <v>387</v>
      </c>
      <c r="C111" s="73" t="s">
        <v>67</v>
      </c>
      <c r="D111" s="73" t="s">
        <v>60</v>
      </c>
      <c r="E111" s="87" t="s">
        <v>541</v>
      </c>
      <c r="F111" s="81" t="s">
        <v>542</v>
      </c>
      <c r="G111" s="63" t="s">
        <v>535</v>
      </c>
      <c r="H111" s="63" t="s">
        <v>536</v>
      </c>
      <c r="I111" s="64" t="s">
        <v>537</v>
      </c>
      <c r="J111" s="65" t="s">
        <v>538</v>
      </c>
      <c r="K111" s="66" t="s">
        <v>539</v>
      </c>
      <c r="L111" s="67"/>
      <c r="M111" s="67" t="s">
        <v>38</v>
      </c>
      <c r="N111" s="68"/>
      <c r="O111" s="69"/>
      <c r="P111" s="69"/>
      <c r="Q111" s="76"/>
      <c r="R111" s="68" t="str">
        <f t="shared" si="5"/>
        <v/>
      </c>
      <c r="S111" s="71" t="str">
        <f t="shared" si="6"/>
        <v/>
      </c>
      <c r="T111" s="68" t="str">
        <f t="shared" si="7"/>
        <v/>
      </c>
      <c r="U111" s="71" t="str">
        <f t="shared" si="8"/>
        <v/>
      </c>
      <c r="V111" s="43" t="str">
        <f t="shared" si="9"/>
        <v>A-B.II.7</v>
      </c>
    </row>
    <row r="112" spans="1:22" outlineLevel="1">
      <c r="A112" s="98" t="s">
        <v>543</v>
      </c>
      <c r="B112" s="79" t="s">
        <v>387</v>
      </c>
      <c r="C112" s="80" t="s">
        <v>67</v>
      </c>
      <c r="D112" s="80" t="s">
        <v>107</v>
      </c>
      <c r="E112" s="74" t="s">
        <v>544</v>
      </c>
      <c r="F112" s="74" t="s">
        <v>545</v>
      </c>
      <c r="G112" s="89" t="s">
        <v>546</v>
      </c>
      <c r="H112" s="89" t="s">
        <v>547</v>
      </c>
      <c r="I112" s="90" t="s">
        <v>548</v>
      </c>
      <c r="J112" s="82" t="s">
        <v>547</v>
      </c>
      <c r="K112" s="83" t="s">
        <v>549</v>
      </c>
      <c r="L112" s="84"/>
      <c r="M112" s="67" t="s">
        <v>38</v>
      </c>
      <c r="N112" s="68"/>
      <c r="O112" s="69"/>
      <c r="P112" s="69"/>
      <c r="Q112" s="76"/>
      <c r="R112" s="68" t="str">
        <f t="shared" si="5"/>
        <v/>
      </c>
      <c r="S112" s="71" t="str">
        <f t="shared" si="6"/>
        <v/>
      </c>
      <c r="T112" s="68" t="str">
        <f t="shared" si="7"/>
        <v/>
      </c>
      <c r="U112" s="71" t="str">
        <f t="shared" si="8"/>
        <v/>
      </c>
      <c r="V112" s="43" t="str">
        <f t="shared" si="9"/>
        <v>A-B.II.3</v>
      </c>
    </row>
    <row r="113" spans="1:22" ht="31.5" outlineLevel="1">
      <c r="A113" s="98" t="s">
        <v>550</v>
      </c>
      <c r="B113" s="79" t="s">
        <v>387</v>
      </c>
      <c r="C113" s="80" t="s">
        <v>67</v>
      </c>
      <c r="D113" s="80" t="s">
        <v>551</v>
      </c>
      <c r="E113" s="74" t="s">
        <v>552</v>
      </c>
      <c r="F113" s="74" t="s">
        <v>553</v>
      </c>
      <c r="G113" s="89" t="s">
        <v>546</v>
      </c>
      <c r="H113" s="89" t="s">
        <v>547</v>
      </c>
      <c r="I113" s="90" t="s">
        <v>548</v>
      </c>
      <c r="J113" s="82" t="s">
        <v>547</v>
      </c>
      <c r="K113" s="83" t="s">
        <v>548</v>
      </c>
      <c r="L113" s="84"/>
      <c r="M113" s="67" t="s">
        <v>38</v>
      </c>
      <c r="N113" s="68"/>
      <c r="O113" s="69"/>
      <c r="P113" s="69"/>
      <c r="Q113" s="76"/>
      <c r="R113" s="68" t="str">
        <f t="shared" si="5"/>
        <v/>
      </c>
      <c r="S113" s="71" t="str">
        <f t="shared" si="6"/>
        <v/>
      </c>
      <c r="T113" s="68" t="str">
        <f t="shared" si="7"/>
        <v/>
      </c>
      <c r="U113" s="71" t="str">
        <f t="shared" si="8"/>
        <v/>
      </c>
      <c r="V113" s="43" t="str">
        <f t="shared" si="9"/>
        <v>A-B.II.3</v>
      </c>
    </row>
    <row r="114" spans="1:22" outlineLevel="1">
      <c r="A114" s="98" t="s">
        <v>554</v>
      </c>
      <c r="B114" s="79" t="s">
        <v>387</v>
      </c>
      <c r="C114" s="80" t="s">
        <v>67</v>
      </c>
      <c r="D114" s="80" t="s">
        <v>446</v>
      </c>
      <c r="E114" s="74" t="s">
        <v>555</v>
      </c>
      <c r="F114" s="74" t="s">
        <v>556</v>
      </c>
      <c r="G114" s="89" t="s">
        <v>546</v>
      </c>
      <c r="H114" s="89" t="s">
        <v>547</v>
      </c>
      <c r="I114" s="90" t="s">
        <v>548</v>
      </c>
      <c r="J114" s="82" t="s">
        <v>547</v>
      </c>
      <c r="K114" s="83" t="s">
        <v>548</v>
      </c>
      <c r="L114" s="84"/>
      <c r="M114" s="67" t="s">
        <v>38</v>
      </c>
      <c r="N114" s="68"/>
      <c r="O114" s="69"/>
      <c r="P114" s="69"/>
      <c r="Q114" s="76"/>
      <c r="R114" s="68" t="str">
        <f t="shared" si="5"/>
        <v/>
      </c>
      <c r="S114" s="71" t="str">
        <f t="shared" si="6"/>
        <v/>
      </c>
      <c r="T114" s="68" t="str">
        <f t="shared" si="7"/>
        <v/>
      </c>
      <c r="U114" s="71" t="str">
        <f t="shared" si="8"/>
        <v/>
      </c>
      <c r="V114" s="43" t="str">
        <f t="shared" si="9"/>
        <v>A-B.II.3</v>
      </c>
    </row>
    <row r="115" spans="1:22" ht="15.6" customHeight="1" outlineLevel="1">
      <c r="A115" s="98" t="s">
        <v>557</v>
      </c>
      <c r="B115" s="79" t="s">
        <v>387</v>
      </c>
      <c r="C115" s="80" t="s">
        <v>67</v>
      </c>
      <c r="D115" s="80" t="s">
        <v>558</v>
      </c>
      <c r="E115" s="74" t="s">
        <v>559</v>
      </c>
      <c r="F115" s="74" t="s">
        <v>560</v>
      </c>
      <c r="G115" s="89" t="s">
        <v>546</v>
      </c>
      <c r="H115" s="89" t="s">
        <v>547</v>
      </c>
      <c r="I115" s="90" t="s">
        <v>548</v>
      </c>
      <c r="J115" s="82" t="s">
        <v>547</v>
      </c>
      <c r="K115" s="83" t="s">
        <v>548</v>
      </c>
      <c r="L115" s="84"/>
      <c r="M115" s="67" t="s">
        <v>38</v>
      </c>
      <c r="N115" s="68"/>
      <c r="O115" s="69"/>
      <c r="P115" s="69"/>
      <c r="Q115" s="76"/>
      <c r="R115" s="68" t="str">
        <f t="shared" si="5"/>
        <v/>
      </c>
      <c r="S115" s="71" t="str">
        <f t="shared" si="6"/>
        <v/>
      </c>
      <c r="T115" s="68" t="str">
        <f t="shared" si="7"/>
        <v/>
      </c>
      <c r="U115" s="71" t="str">
        <f t="shared" si="8"/>
        <v/>
      </c>
      <c r="V115" s="43" t="str">
        <f t="shared" si="9"/>
        <v>A-B.II.3</v>
      </c>
    </row>
    <row r="116" spans="1:22" ht="30" customHeight="1" outlineLevel="1">
      <c r="A116" s="58" t="s">
        <v>561</v>
      </c>
      <c r="B116" s="72" t="s">
        <v>387</v>
      </c>
      <c r="C116" s="73" t="s">
        <v>67</v>
      </c>
      <c r="D116" s="73" t="s">
        <v>562</v>
      </c>
      <c r="E116" s="74" t="s">
        <v>530</v>
      </c>
      <c r="F116" s="74" t="s">
        <v>531</v>
      </c>
      <c r="G116" s="63" t="s">
        <v>535</v>
      </c>
      <c r="H116" s="63" t="s">
        <v>536</v>
      </c>
      <c r="I116" s="64" t="s">
        <v>537</v>
      </c>
      <c r="J116" s="65" t="s">
        <v>538</v>
      </c>
      <c r="K116" s="66" t="s">
        <v>539</v>
      </c>
      <c r="L116" s="67"/>
      <c r="M116" s="67" t="s">
        <v>38</v>
      </c>
      <c r="N116" s="68"/>
      <c r="O116" s="69"/>
      <c r="P116" s="69"/>
      <c r="Q116" s="76"/>
      <c r="R116" s="68" t="str">
        <f t="shared" si="5"/>
        <v/>
      </c>
      <c r="S116" s="71" t="str">
        <f t="shared" si="6"/>
        <v/>
      </c>
      <c r="T116" s="68" t="str">
        <f t="shared" si="7"/>
        <v/>
      </c>
      <c r="U116" s="71" t="str">
        <f t="shared" si="8"/>
        <v/>
      </c>
      <c r="V116" s="43" t="str">
        <f t="shared" si="9"/>
        <v>A-B.II.7</v>
      </c>
    </row>
    <row r="117" spans="1:22" ht="42" outlineLevel="1">
      <c r="A117" s="58" t="s">
        <v>563</v>
      </c>
      <c r="B117" s="72" t="s">
        <v>387</v>
      </c>
      <c r="C117" s="73" t="s">
        <v>67</v>
      </c>
      <c r="D117" s="73" t="s">
        <v>469</v>
      </c>
      <c r="E117" s="87" t="s">
        <v>564</v>
      </c>
      <c r="F117" s="81" t="s">
        <v>565</v>
      </c>
      <c r="G117" s="63" t="s">
        <v>535</v>
      </c>
      <c r="H117" s="63" t="s">
        <v>536</v>
      </c>
      <c r="I117" s="64" t="s">
        <v>537</v>
      </c>
      <c r="J117" s="65" t="s">
        <v>538</v>
      </c>
      <c r="K117" s="66" t="s">
        <v>539</v>
      </c>
      <c r="L117" s="67"/>
      <c r="M117" s="67" t="s">
        <v>38</v>
      </c>
      <c r="N117" s="68"/>
      <c r="O117" s="69"/>
      <c r="P117" s="69"/>
      <c r="Q117" s="76"/>
      <c r="R117" s="68" t="str">
        <f t="shared" si="5"/>
        <v/>
      </c>
      <c r="S117" s="71" t="str">
        <f t="shared" si="6"/>
        <v/>
      </c>
      <c r="T117" s="68" t="str">
        <f t="shared" si="7"/>
        <v/>
      </c>
      <c r="U117" s="71" t="str">
        <f t="shared" si="8"/>
        <v/>
      </c>
      <c r="V117" s="43" t="str">
        <f t="shared" si="9"/>
        <v>A-B.II.7</v>
      </c>
    </row>
    <row r="118" spans="1:22" ht="33" customHeight="1" outlineLevel="1">
      <c r="A118" s="58" t="s">
        <v>566</v>
      </c>
      <c r="B118" s="72" t="s">
        <v>387</v>
      </c>
      <c r="C118" s="73" t="s">
        <v>67</v>
      </c>
      <c r="D118" s="73" t="s">
        <v>485</v>
      </c>
      <c r="E118" s="87" t="s">
        <v>567</v>
      </c>
      <c r="F118" s="81" t="s">
        <v>568</v>
      </c>
      <c r="G118" s="63" t="s">
        <v>535</v>
      </c>
      <c r="H118" s="63" t="s">
        <v>536</v>
      </c>
      <c r="I118" s="64" t="s">
        <v>537</v>
      </c>
      <c r="J118" s="65" t="s">
        <v>538</v>
      </c>
      <c r="K118" s="66" t="s">
        <v>539</v>
      </c>
      <c r="L118" s="67"/>
      <c r="M118" s="67" t="s">
        <v>38</v>
      </c>
      <c r="N118" s="68"/>
      <c r="O118" s="69"/>
      <c r="P118" s="69"/>
      <c r="Q118" s="76"/>
      <c r="R118" s="68" t="str">
        <f t="shared" si="5"/>
        <v/>
      </c>
      <c r="S118" s="71" t="str">
        <f t="shared" si="6"/>
        <v/>
      </c>
      <c r="T118" s="68" t="str">
        <f t="shared" si="7"/>
        <v/>
      </c>
      <c r="U118" s="71" t="str">
        <f t="shared" si="8"/>
        <v/>
      </c>
      <c r="V118" s="43" t="str">
        <f t="shared" si="9"/>
        <v>A-B.II.7</v>
      </c>
    </row>
    <row r="119" spans="1:22" ht="34.9" customHeight="1" outlineLevel="1">
      <c r="A119" s="58" t="s">
        <v>569</v>
      </c>
      <c r="B119" s="72" t="s">
        <v>387</v>
      </c>
      <c r="C119" s="73" t="s">
        <v>67</v>
      </c>
      <c r="D119" s="73" t="s">
        <v>489</v>
      </c>
      <c r="E119" s="87" t="s">
        <v>570</v>
      </c>
      <c r="F119" s="81" t="s">
        <v>571</v>
      </c>
      <c r="G119" s="63" t="s">
        <v>535</v>
      </c>
      <c r="H119" s="63" t="s">
        <v>536</v>
      </c>
      <c r="I119" s="64" t="s">
        <v>537</v>
      </c>
      <c r="J119" s="65" t="s">
        <v>538</v>
      </c>
      <c r="K119" s="66" t="s">
        <v>539</v>
      </c>
      <c r="L119" s="67"/>
      <c r="M119" s="67" t="s">
        <v>38</v>
      </c>
      <c r="N119" s="68"/>
      <c r="O119" s="69"/>
      <c r="P119" s="69"/>
      <c r="Q119" s="76"/>
      <c r="R119" s="68" t="str">
        <f t="shared" si="5"/>
        <v/>
      </c>
      <c r="S119" s="71" t="str">
        <f t="shared" si="6"/>
        <v/>
      </c>
      <c r="T119" s="68" t="str">
        <f t="shared" si="7"/>
        <v/>
      </c>
      <c r="U119" s="71" t="str">
        <f t="shared" si="8"/>
        <v/>
      </c>
      <c r="V119" s="43" t="str">
        <f t="shared" si="9"/>
        <v>A-B.II.7</v>
      </c>
    </row>
    <row r="120" spans="1:22" ht="22.9" customHeight="1" outlineLevel="1">
      <c r="A120" s="58" t="s">
        <v>572</v>
      </c>
      <c r="B120" s="72" t="s">
        <v>387</v>
      </c>
      <c r="C120" s="73" t="s">
        <v>67</v>
      </c>
      <c r="D120" s="73" t="s">
        <v>573</v>
      </c>
      <c r="E120" s="74" t="s">
        <v>574</v>
      </c>
      <c r="F120" s="74" t="s">
        <v>575</v>
      </c>
      <c r="G120" s="89" t="s">
        <v>576</v>
      </c>
      <c r="H120" s="89" t="s">
        <v>577</v>
      </c>
      <c r="I120" s="90" t="s">
        <v>578</v>
      </c>
      <c r="J120" s="82" t="s">
        <v>538</v>
      </c>
      <c r="K120" s="83" t="s">
        <v>539</v>
      </c>
      <c r="L120" s="84"/>
      <c r="M120" s="67" t="s">
        <v>38</v>
      </c>
      <c r="N120" s="68"/>
      <c r="O120" s="69"/>
      <c r="P120" s="69"/>
      <c r="Q120" s="76"/>
      <c r="R120" s="68" t="str">
        <f t="shared" si="5"/>
        <v/>
      </c>
      <c r="S120" s="71" t="str">
        <f t="shared" si="6"/>
        <v/>
      </c>
      <c r="T120" s="68" t="str">
        <f t="shared" si="7"/>
        <v/>
      </c>
      <c r="U120" s="71" t="str">
        <f t="shared" si="8"/>
        <v/>
      </c>
      <c r="V120" s="43" t="str">
        <f t="shared" si="9"/>
        <v>A-B.II.7</v>
      </c>
    </row>
    <row r="121" spans="1:22" ht="15" customHeight="1" outlineLevel="1">
      <c r="A121" s="86" t="s">
        <v>579</v>
      </c>
      <c r="B121" s="92" t="s">
        <v>387</v>
      </c>
      <c r="C121" s="93" t="s">
        <v>580</v>
      </c>
      <c r="D121" s="93" t="s">
        <v>25</v>
      </c>
      <c r="E121" s="62" t="s">
        <v>581</v>
      </c>
      <c r="F121" s="94" t="s">
        <v>582</v>
      </c>
      <c r="G121" s="89"/>
      <c r="H121" s="89"/>
      <c r="I121" s="90"/>
      <c r="J121" s="82"/>
      <c r="K121" s="83"/>
      <c r="L121" s="84"/>
      <c r="M121" s="84"/>
      <c r="N121" s="68"/>
      <c r="O121" s="69"/>
      <c r="P121" s="69"/>
      <c r="Q121" s="76"/>
      <c r="R121" s="68" t="str">
        <f t="shared" si="5"/>
        <v/>
      </c>
      <c r="S121" s="71" t="str">
        <f t="shared" si="6"/>
        <v/>
      </c>
      <c r="T121" s="68" t="str">
        <f t="shared" si="7"/>
        <v/>
      </c>
      <c r="U121" s="71" t="str">
        <f t="shared" si="8"/>
        <v/>
      </c>
      <c r="V121" s="43" t="str">
        <f t="shared" si="9"/>
        <v>-</v>
      </c>
    </row>
    <row r="122" spans="1:22" ht="21" outlineLevel="1">
      <c r="A122" s="58" t="s">
        <v>583</v>
      </c>
      <c r="B122" s="79" t="s">
        <v>387</v>
      </c>
      <c r="C122" s="80" t="s">
        <v>580</v>
      </c>
      <c r="D122" s="80" t="s">
        <v>23</v>
      </c>
      <c r="E122" s="74" t="s">
        <v>584</v>
      </c>
      <c r="F122" s="95" t="s">
        <v>585</v>
      </c>
      <c r="G122" s="89" t="s">
        <v>586</v>
      </c>
      <c r="H122" s="89" t="s">
        <v>587</v>
      </c>
      <c r="I122" s="90" t="s">
        <v>588</v>
      </c>
      <c r="J122" s="82" t="s">
        <v>589</v>
      </c>
      <c r="K122" s="83" t="s">
        <v>590</v>
      </c>
      <c r="L122" s="84"/>
      <c r="M122" s="67" t="s">
        <v>38</v>
      </c>
      <c r="N122" s="68"/>
      <c r="O122" s="69"/>
      <c r="P122" s="69"/>
      <c r="Q122" s="76"/>
      <c r="R122" s="68" t="str">
        <f t="shared" si="5"/>
        <v/>
      </c>
      <c r="S122" s="71" t="str">
        <f t="shared" si="6"/>
        <v/>
      </c>
      <c r="T122" s="68" t="str">
        <f t="shared" si="7"/>
        <v/>
      </c>
      <c r="U122" s="71" t="str">
        <f t="shared" si="8"/>
        <v/>
      </c>
      <c r="V122" s="43" t="str">
        <f t="shared" si="9"/>
        <v>A-B.II.1.a.1</v>
      </c>
    </row>
    <row r="123" spans="1:22" ht="22.5" outlineLevel="1">
      <c r="A123" s="58" t="s">
        <v>591</v>
      </c>
      <c r="B123" s="79" t="s">
        <v>387</v>
      </c>
      <c r="C123" s="80" t="s">
        <v>580</v>
      </c>
      <c r="D123" s="80" t="s">
        <v>60</v>
      </c>
      <c r="E123" s="74" t="s">
        <v>592</v>
      </c>
      <c r="F123" s="95" t="s">
        <v>593</v>
      </c>
      <c r="G123" s="89" t="s">
        <v>594</v>
      </c>
      <c r="H123" s="89" t="s">
        <v>595</v>
      </c>
      <c r="I123" s="90" t="s">
        <v>596</v>
      </c>
      <c r="J123" s="82" t="s">
        <v>597</v>
      </c>
      <c r="K123" s="83" t="s">
        <v>598</v>
      </c>
      <c r="L123" s="84"/>
      <c r="M123" s="67" t="s">
        <v>38</v>
      </c>
      <c r="N123" s="68"/>
      <c r="O123" s="69"/>
      <c r="P123" s="69"/>
      <c r="Q123" s="76"/>
      <c r="R123" s="68" t="str">
        <f t="shared" si="5"/>
        <v/>
      </c>
      <c r="S123" s="71" t="str">
        <f t="shared" si="6"/>
        <v/>
      </c>
      <c r="T123" s="68" t="str">
        <f t="shared" si="7"/>
        <v/>
      </c>
      <c r="U123" s="71" t="str">
        <f t="shared" si="8"/>
        <v/>
      </c>
      <c r="V123" s="43" t="str">
        <f t="shared" si="9"/>
        <v>A-B.II.1.b</v>
      </c>
    </row>
    <row r="124" spans="1:22" outlineLevel="1">
      <c r="A124" s="58" t="s">
        <v>599</v>
      </c>
      <c r="B124" s="79" t="s">
        <v>387</v>
      </c>
      <c r="C124" s="80" t="s">
        <v>580</v>
      </c>
      <c r="D124" s="80" t="s">
        <v>600</v>
      </c>
      <c r="E124" s="74" t="s">
        <v>601</v>
      </c>
      <c r="F124" s="95" t="s">
        <v>602</v>
      </c>
      <c r="G124" s="89" t="s">
        <v>603</v>
      </c>
      <c r="H124" s="89" t="s">
        <v>604</v>
      </c>
      <c r="I124" s="90" t="s">
        <v>605</v>
      </c>
      <c r="J124" s="82" t="s">
        <v>606</v>
      </c>
      <c r="K124" s="83" t="s">
        <v>607</v>
      </c>
      <c r="L124" s="84"/>
      <c r="M124" s="67" t="s">
        <v>38</v>
      </c>
      <c r="N124" s="68"/>
      <c r="O124" s="69"/>
      <c r="P124" s="69"/>
      <c r="Q124" s="76"/>
      <c r="R124" s="68" t="str">
        <f t="shared" si="5"/>
        <v/>
      </c>
      <c r="S124" s="71" t="str">
        <f t="shared" si="6"/>
        <v/>
      </c>
      <c r="T124" s="68" t="str">
        <f t="shared" si="7"/>
        <v/>
      </c>
      <c r="U124" s="71" t="str">
        <f t="shared" si="8"/>
        <v/>
      </c>
      <c r="V124" s="43" t="str">
        <f t="shared" si="9"/>
        <v>A-B.II.1.d</v>
      </c>
    </row>
    <row r="125" spans="1:22" ht="32.450000000000003" customHeight="1" outlineLevel="1">
      <c r="A125" s="58" t="s">
        <v>608</v>
      </c>
      <c r="B125" s="79" t="s">
        <v>387</v>
      </c>
      <c r="C125" s="80" t="s">
        <v>580</v>
      </c>
      <c r="D125" s="80" t="s">
        <v>609</v>
      </c>
      <c r="E125" s="74" t="s">
        <v>610</v>
      </c>
      <c r="F125" s="95" t="s">
        <v>611</v>
      </c>
      <c r="G125" s="89" t="s">
        <v>603</v>
      </c>
      <c r="H125" s="89" t="s">
        <v>604</v>
      </c>
      <c r="I125" s="90" t="s">
        <v>607</v>
      </c>
      <c r="J125" s="82" t="s">
        <v>606</v>
      </c>
      <c r="K125" s="83" t="s">
        <v>607</v>
      </c>
      <c r="L125" s="84"/>
      <c r="M125" s="67" t="s">
        <v>38</v>
      </c>
      <c r="N125" s="68"/>
      <c r="O125" s="69"/>
      <c r="P125" s="69"/>
      <c r="Q125" s="76"/>
      <c r="R125" s="68" t="str">
        <f t="shared" si="5"/>
        <v/>
      </c>
      <c r="S125" s="71" t="str">
        <f t="shared" si="6"/>
        <v/>
      </c>
      <c r="T125" s="68" t="str">
        <f t="shared" si="7"/>
        <v/>
      </c>
      <c r="U125" s="71" t="str">
        <f t="shared" si="8"/>
        <v/>
      </c>
      <c r="V125" s="43" t="str">
        <f t="shared" si="9"/>
        <v>A-B.II.1.d</v>
      </c>
    </row>
    <row r="126" spans="1:22" ht="21" outlineLevel="1">
      <c r="A126" s="58" t="s">
        <v>612</v>
      </c>
      <c r="B126" s="79" t="s">
        <v>387</v>
      </c>
      <c r="C126" s="80" t="s">
        <v>580</v>
      </c>
      <c r="D126" s="80" t="s">
        <v>613</v>
      </c>
      <c r="E126" s="74" t="s">
        <v>614</v>
      </c>
      <c r="F126" s="95" t="s">
        <v>615</v>
      </c>
      <c r="G126" s="89" t="s">
        <v>603</v>
      </c>
      <c r="H126" s="89" t="s">
        <v>604</v>
      </c>
      <c r="I126" s="90" t="s">
        <v>607</v>
      </c>
      <c r="J126" s="82" t="s">
        <v>606</v>
      </c>
      <c r="K126" s="83" t="s">
        <v>607</v>
      </c>
      <c r="L126" s="84"/>
      <c r="M126" s="67" t="s">
        <v>38</v>
      </c>
      <c r="N126" s="68"/>
      <c r="O126" s="69"/>
      <c r="P126" s="69"/>
      <c r="Q126" s="76"/>
      <c r="R126" s="68" t="str">
        <f t="shared" si="5"/>
        <v/>
      </c>
      <c r="S126" s="71" t="str">
        <f t="shared" si="6"/>
        <v/>
      </c>
      <c r="T126" s="68" t="str">
        <f t="shared" si="7"/>
        <v/>
      </c>
      <c r="U126" s="71" t="str">
        <f t="shared" si="8"/>
        <v/>
      </c>
      <c r="V126" s="43" t="str">
        <f t="shared" si="9"/>
        <v>A-B.II.1.d</v>
      </c>
    </row>
    <row r="127" spans="1:22" ht="21" outlineLevel="1">
      <c r="A127" s="58" t="s">
        <v>616</v>
      </c>
      <c r="B127" s="79" t="s">
        <v>387</v>
      </c>
      <c r="C127" s="80" t="s">
        <v>580</v>
      </c>
      <c r="D127" s="80" t="s">
        <v>617</v>
      </c>
      <c r="E127" s="74" t="s">
        <v>618</v>
      </c>
      <c r="F127" s="95" t="s">
        <v>619</v>
      </c>
      <c r="G127" s="89" t="s">
        <v>603</v>
      </c>
      <c r="H127" s="89" t="s">
        <v>604</v>
      </c>
      <c r="I127" s="90" t="s">
        <v>607</v>
      </c>
      <c r="J127" s="82" t="s">
        <v>606</v>
      </c>
      <c r="K127" s="83" t="s">
        <v>607</v>
      </c>
      <c r="L127" s="84"/>
      <c r="M127" s="67" t="s">
        <v>38</v>
      </c>
      <c r="N127" s="68"/>
      <c r="O127" s="69"/>
      <c r="P127" s="69"/>
      <c r="Q127" s="76"/>
      <c r="R127" s="68" t="str">
        <f t="shared" si="5"/>
        <v/>
      </c>
      <c r="S127" s="71" t="str">
        <f t="shared" si="6"/>
        <v/>
      </c>
      <c r="T127" s="68" t="str">
        <f t="shared" si="7"/>
        <v/>
      </c>
      <c r="U127" s="71" t="str">
        <f t="shared" si="8"/>
        <v/>
      </c>
      <c r="V127" s="43" t="str">
        <f t="shared" si="9"/>
        <v>A-B.II.1.d</v>
      </c>
    </row>
    <row r="128" spans="1:22" ht="21" outlineLevel="1">
      <c r="A128" s="86" t="s">
        <v>620</v>
      </c>
      <c r="B128" s="59" t="s">
        <v>387</v>
      </c>
      <c r="C128" s="60" t="s">
        <v>621</v>
      </c>
      <c r="D128" s="60" t="s">
        <v>25</v>
      </c>
      <c r="E128" s="61" t="s">
        <v>622</v>
      </c>
      <c r="F128" s="96" t="s">
        <v>623</v>
      </c>
      <c r="G128" s="63"/>
      <c r="H128" s="63"/>
      <c r="I128" s="64"/>
      <c r="J128" s="65"/>
      <c r="K128" s="66"/>
      <c r="L128" s="67"/>
      <c r="N128" s="68"/>
      <c r="O128" s="69"/>
      <c r="P128" s="69"/>
      <c r="Q128" s="76"/>
      <c r="R128" s="68" t="str">
        <f t="shared" si="5"/>
        <v/>
      </c>
      <c r="S128" s="71" t="str">
        <f t="shared" si="6"/>
        <v/>
      </c>
      <c r="T128" s="68" t="str">
        <f t="shared" si="7"/>
        <v/>
      </c>
      <c r="U128" s="71" t="str">
        <f t="shared" si="8"/>
        <v/>
      </c>
      <c r="V128" s="43" t="str">
        <f t="shared" si="9"/>
        <v>-</v>
      </c>
    </row>
    <row r="129" spans="1:22" ht="22.5" outlineLevel="1">
      <c r="A129" s="98" t="s">
        <v>624</v>
      </c>
      <c r="B129" s="79" t="s">
        <v>387</v>
      </c>
      <c r="C129" s="80" t="s">
        <v>621</v>
      </c>
      <c r="D129" s="80" t="s">
        <v>23</v>
      </c>
      <c r="E129" s="74" t="s">
        <v>625</v>
      </c>
      <c r="F129" s="81" t="s">
        <v>626</v>
      </c>
      <c r="G129" s="63" t="s">
        <v>627</v>
      </c>
      <c r="H129" s="63" t="s">
        <v>628</v>
      </c>
      <c r="I129" s="64" t="s">
        <v>629</v>
      </c>
      <c r="J129" s="65" t="s">
        <v>630</v>
      </c>
      <c r="K129" s="66" t="s">
        <v>631</v>
      </c>
      <c r="L129" s="67"/>
      <c r="M129" s="67" t="s">
        <v>38</v>
      </c>
      <c r="N129" s="68"/>
      <c r="O129" s="69"/>
      <c r="P129" s="69"/>
      <c r="Q129" s="76"/>
      <c r="R129" s="68" t="str">
        <f t="shared" si="5"/>
        <v/>
      </c>
      <c r="S129" s="71" t="str">
        <f t="shared" si="6"/>
        <v/>
      </c>
      <c r="T129" s="68" t="str">
        <f t="shared" si="7"/>
        <v/>
      </c>
      <c r="U129" s="71" t="str">
        <f t="shared" si="8"/>
        <v/>
      </c>
      <c r="V129" s="43" t="str">
        <f t="shared" si="9"/>
        <v>A-B.II.1.c.1</v>
      </c>
    </row>
    <row r="130" spans="1:22" ht="22.5" outlineLevel="1">
      <c r="A130" s="98" t="s">
        <v>632</v>
      </c>
      <c r="B130" s="79" t="s">
        <v>387</v>
      </c>
      <c r="C130" s="80" t="s">
        <v>621</v>
      </c>
      <c r="D130" s="80" t="s">
        <v>60</v>
      </c>
      <c r="E130" s="74" t="s">
        <v>633</v>
      </c>
      <c r="F130" s="81" t="s">
        <v>634</v>
      </c>
      <c r="G130" s="63" t="s">
        <v>635</v>
      </c>
      <c r="H130" s="63" t="s">
        <v>636</v>
      </c>
      <c r="I130" s="64" t="s">
        <v>637</v>
      </c>
      <c r="J130" s="65" t="s">
        <v>638</v>
      </c>
      <c r="K130" s="66" t="s">
        <v>639</v>
      </c>
      <c r="L130" s="67"/>
      <c r="M130" s="67" t="s">
        <v>38</v>
      </c>
      <c r="N130" s="68"/>
      <c r="O130" s="69"/>
      <c r="P130" s="69"/>
      <c r="Q130" s="76"/>
      <c r="R130" s="68" t="str">
        <f t="shared" si="5"/>
        <v/>
      </c>
      <c r="S130" s="71" t="str">
        <f t="shared" si="6"/>
        <v/>
      </c>
      <c r="T130" s="68" t="str">
        <f t="shared" si="7"/>
        <v/>
      </c>
      <c r="U130" s="71" t="str">
        <f t="shared" si="8"/>
        <v/>
      </c>
      <c r="V130" s="43" t="str">
        <f t="shared" si="9"/>
        <v>A-B.II.1.c.2</v>
      </c>
    </row>
    <row r="131" spans="1:22" ht="31.5" outlineLevel="1">
      <c r="A131" s="98" t="s">
        <v>640</v>
      </c>
      <c r="B131" s="79" t="s">
        <v>387</v>
      </c>
      <c r="C131" s="80" t="s">
        <v>621</v>
      </c>
      <c r="D131" s="80" t="s">
        <v>107</v>
      </c>
      <c r="E131" s="74" t="s">
        <v>641</v>
      </c>
      <c r="F131" s="81" t="s">
        <v>642</v>
      </c>
      <c r="G131" s="63" t="s">
        <v>643</v>
      </c>
      <c r="H131" s="63" t="s">
        <v>644</v>
      </c>
      <c r="I131" s="64" t="s">
        <v>645</v>
      </c>
      <c r="J131" s="65" t="s">
        <v>646</v>
      </c>
      <c r="K131" s="66" t="s">
        <v>647</v>
      </c>
      <c r="L131" s="67"/>
      <c r="M131" s="67" t="s">
        <v>38</v>
      </c>
      <c r="N131" s="68"/>
      <c r="O131" s="69"/>
      <c r="P131" s="69"/>
      <c r="Q131" s="76"/>
      <c r="R131" s="68" t="str">
        <f t="shared" si="5"/>
        <v/>
      </c>
      <c r="S131" s="71" t="str">
        <f t="shared" si="6"/>
        <v/>
      </c>
      <c r="T131" s="68" t="str">
        <f t="shared" si="7"/>
        <v/>
      </c>
      <c r="U131" s="71" t="str">
        <f t="shared" si="8"/>
        <v/>
      </c>
      <c r="V131" s="43" t="str">
        <f t="shared" si="9"/>
        <v>A-B.II.1.c.3</v>
      </c>
    </row>
    <row r="132" spans="1:22" ht="31.5" outlineLevel="1">
      <c r="A132" s="98" t="s">
        <v>648</v>
      </c>
      <c r="B132" s="79" t="s">
        <v>387</v>
      </c>
      <c r="C132" s="80" t="s">
        <v>621</v>
      </c>
      <c r="D132" s="80" t="s">
        <v>600</v>
      </c>
      <c r="E132" s="74" t="s">
        <v>649</v>
      </c>
      <c r="F132" s="81" t="s">
        <v>650</v>
      </c>
      <c r="G132" s="63" t="s">
        <v>651</v>
      </c>
      <c r="H132" s="63" t="s">
        <v>652</v>
      </c>
      <c r="I132" s="64" t="s">
        <v>653</v>
      </c>
      <c r="J132" s="65" t="s">
        <v>654</v>
      </c>
      <c r="K132" s="66" t="s">
        <v>655</v>
      </c>
      <c r="L132" s="67"/>
      <c r="M132" s="67" t="s">
        <v>38</v>
      </c>
      <c r="N132" s="68"/>
      <c r="O132" s="69"/>
      <c r="P132" s="69"/>
      <c r="Q132" s="76"/>
      <c r="R132" s="68" t="str">
        <f t="shared" si="5"/>
        <v/>
      </c>
      <c r="S132" s="71" t="str">
        <f t="shared" si="6"/>
        <v/>
      </c>
      <c r="T132" s="68" t="str">
        <f t="shared" si="7"/>
        <v/>
      </c>
      <c r="U132" s="71" t="str">
        <f t="shared" si="8"/>
        <v/>
      </c>
      <c r="V132" s="43" t="str">
        <f t="shared" si="9"/>
        <v>A-B.II.1.c.4</v>
      </c>
    </row>
    <row r="133" spans="1:22" ht="21" outlineLevel="1">
      <c r="A133" s="58" t="s">
        <v>656</v>
      </c>
      <c r="B133" s="59" t="s">
        <v>387</v>
      </c>
      <c r="C133" s="60" t="s">
        <v>77</v>
      </c>
      <c r="D133" s="60" t="s">
        <v>25</v>
      </c>
      <c r="E133" s="61" t="s">
        <v>657</v>
      </c>
      <c r="F133" s="62" t="s">
        <v>658</v>
      </c>
      <c r="G133" s="63"/>
      <c r="H133" s="63"/>
      <c r="I133" s="64"/>
      <c r="J133" s="65"/>
      <c r="K133" s="66"/>
      <c r="L133" s="67"/>
      <c r="N133" s="68"/>
      <c r="O133" s="69"/>
      <c r="P133" s="69"/>
      <c r="Q133" s="76"/>
      <c r="R133" s="68" t="str">
        <f t="shared" si="5"/>
        <v/>
      </c>
      <c r="S133" s="71" t="str">
        <f t="shared" si="6"/>
        <v/>
      </c>
      <c r="T133" s="68" t="str">
        <f t="shared" si="7"/>
        <v/>
      </c>
      <c r="U133" s="71" t="str">
        <f t="shared" si="8"/>
        <v/>
      </c>
      <c r="V133" s="43" t="str">
        <f t="shared" si="9"/>
        <v>-</v>
      </c>
    </row>
    <row r="134" spans="1:22" ht="21" outlineLevel="1">
      <c r="A134" s="58" t="s">
        <v>659</v>
      </c>
      <c r="B134" s="72" t="s">
        <v>387</v>
      </c>
      <c r="C134" s="73" t="s">
        <v>77</v>
      </c>
      <c r="D134" s="73" t="s">
        <v>23</v>
      </c>
      <c r="E134" s="87" t="s">
        <v>660</v>
      </c>
      <c r="F134" s="81" t="s">
        <v>661</v>
      </c>
      <c r="G134" s="63" t="s">
        <v>662</v>
      </c>
      <c r="H134" s="63" t="s">
        <v>663</v>
      </c>
      <c r="I134" s="64" t="s">
        <v>664</v>
      </c>
      <c r="J134" s="65" t="s">
        <v>663</v>
      </c>
      <c r="K134" s="66" t="s">
        <v>664</v>
      </c>
      <c r="L134" s="67"/>
      <c r="M134" s="67" t="s">
        <v>38</v>
      </c>
      <c r="N134" s="68"/>
      <c r="O134" s="69"/>
      <c r="P134" s="69"/>
      <c r="Q134" s="76"/>
      <c r="R134" s="68" t="str">
        <f t="shared" si="5"/>
        <v/>
      </c>
      <c r="S134" s="71" t="str">
        <f t="shared" si="6"/>
        <v/>
      </c>
      <c r="T134" s="68" t="str">
        <f t="shared" si="7"/>
        <v/>
      </c>
      <c r="U134" s="71" t="str">
        <f t="shared" si="8"/>
        <v/>
      </c>
      <c r="V134" s="43" t="str">
        <f t="shared" si="9"/>
        <v>A-B.II.6</v>
      </c>
    </row>
    <row r="135" spans="1:22" ht="21" outlineLevel="1">
      <c r="A135" s="58" t="s">
        <v>665</v>
      </c>
      <c r="B135" s="72" t="s">
        <v>387</v>
      </c>
      <c r="C135" s="73" t="s">
        <v>77</v>
      </c>
      <c r="D135" s="73" t="s">
        <v>299</v>
      </c>
      <c r="E135" s="74" t="s">
        <v>666</v>
      </c>
      <c r="F135" s="81" t="s">
        <v>667</v>
      </c>
      <c r="G135" s="63" t="s">
        <v>662</v>
      </c>
      <c r="H135" s="63" t="s">
        <v>663</v>
      </c>
      <c r="I135" s="64" t="s">
        <v>664</v>
      </c>
      <c r="J135" s="65" t="s">
        <v>663</v>
      </c>
      <c r="K135" s="66" t="s">
        <v>664</v>
      </c>
      <c r="L135" s="67"/>
      <c r="M135" s="67" t="s">
        <v>38</v>
      </c>
      <c r="N135" s="68"/>
      <c r="O135" s="69"/>
      <c r="P135" s="69"/>
      <c r="Q135" s="76"/>
      <c r="R135" s="68" t="str">
        <f t="shared" si="5"/>
        <v/>
      </c>
      <c r="S135" s="71" t="str">
        <f t="shared" si="6"/>
        <v/>
      </c>
      <c r="T135" s="68" t="str">
        <f t="shared" si="7"/>
        <v/>
      </c>
      <c r="U135" s="71" t="str">
        <f t="shared" si="8"/>
        <v/>
      </c>
      <c r="V135" s="43" t="str">
        <f t="shared" si="9"/>
        <v>A-B.II.6</v>
      </c>
    </row>
    <row r="136" spans="1:22" outlineLevel="1">
      <c r="A136" s="58" t="s">
        <v>668</v>
      </c>
      <c r="B136" s="72" t="s">
        <v>387</v>
      </c>
      <c r="C136" s="73" t="s">
        <v>77</v>
      </c>
      <c r="D136" s="73" t="s">
        <v>439</v>
      </c>
      <c r="E136" s="74" t="s">
        <v>669</v>
      </c>
      <c r="F136" s="81" t="s">
        <v>670</v>
      </c>
      <c r="G136" s="63" t="s">
        <v>662</v>
      </c>
      <c r="H136" s="63" t="s">
        <v>663</v>
      </c>
      <c r="I136" s="64" t="s">
        <v>664</v>
      </c>
      <c r="J136" s="65" t="s">
        <v>663</v>
      </c>
      <c r="K136" s="66" t="s">
        <v>664</v>
      </c>
      <c r="L136" s="67"/>
      <c r="M136" s="67" t="s">
        <v>38</v>
      </c>
      <c r="N136" s="68"/>
      <c r="O136" s="69"/>
      <c r="P136" s="69"/>
      <c r="Q136" s="76"/>
      <c r="R136" s="68" t="str">
        <f t="shared" si="5"/>
        <v/>
      </c>
      <c r="S136" s="71" t="str">
        <f t="shared" si="6"/>
        <v/>
      </c>
      <c r="T136" s="68" t="str">
        <f t="shared" si="7"/>
        <v/>
      </c>
      <c r="U136" s="71" t="str">
        <f t="shared" si="8"/>
        <v/>
      </c>
      <c r="V136" s="43" t="str">
        <f t="shared" si="9"/>
        <v>A-B.II.6</v>
      </c>
    </row>
    <row r="137" spans="1:22" ht="21" outlineLevel="1">
      <c r="A137" s="58" t="s">
        <v>671</v>
      </c>
      <c r="B137" s="72" t="s">
        <v>387</v>
      </c>
      <c r="C137" s="73" t="s">
        <v>77</v>
      </c>
      <c r="D137" s="73" t="s">
        <v>672</v>
      </c>
      <c r="E137" s="87" t="s">
        <v>673</v>
      </c>
      <c r="F137" s="81" t="s">
        <v>674</v>
      </c>
      <c r="G137" s="63" t="s">
        <v>662</v>
      </c>
      <c r="H137" s="63" t="s">
        <v>663</v>
      </c>
      <c r="I137" s="64" t="s">
        <v>664</v>
      </c>
      <c r="J137" s="65" t="s">
        <v>663</v>
      </c>
      <c r="K137" s="66" t="s">
        <v>664</v>
      </c>
      <c r="L137" s="67"/>
      <c r="M137" s="67" t="s">
        <v>38</v>
      </c>
      <c r="N137" s="68"/>
      <c r="O137" s="69"/>
      <c r="P137" s="69"/>
      <c r="Q137" s="76"/>
      <c r="R137" s="68" t="str">
        <f t="shared" ref="R137:R200" si="10">IF(O137=0,"",Q137-O137)</f>
        <v/>
      </c>
      <c r="S137" s="71" t="str">
        <f t="shared" ref="S137:S200" si="11">IF(O137=0,"",R137/O137)</f>
        <v/>
      </c>
      <c r="T137" s="68" t="str">
        <f t="shared" ref="T137:T200" si="12">IF(P137=0,"",Q137-P137)</f>
        <v/>
      </c>
      <c r="U137" s="71" t="str">
        <f t="shared" ref="U137:U200" si="13">IF(P137=0,"",T137/P137)</f>
        <v/>
      </c>
      <c r="V137" s="43" t="str">
        <f t="shared" ref="V137:V200" si="14">CONCATENATE(M137,"-",J137)</f>
        <v>A-B.II.6</v>
      </c>
    </row>
    <row r="138" spans="1:22" outlineLevel="1">
      <c r="A138" s="58" t="s">
        <v>675</v>
      </c>
      <c r="B138" s="72" t="s">
        <v>387</v>
      </c>
      <c r="C138" s="73" t="s">
        <v>77</v>
      </c>
      <c r="D138" s="73" t="s">
        <v>676</v>
      </c>
      <c r="E138" s="87" t="s">
        <v>677</v>
      </c>
      <c r="F138" s="81" t="s">
        <v>678</v>
      </c>
      <c r="G138" s="63" t="s">
        <v>662</v>
      </c>
      <c r="H138" s="63" t="s">
        <v>663</v>
      </c>
      <c r="I138" s="64" t="s">
        <v>664</v>
      </c>
      <c r="J138" s="65" t="s">
        <v>663</v>
      </c>
      <c r="K138" s="66" t="s">
        <v>664</v>
      </c>
      <c r="L138" s="67"/>
      <c r="M138" s="67" t="s">
        <v>38</v>
      </c>
      <c r="N138" s="68"/>
      <c r="O138" s="69"/>
      <c r="P138" s="69"/>
      <c r="Q138" s="76"/>
      <c r="R138" s="68" t="str">
        <f t="shared" si="10"/>
        <v/>
      </c>
      <c r="S138" s="71" t="str">
        <f t="shared" si="11"/>
        <v/>
      </c>
      <c r="T138" s="68" t="str">
        <f t="shared" si="12"/>
        <v/>
      </c>
      <c r="U138" s="71" t="str">
        <f t="shared" si="13"/>
        <v/>
      </c>
      <c r="V138" s="43" t="str">
        <f t="shared" si="14"/>
        <v>A-B.II.6</v>
      </c>
    </row>
    <row r="139" spans="1:22" outlineLevel="1">
      <c r="A139" s="58" t="s">
        <v>679</v>
      </c>
      <c r="B139" s="72" t="s">
        <v>387</v>
      </c>
      <c r="C139" s="73" t="s">
        <v>77</v>
      </c>
      <c r="D139" s="73" t="s">
        <v>680</v>
      </c>
      <c r="E139" s="87" t="s">
        <v>681</v>
      </c>
      <c r="F139" s="81" t="s">
        <v>682</v>
      </c>
      <c r="G139" s="63" t="s">
        <v>662</v>
      </c>
      <c r="H139" s="63" t="s">
        <v>663</v>
      </c>
      <c r="I139" s="64" t="s">
        <v>664</v>
      </c>
      <c r="J139" s="65" t="s">
        <v>663</v>
      </c>
      <c r="K139" s="66" t="s">
        <v>664</v>
      </c>
      <c r="L139" s="67"/>
      <c r="M139" s="67" t="s">
        <v>38</v>
      </c>
      <c r="N139" s="68"/>
      <c r="O139" s="69"/>
      <c r="P139" s="69"/>
      <c r="Q139" s="76"/>
      <c r="R139" s="68" t="str">
        <f t="shared" si="10"/>
        <v/>
      </c>
      <c r="S139" s="71" t="str">
        <f t="shared" si="11"/>
        <v/>
      </c>
      <c r="T139" s="68" t="str">
        <f t="shared" si="12"/>
        <v/>
      </c>
      <c r="U139" s="71" t="str">
        <f t="shared" si="13"/>
        <v/>
      </c>
      <c r="V139" s="43" t="str">
        <f t="shared" si="14"/>
        <v>A-B.II.6</v>
      </c>
    </row>
    <row r="140" spans="1:22" outlineLevel="1">
      <c r="A140" s="58" t="s">
        <v>683</v>
      </c>
      <c r="B140" s="72" t="s">
        <v>387</v>
      </c>
      <c r="C140" s="73" t="s">
        <v>77</v>
      </c>
      <c r="D140" s="73" t="s">
        <v>684</v>
      </c>
      <c r="E140" s="87" t="s">
        <v>685</v>
      </c>
      <c r="F140" s="81" t="s">
        <v>686</v>
      </c>
      <c r="G140" s="63" t="s">
        <v>662</v>
      </c>
      <c r="H140" s="63" t="s">
        <v>663</v>
      </c>
      <c r="I140" s="64" t="s">
        <v>664</v>
      </c>
      <c r="J140" s="65" t="s">
        <v>663</v>
      </c>
      <c r="K140" s="66" t="s">
        <v>664</v>
      </c>
      <c r="L140" s="67"/>
      <c r="M140" s="67" t="s">
        <v>38</v>
      </c>
      <c r="N140" s="68"/>
      <c r="O140" s="69"/>
      <c r="P140" s="69"/>
      <c r="Q140" s="76"/>
      <c r="R140" s="68" t="str">
        <f t="shared" si="10"/>
        <v/>
      </c>
      <c r="S140" s="71" t="str">
        <f t="shared" si="11"/>
        <v/>
      </c>
      <c r="T140" s="68" t="str">
        <f t="shared" si="12"/>
        <v/>
      </c>
      <c r="U140" s="71" t="str">
        <f t="shared" si="13"/>
        <v/>
      </c>
      <c r="V140" s="43" t="str">
        <f t="shared" si="14"/>
        <v>A-B.II.6</v>
      </c>
    </row>
    <row r="141" spans="1:22" outlineLevel="1">
      <c r="A141" s="58" t="s">
        <v>687</v>
      </c>
      <c r="B141" s="72" t="s">
        <v>387</v>
      </c>
      <c r="C141" s="73" t="s">
        <v>77</v>
      </c>
      <c r="D141" s="73" t="s">
        <v>688</v>
      </c>
      <c r="E141" s="87" t="s">
        <v>689</v>
      </c>
      <c r="F141" s="81" t="s">
        <v>690</v>
      </c>
      <c r="G141" s="63" t="s">
        <v>662</v>
      </c>
      <c r="H141" s="63" t="s">
        <v>663</v>
      </c>
      <c r="I141" s="64" t="s">
        <v>664</v>
      </c>
      <c r="J141" s="65" t="s">
        <v>663</v>
      </c>
      <c r="K141" s="66" t="s">
        <v>664</v>
      </c>
      <c r="L141" s="67"/>
      <c r="M141" s="67" t="s">
        <v>38</v>
      </c>
      <c r="N141" s="68"/>
      <c r="O141" s="69"/>
      <c r="P141" s="69"/>
      <c r="Q141" s="76"/>
      <c r="R141" s="68" t="str">
        <f t="shared" si="10"/>
        <v/>
      </c>
      <c r="S141" s="71" t="str">
        <f t="shared" si="11"/>
        <v/>
      </c>
      <c r="T141" s="68" t="str">
        <f t="shared" si="12"/>
        <v/>
      </c>
      <c r="U141" s="71" t="str">
        <f t="shared" si="13"/>
        <v/>
      </c>
      <c r="V141" s="43" t="str">
        <f t="shared" si="14"/>
        <v>A-B.II.6</v>
      </c>
    </row>
    <row r="142" spans="1:22" outlineLevel="1">
      <c r="A142" s="58" t="s">
        <v>691</v>
      </c>
      <c r="B142" s="72" t="s">
        <v>387</v>
      </c>
      <c r="C142" s="73" t="s">
        <v>77</v>
      </c>
      <c r="D142" s="73" t="s">
        <v>692</v>
      </c>
      <c r="E142" s="74" t="s">
        <v>693</v>
      </c>
      <c r="F142" s="81" t="s">
        <v>694</v>
      </c>
      <c r="G142" s="63" t="s">
        <v>662</v>
      </c>
      <c r="H142" s="63" t="s">
        <v>663</v>
      </c>
      <c r="I142" s="64" t="s">
        <v>664</v>
      </c>
      <c r="J142" s="65" t="s">
        <v>663</v>
      </c>
      <c r="K142" s="66" t="s">
        <v>664</v>
      </c>
      <c r="L142" s="67"/>
      <c r="M142" s="67" t="s">
        <v>38</v>
      </c>
      <c r="N142" s="68"/>
      <c r="O142" s="69"/>
      <c r="P142" s="69"/>
      <c r="Q142" s="76"/>
      <c r="R142" s="68" t="str">
        <f t="shared" si="10"/>
        <v/>
      </c>
      <c r="S142" s="71" t="str">
        <f t="shared" si="11"/>
        <v/>
      </c>
      <c r="T142" s="68" t="str">
        <f t="shared" si="12"/>
        <v/>
      </c>
      <c r="U142" s="71" t="str">
        <f t="shared" si="13"/>
        <v/>
      </c>
      <c r="V142" s="43" t="str">
        <f t="shared" si="14"/>
        <v>A-B.II.6</v>
      </c>
    </row>
    <row r="143" spans="1:22" ht="31.5" outlineLevel="1">
      <c r="A143" s="58" t="s">
        <v>695</v>
      </c>
      <c r="B143" s="72" t="s">
        <v>387</v>
      </c>
      <c r="C143" s="73" t="s">
        <v>77</v>
      </c>
      <c r="D143" s="73" t="s">
        <v>562</v>
      </c>
      <c r="E143" s="74" t="s">
        <v>696</v>
      </c>
      <c r="F143" s="81" t="s">
        <v>697</v>
      </c>
      <c r="G143" s="63" t="s">
        <v>662</v>
      </c>
      <c r="H143" s="63" t="s">
        <v>663</v>
      </c>
      <c r="I143" s="64" t="s">
        <v>664</v>
      </c>
      <c r="J143" s="65" t="s">
        <v>663</v>
      </c>
      <c r="K143" s="66" t="s">
        <v>664</v>
      </c>
      <c r="L143" s="67"/>
      <c r="M143" s="67" t="s">
        <v>38</v>
      </c>
      <c r="N143" s="68"/>
      <c r="O143" s="69"/>
      <c r="P143" s="69"/>
      <c r="Q143" s="76"/>
      <c r="R143" s="68" t="str">
        <f t="shared" si="10"/>
        <v/>
      </c>
      <c r="S143" s="71" t="str">
        <f t="shared" si="11"/>
        <v/>
      </c>
      <c r="T143" s="68" t="str">
        <f t="shared" si="12"/>
        <v/>
      </c>
      <c r="U143" s="71" t="str">
        <f t="shared" si="13"/>
        <v/>
      </c>
      <c r="V143" s="43" t="str">
        <f t="shared" si="14"/>
        <v>A-B.II.6</v>
      </c>
    </row>
    <row r="144" spans="1:22" outlineLevel="1">
      <c r="A144" s="58" t="s">
        <v>698</v>
      </c>
      <c r="B144" s="72" t="s">
        <v>387</v>
      </c>
      <c r="C144" s="73" t="s">
        <v>77</v>
      </c>
      <c r="D144" s="73" t="s">
        <v>469</v>
      </c>
      <c r="E144" s="74" t="s">
        <v>699</v>
      </c>
      <c r="F144" s="81" t="s">
        <v>700</v>
      </c>
      <c r="G144" s="63" t="s">
        <v>662</v>
      </c>
      <c r="H144" s="63" t="s">
        <v>663</v>
      </c>
      <c r="I144" s="64" t="s">
        <v>664</v>
      </c>
      <c r="J144" s="65" t="s">
        <v>663</v>
      </c>
      <c r="K144" s="66" t="s">
        <v>664</v>
      </c>
      <c r="L144" s="67"/>
      <c r="M144" s="67" t="s">
        <v>38</v>
      </c>
      <c r="N144" s="68"/>
      <c r="O144" s="69"/>
      <c r="P144" s="69"/>
      <c r="Q144" s="76"/>
      <c r="R144" s="68" t="str">
        <f t="shared" si="10"/>
        <v/>
      </c>
      <c r="S144" s="71" t="str">
        <f t="shared" si="11"/>
        <v/>
      </c>
      <c r="T144" s="68" t="str">
        <f t="shared" si="12"/>
        <v/>
      </c>
      <c r="U144" s="71" t="str">
        <f t="shared" si="13"/>
        <v/>
      </c>
      <c r="V144" s="43" t="str">
        <f t="shared" si="14"/>
        <v>A-B.II.6</v>
      </c>
    </row>
    <row r="145" spans="1:22" ht="21" outlineLevel="1">
      <c r="A145" s="58" t="s">
        <v>701</v>
      </c>
      <c r="B145" s="72" t="s">
        <v>387</v>
      </c>
      <c r="C145" s="73" t="s">
        <v>77</v>
      </c>
      <c r="D145" s="73" t="s">
        <v>485</v>
      </c>
      <c r="E145" s="74" t="s">
        <v>702</v>
      </c>
      <c r="F145" s="81" t="s">
        <v>703</v>
      </c>
      <c r="G145" s="63" t="s">
        <v>662</v>
      </c>
      <c r="H145" s="63" t="s">
        <v>663</v>
      </c>
      <c r="I145" s="64" t="s">
        <v>664</v>
      </c>
      <c r="J145" s="65" t="s">
        <v>663</v>
      </c>
      <c r="K145" s="66" t="s">
        <v>664</v>
      </c>
      <c r="L145" s="67"/>
      <c r="M145" s="67" t="s">
        <v>38</v>
      </c>
      <c r="N145" s="68"/>
      <c r="O145" s="69"/>
      <c r="P145" s="69"/>
      <c r="Q145" s="76"/>
      <c r="R145" s="68" t="str">
        <f t="shared" si="10"/>
        <v/>
      </c>
      <c r="S145" s="71" t="str">
        <f t="shared" si="11"/>
        <v/>
      </c>
      <c r="T145" s="68" t="str">
        <f t="shared" si="12"/>
        <v/>
      </c>
      <c r="U145" s="71" t="str">
        <f t="shared" si="13"/>
        <v/>
      </c>
      <c r="V145" s="43" t="str">
        <f t="shared" si="14"/>
        <v>A-B.II.6</v>
      </c>
    </row>
    <row r="146" spans="1:22" ht="21" outlineLevel="1">
      <c r="A146" s="86" t="s">
        <v>704</v>
      </c>
      <c r="B146" s="59" t="s">
        <v>387</v>
      </c>
      <c r="C146" s="60" t="s">
        <v>91</v>
      </c>
      <c r="D146" s="60" t="s">
        <v>25</v>
      </c>
      <c r="E146" s="62" t="s">
        <v>705</v>
      </c>
      <c r="F146" s="62" t="s">
        <v>228</v>
      </c>
      <c r="G146" s="63"/>
      <c r="H146" s="63"/>
      <c r="I146" s="64"/>
      <c r="J146" s="65"/>
      <c r="K146" s="66"/>
      <c r="L146" s="67"/>
      <c r="N146" s="68"/>
      <c r="O146" s="69"/>
      <c r="P146" s="69"/>
      <c r="Q146" s="76"/>
      <c r="R146" s="68" t="str">
        <f t="shared" si="10"/>
        <v/>
      </c>
      <c r="S146" s="71" t="str">
        <f t="shared" si="11"/>
        <v/>
      </c>
      <c r="T146" s="68" t="str">
        <f t="shared" si="12"/>
        <v/>
      </c>
      <c r="U146" s="71" t="str">
        <f t="shared" si="13"/>
        <v/>
      </c>
      <c r="V146" s="43" t="str">
        <f t="shared" si="14"/>
        <v>-</v>
      </c>
    </row>
    <row r="147" spans="1:22" outlineLevel="1">
      <c r="A147" s="58" t="s">
        <v>706</v>
      </c>
      <c r="B147" s="72" t="s">
        <v>387</v>
      </c>
      <c r="C147" s="73" t="s">
        <v>91</v>
      </c>
      <c r="D147" s="73" t="s">
        <v>23</v>
      </c>
      <c r="E147" s="74" t="s">
        <v>707</v>
      </c>
      <c r="F147" s="81" t="s">
        <v>708</v>
      </c>
      <c r="G147" s="63" t="s">
        <v>709</v>
      </c>
      <c r="H147" s="63" t="s">
        <v>710</v>
      </c>
      <c r="I147" s="64" t="s">
        <v>711</v>
      </c>
      <c r="J147" s="65" t="s">
        <v>538</v>
      </c>
      <c r="K147" s="66" t="s">
        <v>539</v>
      </c>
      <c r="L147" s="67"/>
      <c r="M147" s="67" t="s">
        <v>38</v>
      </c>
      <c r="N147" s="68"/>
      <c r="O147" s="69"/>
      <c r="P147" s="69"/>
      <c r="Q147" s="76"/>
      <c r="R147" s="68" t="str">
        <f t="shared" si="10"/>
        <v/>
      </c>
      <c r="S147" s="71" t="str">
        <f t="shared" si="11"/>
        <v/>
      </c>
      <c r="T147" s="68" t="str">
        <f t="shared" si="12"/>
        <v/>
      </c>
      <c r="U147" s="71" t="str">
        <f t="shared" si="13"/>
        <v/>
      </c>
      <c r="V147" s="43" t="str">
        <f t="shared" si="14"/>
        <v>A-B.II.7</v>
      </c>
    </row>
    <row r="148" spans="1:22" outlineLevel="1">
      <c r="A148" s="58" t="s">
        <v>712</v>
      </c>
      <c r="B148" s="72" t="s">
        <v>387</v>
      </c>
      <c r="C148" s="73" t="s">
        <v>91</v>
      </c>
      <c r="D148" s="73" t="s">
        <v>107</v>
      </c>
      <c r="E148" s="87" t="s">
        <v>713</v>
      </c>
      <c r="F148" s="81" t="s">
        <v>714</v>
      </c>
      <c r="G148" s="63" t="s">
        <v>715</v>
      </c>
      <c r="H148" s="63" t="s">
        <v>716</v>
      </c>
      <c r="I148" s="64" t="s">
        <v>717</v>
      </c>
      <c r="J148" s="65" t="s">
        <v>538</v>
      </c>
      <c r="K148" s="66" t="s">
        <v>539</v>
      </c>
      <c r="L148" s="67"/>
      <c r="M148" s="67" t="s">
        <v>38</v>
      </c>
      <c r="N148" s="68"/>
      <c r="O148" s="69"/>
      <c r="P148" s="69"/>
      <c r="Q148" s="76"/>
      <c r="R148" s="68" t="str">
        <f t="shared" si="10"/>
        <v/>
      </c>
      <c r="S148" s="71" t="str">
        <f t="shared" si="11"/>
        <v/>
      </c>
      <c r="T148" s="68" t="str">
        <f t="shared" si="12"/>
        <v/>
      </c>
      <c r="U148" s="71" t="str">
        <f t="shared" si="13"/>
        <v/>
      </c>
      <c r="V148" s="43" t="str">
        <f t="shared" si="14"/>
        <v>A-B.II.7</v>
      </c>
    </row>
    <row r="149" spans="1:22" outlineLevel="1">
      <c r="A149" s="58" t="s">
        <v>718</v>
      </c>
      <c r="B149" s="72" t="s">
        <v>387</v>
      </c>
      <c r="C149" s="73" t="s">
        <v>91</v>
      </c>
      <c r="D149" s="73" t="s">
        <v>600</v>
      </c>
      <c r="E149" s="87" t="s">
        <v>719</v>
      </c>
      <c r="F149" s="81" t="s">
        <v>720</v>
      </c>
      <c r="G149" s="63" t="s">
        <v>715</v>
      </c>
      <c r="H149" s="63" t="s">
        <v>716</v>
      </c>
      <c r="I149" s="64" t="s">
        <v>717</v>
      </c>
      <c r="J149" s="65" t="s">
        <v>538</v>
      </c>
      <c r="K149" s="66" t="s">
        <v>539</v>
      </c>
      <c r="L149" s="67"/>
      <c r="M149" s="67" t="s">
        <v>38</v>
      </c>
      <c r="N149" s="68"/>
      <c r="O149" s="69"/>
      <c r="P149" s="69"/>
      <c r="Q149" s="76"/>
      <c r="R149" s="68" t="str">
        <f t="shared" si="10"/>
        <v/>
      </c>
      <c r="S149" s="71" t="str">
        <f t="shared" si="11"/>
        <v/>
      </c>
      <c r="T149" s="68" t="str">
        <f t="shared" si="12"/>
        <v/>
      </c>
      <c r="U149" s="71" t="str">
        <f t="shared" si="13"/>
        <v/>
      </c>
      <c r="V149" s="43" t="str">
        <f t="shared" si="14"/>
        <v>A-B.II.7</v>
      </c>
    </row>
    <row r="150" spans="1:22" outlineLevel="1">
      <c r="A150" s="58" t="s">
        <v>721</v>
      </c>
      <c r="B150" s="72" t="s">
        <v>387</v>
      </c>
      <c r="C150" s="73" t="s">
        <v>91</v>
      </c>
      <c r="D150" s="73" t="s">
        <v>722</v>
      </c>
      <c r="E150" s="87" t="s">
        <v>233</v>
      </c>
      <c r="F150" s="81" t="s">
        <v>234</v>
      </c>
      <c r="G150" s="63" t="s">
        <v>715</v>
      </c>
      <c r="H150" s="63" t="s">
        <v>716</v>
      </c>
      <c r="I150" s="64" t="s">
        <v>717</v>
      </c>
      <c r="J150" s="65" t="s">
        <v>538</v>
      </c>
      <c r="K150" s="66" t="s">
        <v>539</v>
      </c>
      <c r="L150" s="67"/>
      <c r="M150" s="67" t="s">
        <v>38</v>
      </c>
      <c r="N150" s="68"/>
      <c r="O150" s="69"/>
      <c r="P150" s="69"/>
      <c r="Q150" s="76"/>
      <c r="R150" s="68" t="str">
        <f t="shared" si="10"/>
        <v/>
      </c>
      <c r="S150" s="71" t="str">
        <f t="shared" si="11"/>
        <v/>
      </c>
      <c r="T150" s="68" t="str">
        <f t="shared" si="12"/>
        <v/>
      </c>
      <c r="U150" s="71" t="str">
        <f t="shared" si="13"/>
        <v/>
      </c>
      <c r="V150" s="43" t="str">
        <f t="shared" si="14"/>
        <v>A-B.II.7</v>
      </c>
    </row>
    <row r="151" spans="1:22" ht="31.5" outlineLevel="1">
      <c r="A151" s="58" t="s">
        <v>723</v>
      </c>
      <c r="B151" s="72" t="s">
        <v>387</v>
      </c>
      <c r="C151" s="73" t="s">
        <v>91</v>
      </c>
      <c r="D151" s="73" t="s">
        <v>469</v>
      </c>
      <c r="E151" s="87" t="s">
        <v>724</v>
      </c>
      <c r="F151" s="81" t="s">
        <v>725</v>
      </c>
      <c r="G151" s="63" t="s">
        <v>709</v>
      </c>
      <c r="H151" s="63" t="s">
        <v>710</v>
      </c>
      <c r="I151" s="64" t="s">
        <v>711</v>
      </c>
      <c r="J151" s="65" t="s">
        <v>538</v>
      </c>
      <c r="K151" s="66" t="s">
        <v>539</v>
      </c>
      <c r="L151" s="67"/>
      <c r="M151" s="67" t="s">
        <v>38</v>
      </c>
      <c r="N151" s="68"/>
      <c r="O151" s="69"/>
      <c r="P151" s="69"/>
      <c r="Q151" s="76"/>
      <c r="R151" s="68" t="str">
        <f t="shared" si="10"/>
        <v/>
      </c>
      <c r="S151" s="71" t="str">
        <f t="shared" si="11"/>
        <v/>
      </c>
      <c r="T151" s="68" t="str">
        <f t="shared" si="12"/>
        <v/>
      </c>
      <c r="U151" s="71" t="str">
        <f t="shared" si="13"/>
        <v/>
      </c>
      <c r="V151" s="43" t="str">
        <f t="shared" si="14"/>
        <v>A-B.II.7</v>
      </c>
    </row>
    <row r="152" spans="1:22" ht="21" outlineLevel="1">
      <c r="A152" s="58" t="s">
        <v>726</v>
      </c>
      <c r="B152" s="72" t="s">
        <v>387</v>
      </c>
      <c r="C152" s="73" t="s">
        <v>91</v>
      </c>
      <c r="D152" s="73" t="s">
        <v>485</v>
      </c>
      <c r="E152" s="87" t="s">
        <v>727</v>
      </c>
      <c r="F152" s="81" t="s">
        <v>728</v>
      </c>
      <c r="G152" s="63" t="s">
        <v>709</v>
      </c>
      <c r="H152" s="63" t="s">
        <v>710</v>
      </c>
      <c r="I152" s="64" t="s">
        <v>711</v>
      </c>
      <c r="J152" s="65" t="s">
        <v>538</v>
      </c>
      <c r="K152" s="66" t="s">
        <v>539</v>
      </c>
      <c r="L152" s="67"/>
      <c r="M152" s="67" t="s">
        <v>38</v>
      </c>
      <c r="N152" s="68"/>
      <c r="O152" s="69"/>
      <c r="P152" s="69"/>
      <c r="Q152" s="76"/>
      <c r="R152" s="68" t="str">
        <f t="shared" si="10"/>
        <v/>
      </c>
      <c r="S152" s="71" t="str">
        <f t="shared" si="11"/>
        <v/>
      </c>
      <c r="T152" s="68" t="str">
        <f t="shared" si="12"/>
        <v/>
      </c>
      <c r="U152" s="71" t="str">
        <f t="shared" si="13"/>
        <v/>
      </c>
      <c r="V152" s="43" t="str">
        <f t="shared" si="14"/>
        <v>A-B.II.7</v>
      </c>
    </row>
    <row r="153" spans="1:22" ht="21" outlineLevel="1">
      <c r="A153" s="58" t="s">
        <v>729</v>
      </c>
      <c r="B153" s="72" t="s">
        <v>387</v>
      </c>
      <c r="C153" s="73" t="s">
        <v>91</v>
      </c>
      <c r="D153" s="73" t="s">
        <v>489</v>
      </c>
      <c r="E153" s="87" t="s">
        <v>730</v>
      </c>
      <c r="F153" s="81" t="s">
        <v>731</v>
      </c>
      <c r="G153" s="63" t="s">
        <v>709</v>
      </c>
      <c r="H153" s="63" t="s">
        <v>710</v>
      </c>
      <c r="I153" s="64" t="s">
        <v>711</v>
      </c>
      <c r="J153" s="65" t="s">
        <v>538</v>
      </c>
      <c r="K153" s="66" t="s">
        <v>539</v>
      </c>
      <c r="L153" s="67"/>
      <c r="M153" s="67" t="s">
        <v>38</v>
      </c>
      <c r="N153" s="68"/>
      <c r="O153" s="69"/>
      <c r="P153" s="69"/>
      <c r="Q153" s="76"/>
      <c r="R153" s="68" t="str">
        <f t="shared" si="10"/>
        <v/>
      </c>
      <c r="S153" s="71" t="str">
        <f t="shared" si="11"/>
        <v/>
      </c>
      <c r="T153" s="68" t="str">
        <f t="shared" si="12"/>
        <v/>
      </c>
      <c r="U153" s="71" t="str">
        <f t="shared" si="13"/>
        <v/>
      </c>
      <c r="V153" s="43" t="str">
        <f t="shared" si="14"/>
        <v>A-B.II.7</v>
      </c>
    </row>
    <row r="154" spans="1:22" ht="21" outlineLevel="1">
      <c r="A154" s="86" t="s">
        <v>732</v>
      </c>
      <c r="B154" s="59" t="s">
        <v>387</v>
      </c>
      <c r="C154" s="60" t="s">
        <v>173</v>
      </c>
      <c r="D154" s="60" t="s">
        <v>25</v>
      </c>
      <c r="E154" s="61" t="s">
        <v>733</v>
      </c>
      <c r="F154" s="62" t="s">
        <v>734</v>
      </c>
      <c r="G154" s="63"/>
      <c r="H154" s="63"/>
      <c r="I154" s="64"/>
      <c r="J154" s="65"/>
      <c r="K154" s="66"/>
      <c r="L154" s="67"/>
      <c r="N154" s="68"/>
      <c r="O154" s="69"/>
      <c r="P154" s="69"/>
      <c r="Q154" s="76"/>
      <c r="R154" s="68" t="str">
        <f t="shared" si="10"/>
        <v/>
      </c>
      <c r="S154" s="71" t="str">
        <f t="shared" si="11"/>
        <v/>
      </c>
      <c r="T154" s="68" t="str">
        <f t="shared" si="12"/>
        <v/>
      </c>
      <c r="U154" s="71" t="str">
        <f t="shared" si="13"/>
        <v/>
      </c>
      <c r="V154" s="43" t="str">
        <f t="shared" si="14"/>
        <v>-</v>
      </c>
    </row>
    <row r="155" spans="1:22" outlineLevel="1">
      <c r="A155" s="58" t="s">
        <v>735</v>
      </c>
      <c r="B155" s="72" t="s">
        <v>387</v>
      </c>
      <c r="C155" s="73" t="s">
        <v>173</v>
      </c>
      <c r="D155" s="73" t="s">
        <v>23</v>
      </c>
      <c r="E155" s="87" t="s">
        <v>736</v>
      </c>
      <c r="F155" s="81" t="s">
        <v>737</v>
      </c>
      <c r="G155" s="63" t="s">
        <v>715</v>
      </c>
      <c r="H155" s="63" t="s">
        <v>716</v>
      </c>
      <c r="I155" s="64" t="s">
        <v>717</v>
      </c>
      <c r="J155" s="65" t="s">
        <v>538</v>
      </c>
      <c r="K155" s="66" t="s">
        <v>539</v>
      </c>
      <c r="L155" s="67"/>
      <c r="M155" s="67" t="s">
        <v>38</v>
      </c>
      <c r="N155" s="68"/>
      <c r="O155" s="69"/>
      <c r="P155" s="69"/>
      <c r="Q155" s="76"/>
      <c r="R155" s="68" t="str">
        <f t="shared" si="10"/>
        <v/>
      </c>
      <c r="S155" s="71" t="str">
        <f t="shared" si="11"/>
        <v/>
      </c>
      <c r="T155" s="68" t="str">
        <f t="shared" si="12"/>
        <v/>
      </c>
      <c r="U155" s="71" t="str">
        <f t="shared" si="13"/>
        <v/>
      </c>
      <c r="V155" s="43" t="str">
        <f t="shared" si="14"/>
        <v>A-B.II.7</v>
      </c>
    </row>
    <row r="156" spans="1:22" outlineLevel="1">
      <c r="A156" s="58" t="s">
        <v>738</v>
      </c>
      <c r="B156" s="72" t="s">
        <v>387</v>
      </c>
      <c r="C156" s="73" t="s">
        <v>173</v>
      </c>
      <c r="D156" s="73" t="s">
        <v>60</v>
      </c>
      <c r="E156" s="87" t="s">
        <v>739</v>
      </c>
      <c r="F156" s="81" t="s">
        <v>740</v>
      </c>
      <c r="G156" s="63" t="s">
        <v>715</v>
      </c>
      <c r="H156" s="63" t="s">
        <v>716</v>
      </c>
      <c r="I156" s="64" t="s">
        <v>717</v>
      </c>
      <c r="J156" s="65" t="s">
        <v>538</v>
      </c>
      <c r="K156" s="66" t="s">
        <v>539</v>
      </c>
      <c r="L156" s="67"/>
      <c r="M156" s="67" t="s">
        <v>38</v>
      </c>
      <c r="N156" s="68"/>
      <c r="O156" s="69"/>
      <c r="P156" s="69"/>
      <c r="Q156" s="76"/>
      <c r="R156" s="68" t="str">
        <f t="shared" si="10"/>
        <v/>
      </c>
      <c r="S156" s="71" t="str">
        <f t="shared" si="11"/>
        <v/>
      </c>
      <c r="T156" s="68" t="str">
        <f t="shared" si="12"/>
        <v/>
      </c>
      <c r="U156" s="71" t="str">
        <f t="shared" si="13"/>
        <v/>
      </c>
      <c r="V156" s="43" t="str">
        <f t="shared" si="14"/>
        <v>A-B.II.7</v>
      </c>
    </row>
    <row r="157" spans="1:22" ht="22.15" customHeight="1" outlineLevel="1">
      <c r="A157" s="58" t="s">
        <v>741</v>
      </c>
      <c r="B157" s="72" t="s">
        <v>387</v>
      </c>
      <c r="C157" s="73" t="s">
        <v>173</v>
      </c>
      <c r="D157" s="73" t="s">
        <v>107</v>
      </c>
      <c r="E157" s="87" t="s">
        <v>742</v>
      </c>
      <c r="F157" s="81" t="s">
        <v>743</v>
      </c>
      <c r="G157" s="63" t="s">
        <v>715</v>
      </c>
      <c r="H157" s="63" t="s">
        <v>716</v>
      </c>
      <c r="I157" s="64" t="s">
        <v>717</v>
      </c>
      <c r="J157" s="65" t="s">
        <v>538</v>
      </c>
      <c r="K157" s="66" t="s">
        <v>539</v>
      </c>
      <c r="L157" s="67"/>
      <c r="M157" s="67" t="s">
        <v>38</v>
      </c>
      <c r="N157" s="68"/>
      <c r="O157" s="69"/>
      <c r="P157" s="69"/>
      <c r="Q157" s="76"/>
      <c r="R157" s="68" t="str">
        <f t="shared" si="10"/>
        <v/>
      </c>
      <c r="S157" s="71" t="str">
        <f t="shared" si="11"/>
        <v/>
      </c>
      <c r="T157" s="68" t="str">
        <f t="shared" si="12"/>
        <v/>
      </c>
      <c r="U157" s="71" t="str">
        <f t="shared" si="13"/>
        <v/>
      </c>
      <c r="V157" s="43" t="str">
        <f t="shared" si="14"/>
        <v>A-B.II.7</v>
      </c>
    </row>
    <row r="158" spans="1:22" ht="21" outlineLevel="1">
      <c r="A158" s="58" t="s">
        <v>744</v>
      </c>
      <c r="B158" s="72" t="s">
        <v>387</v>
      </c>
      <c r="C158" s="73" t="s">
        <v>173</v>
      </c>
      <c r="D158" s="73" t="s">
        <v>562</v>
      </c>
      <c r="E158" s="74" t="s">
        <v>745</v>
      </c>
      <c r="F158" s="81" t="s">
        <v>746</v>
      </c>
      <c r="G158" s="63" t="s">
        <v>715</v>
      </c>
      <c r="H158" s="63" t="s">
        <v>716</v>
      </c>
      <c r="I158" s="64" t="s">
        <v>717</v>
      </c>
      <c r="J158" s="65" t="s">
        <v>538</v>
      </c>
      <c r="K158" s="66" t="s">
        <v>539</v>
      </c>
      <c r="L158" s="67"/>
      <c r="M158" s="67" t="s">
        <v>38</v>
      </c>
      <c r="N158" s="68"/>
      <c r="O158" s="69"/>
      <c r="P158" s="69"/>
      <c r="Q158" s="76"/>
      <c r="R158" s="68" t="str">
        <f t="shared" si="10"/>
        <v/>
      </c>
      <c r="S158" s="71" t="str">
        <f t="shared" si="11"/>
        <v/>
      </c>
      <c r="T158" s="68" t="str">
        <f t="shared" si="12"/>
        <v/>
      </c>
      <c r="U158" s="71" t="str">
        <f t="shared" si="13"/>
        <v/>
      </c>
      <c r="V158" s="43" t="str">
        <f t="shared" si="14"/>
        <v>A-B.II.7</v>
      </c>
    </row>
    <row r="159" spans="1:22" ht="21" outlineLevel="1">
      <c r="A159" s="58" t="s">
        <v>747</v>
      </c>
      <c r="B159" s="59" t="s">
        <v>387</v>
      </c>
      <c r="C159" s="60" t="s">
        <v>748</v>
      </c>
      <c r="D159" s="60" t="s">
        <v>25</v>
      </c>
      <c r="E159" s="62" t="s">
        <v>749</v>
      </c>
      <c r="F159" s="62" t="s">
        <v>750</v>
      </c>
      <c r="G159" s="63"/>
      <c r="H159" s="63"/>
      <c r="I159" s="64"/>
      <c r="J159" s="65"/>
      <c r="K159" s="66"/>
      <c r="L159" s="67"/>
      <c r="N159" s="68"/>
      <c r="O159" s="69"/>
      <c r="P159" s="69"/>
      <c r="Q159" s="76"/>
      <c r="R159" s="68" t="str">
        <f t="shared" si="10"/>
        <v/>
      </c>
      <c r="S159" s="71" t="str">
        <f t="shared" si="11"/>
        <v/>
      </c>
      <c r="T159" s="68" t="str">
        <f t="shared" si="12"/>
        <v/>
      </c>
      <c r="U159" s="71" t="str">
        <f t="shared" si="13"/>
        <v/>
      </c>
      <c r="V159" s="43" t="str">
        <f t="shared" si="14"/>
        <v>-</v>
      </c>
    </row>
    <row r="160" spans="1:22" outlineLevel="1">
      <c r="A160" s="58" t="s">
        <v>751</v>
      </c>
      <c r="B160" s="72" t="s">
        <v>387</v>
      </c>
      <c r="C160" s="73" t="s">
        <v>748</v>
      </c>
      <c r="D160" s="73" t="s">
        <v>23</v>
      </c>
      <c r="E160" s="74" t="s">
        <v>749</v>
      </c>
      <c r="F160" s="74" t="s">
        <v>750</v>
      </c>
      <c r="G160" s="63" t="s">
        <v>715</v>
      </c>
      <c r="H160" s="63" t="s">
        <v>716</v>
      </c>
      <c r="I160" s="64" t="s">
        <v>717</v>
      </c>
      <c r="J160" s="65" t="s">
        <v>538</v>
      </c>
      <c r="K160" s="66" t="s">
        <v>539</v>
      </c>
      <c r="L160" s="67"/>
      <c r="M160" s="67" t="s">
        <v>38</v>
      </c>
      <c r="N160" s="68"/>
      <c r="O160" s="69"/>
      <c r="P160" s="69"/>
      <c r="Q160" s="76"/>
      <c r="R160" s="68" t="str">
        <f t="shared" si="10"/>
        <v/>
      </c>
      <c r="S160" s="71" t="str">
        <f t="shared" si="11"/>
        <v/>
      </c>
      <c r="T160" s="68" t="str">
        <f t="shared" si="12"/>
        <v/>
      </c>
      <c r="U160" s="71" t="str">
        <f t="shared" si="13"/>
        <v/>
      </c>
      <c r="V160" s="43" t="str">
        <f t="shared" si="14"/>
        <v>A-B.II.7</v>
      </c>
    </row>
    <row r="161" spans="1:22" ht="21" outlineLevel="1">
      <c r="A161" s="44" t="s">
        <v>752</v>
      </c>
      <c r="B161" s="45" t="s">
        <v>753</v>
      </c>
      <c r="C161" s="46" t="s">
        <v>24</v>
      </c>
      <c r="D161" s="46" t="s">
        <v>25</v>
      </c>
      <c r="E161" s="47" t="s">
        <v>754</v>
      </c>
      <c r="F161" s="47" t="s">
        <v>755</v>
      </c>
      <c r="G161" s="48"/>
      <c r="H161" s="48"/>
      <c r="I161" s="49"/>
      <c r="J161" s="50"/>
      <c r="K161" s="51"/>
      <c r="L161" s="52"/>
      <c r="M161" s="53"/>
      <c r="N161" s="54"/>
      <c r="O161" s="55"/>
      <c r="P161" s="55"/>
      <c r="Q161" s="85"/>
      <c r="R161" s="54" t="str">
        <f t="shared" si="10"/>
        <v/>
      </c>
      <c r="S161" s="57" t="str">
        <f t="shared" si="11"/>
        <v/>
      </c>
      <c r="T161" s="54" t="str">
        <f t="shared" si="12"/>
        <v/>
      </c>
      <c r="U161" s="57" t="str">
        <f t="shared" si="13"/>
        <v/>
      </c>
      <c r="V161" s="43" t="str">
        <f t="shared" si="14"/>
        <v>-</v>
      </c>
    </row>
    <row r="162" spans="1:22" ht="21" outlineLevel="1">
      <c r="A162" s="58" t="s">
        <v>756</v>
      </c>
      <c r="B162" s="59" t="s">
        <v>753</v>
      </c>
      <c r="C162" s="60" t="s">
        <v>29</v>
      </c>
      <c r="D162" s="60" t="s">
        <v>25</v>
      </c>
      <c r="E162" s="61" t="s">
        <v>757</v>
      </c>
      <c r="F162" s="62" t="s">
        <v>758</v>
      </c>
      <c r="G162" s="63"/>
      <c r="H162" s="63"/>
      <c r="I162" s="64"/>
      <c r="J162" s="65"/>
      <c r="K162" s="66"/>
      <c r="L162" s="67"/>
      <c r="N162" s="68"/>
      <c r="O162" s="69"/>
      <c r="P162" s="69"/>
      <c r="Q162" s="76"/>
      <c r="R162" s="68" t="str">
        <f t="shared" si="10"/>
        <v/>
      </c>
      <c r="S162" s="71" t="str">
        <f t="shared" si="11"/>
        <v/>
      </c>
      <c r="T162" s="68" t="str">
        <f t="shared" si="12"/>
        <v/>
      </c>
      <c r="U162" s="71" t="str">
        <f t="shared" si="13"/>
        <v/>
      </c>
      <c r="V162" s="43" t="str">
        <f t="shared" si="14"/>
        <v>-</v>
      </c>
    </row>
    <row r="163" spans="1:22" ht="22.5" outlineLevel="1">
      <c r="A163" s="58" t="s">
        <v>759</v>
      </c>
      <c r="B163" s="72" t="s">
        <v>753</v>
      </c>
      <c r="C163" s="73" t="s">
        <v>29</v>
      </c>
      <c r="D163" s="73" t="s">
        <v>23</v>
      </c>
      <c r="E163" s="87" t="s">
        <v>760</v>
      </c>
      <c r="F163" s="81" t="s">
        <v>758</v>
      </c>
      <c r="G163" s="63" t="s">
        <v>761</v>
      </c>
      <c r="H163" s="63" t="s">
        <v>762</v>
      </c>
      <c r="I163" s="64" t="s">
        <v>763</v>
      </c>
      <c r="J163" s="65" t="s">
        <v>762</v>
      </c>
      <c r="K163" s="66" t="s">
        <v>764</v>
      </c>
      <c r="L163" s="67"/>
      <c r="M163" s="67" t="s">
        <v>38</v>
      </c>
      <c r="N163" s="68"/>
      <c r="O163" s="69"/>
      <c r="P163" s="69"/>
      <c r="Q163" s="76"/>
      <c r="R163" s="68" t="str">
        <f t="shared" si="10"/>
        <v/>
      </c>
      <c r="S163" s="71" t="str">
        <f t="shared" si="11"/>
        <v/>
      </c>
      <c r="T163" s="68" t="str">
        <f t="shared" si="12"/>
        <v/>
      </c>
      <c r="U163" s="71" t="str">
        <f t="shared" si="13"/>
        <v/>
      </c>
      <c r="V163" s="43" t="str">
        <f t="shared" si="14"/>
        <v>A-B.III.2</v>
      </c>
    </row>
    <row r="164" spans="1:22" ht="21" outlineLevel="1">
      <c r="A164" s="86" t="s">
        <v>765</v>
      </c>
      <c r="B164" s="59" t="s">
        <v>753</v>
      </c>
      <c r="C164" s="60" t="s">
        <v>40</v>
      </c>
      <c r="D164" s="60" t="s">
        <v>25</v>
      </c>
      <c r="E164" s="62" t="s">
        <v>244</v>
      </c>
      <c r="F164" s="96" t="s">
        <v>245</v>
      </c>
      <c r="G164" s="63"/>
      <c r="H164" s="63"/>
      <c r="I164" s="64"/>
      <c r="J164" s="65"/>
      <c r="K164" s="66"/>
      <c r="L164" s="67"/>
      <c r="N164" s="68"/>
      <c r="O164" s="69"/>
      <c r="P164" s="69"/>
      <c r="Q164" s="76"/>
      <c r="R164" s="68" t="str">
        <f t="shared" si="10"/>
        <v/>
      </c>
      <c r="S164" s="71" t="str">
        <f t="shared" si="11"/>
        <v/>
      </c>
      <c r="T164" s="68" t="str">
        <f t="shared" si="12"/>
        <v/>
      </c>
      <c r="U164" s="71" t="str">
        <f t="shared" si="13"/>
        <v/>
      </c>
      <c r="V164" s="43" t="str">
        <f t="shared" si="14"/>
        <v>-</v>
      </c>
    </row>
    <row r="165" spans="1:22" ht="22.5" outlineLevel="1">
      <c r="A165" s="58" t="s">
        <v>766</v>
      </c>
      <c r="B165" s="72" t="s">
        <v>753</v>
      </c>
      <c r="C165" s="73" t="s">
        <v>40</v>
      </c>
      <c r="D165" s="73" t="s">
        <v>23</v>
      </c>
      <c r="E165" s="74" t="s">
        <v>247</v>
      </c>
      <c r="F165" s="81" t="s">
        <v>248</v>
      </c>
      <c r="G165" s="63" t="s">
        <v>767</v>
      </c>
      <c r="H165" s="63" t="s">
        <v>768</v>
      </c>
      <c r="I165" s="64" t="s">
        <v>769</v>
      </c>
      <c r="J165" s="65" t="s">
        <v>768</v>
      </c>
      <c r="K165" s="66" t="s">
        <v>769</v>
      </c>
      <c r="L165" s="67"/>
      <c r="M165" s="67" t="s">
        <v>38</v>
      </c>
      <c r="N165" s="68"/>
      <c r="O165" s="69"/>
      <c r="P165" s="69"/>
      <c r="Q165" s="76"/>
      <c r="R165" s="68" t="str">
        <f t="shared" si="10"/>
        <v/>
      </c>
      <c r="S165" s="71" t="str">
        <f t="shared" si="11"/>
        <v/>
      </c>
      <c r="T165" s="68" t="str">
        <f t="shared" si="12"/>
        <v/>
      </c>
      <c r="U165" s="71" t="str">
        <f t="shared" si="13"/>
        <v/>
      </c>
      <c r="V165" s="43" t="str">
        <f t="shared" si="14"/>
        <v>A-B.III.1</v>
      </c>
    </row>
    <row r="166" spans="1:22" ht="22.5" outlineLevel="1">
      <c r="A166" s="58" t="s">
        <v>770</v>
      </c>
      <c r="B166" s="72" t="s">
        <v>753</v>
      </c>
      <c r="C166" s="73" t="s">
        <v>40</v>
      </c>
      <c r="D166" s="73" t="s">
        <v>60</v>
      </c>
      <c r="E166" s="74" t="s">
        <v>254</v>
      </c>
      <c r="F166" s="81" t="s">
        <v>255</v>
      </c>
      <c r="G166" s="63" t="s">
        <v>767</v>
      </c>
      <c r="H166" s="63" t="s">
        <v>768</v>
      </c>
      <c r="I166" s="64" t="s">
        <v>769</v>
      </c>
      <c r="J166" s="65" t="s">
        <v>768</v>
      </c>
      <c r="K166" s="66" t="s">
        <v>769</v>
      </c>
      <c r="L166" s="67"/>
      <c r="M166" s="67" t="s">
        <v>38</v>
      </c>
      <c r="N166" s="68"/>
      <c r="O166" s="69"/>
      <c r="P166" s="69"/>
      <c r="Q166" s="76"/>
      <c r="R166" s="68" t="str">
        <f t="shared" si="10"/>
        <v/>
      </c>
      <c r="S166" s="71" t="str">
        <f t="shared" si="11"/>
        <v/>
      </c>
      <c r="T166" s="68" t="str">
        <f t="shared" si="12"/>
        <v/>
      </c>
      <c r="U166" s="71" t="str">
        <f t="shared" si="13"/>
        <v/>
      </c>
      <c r="V166" s="43" t="str">
        <f t="shared" si="14"/>
        <v>A-B.III.1</v>
      </c>
    </row>
    <row r="167" spans="1:22" ht="22.5" outlineLevel="1">
      <c r="A167" s="58" t="s">
        <v>771</v>
      </c>
      <c r="B167" s="72" t="s">
        <v>753</v>
      </c>
      <c r="C167" s="73" t="s">
        <v>40</v>
      </c>
      <c r="D167" s="73" t="s">
        <v>107</v>
      </c>
      <c r="E167" s="74" t="s">
        <v>257</v>
      </c>
      <c r="F167" s="81" t="s">
        <v>258</v>
      </c>
      <c r="G167" s="63" t="s">
        <v>767</v>
      </c>
      <c r="H167" s="63" t="s">
        <v>768</v>
      </c>
      <c r="I167" s="64" t="s">
        <v>769</v>
      </c>
      <c r="J167" s="65" t="s">
        <v>768</v>
      </c>
      <c r="K167" s="66" t="s">
        <v>769</v>
      </c>
      <c r="L167" s="67"/>
      <c r="M167" s="67" t="s">
        <v>38</v>
      </c>
      <c r="N167" s="68"/>
      <c r="O167" s="69"/>
      <c r="P167" s="69"/>
      <c r="Q167" s="76"/>
      <c r="R167" s="68" t="str">
        <f t="shared" si="10"/>
        <v/>
      </c>
      <c r="S167" s="71" t="str">
        <f t="shared" si="11"/>
        <v/>
      </c>
      <c r="T167" s="68" t="str">
        <f t="shared" si="12"/>
        <v/>
      </c>
      <c r="U167" s="71" t="str">
        <f t="shared" si="13"/>
        <v/>
      </c>
      <c r="V167" s="43" t="str">
        <f t="shared" si="14"/>
        <v>A-B.III.1</v>
      </c>
    </row>
    <row r="168" spans="1:22" ht="21" outlineLevel="1">
      <c r="A168" s="44" t="s">
        <v>772</v>
      </c>
      <c r="B168" s="45" t="s">
        <v>773</v>
      </c>
      <c r="C168" s="46" t="s">
        <v>24</v>
      </c>
      <c r="D168" s="46" t="s">
        <v>25</v>
      </c>
      <c r="E168" s="47" t="s">
        <v>774</v>
      </c>
      <c r="F168" s="47" t="s">
        <v>775</v>
      </c>
      <c r="G168" s="48"/>
      <c r="H168" s="48"/>
      <c r="I168" s="49"/>
      <c r="J168" s="50"/>
      <c r="K168" s="51"/>
      <c r="L168" s="52"/>
      <c r="M168" s="53"/>
      <c r="N168" s="54"/>
      <c r="O168" s="55"/>
      <c r="P168" s="55"/>
      <c r="Q168" s="85"/>
      <c r="R168" s="54" t="str">
        <f t="shared" si="10"/>
        <v/>
      </c>
      <c r="S168" s="57" t="str">
        <f t="shared" si="11"/>
        <v/>
      </c>
      <c r="T168" s="54" t="str">
        <f t="shared" si="12"/>
        <v/>
      </c>
      <c r="U168" s="57" t="str">
        <f t="shared" si="13"/>
        <v/>
      </c>
      <c r="V168" s="43" t="str">
        <f t="shared" si="14"/>
        <v>-</v>
      </c>
    </row>
    <row r="169" spans="1:22" ht="21" outlineLevel="1">
      <c r="A169" s="110">
        <v>130100000</v>
      </c>
      <c r="B169" s="59" t="s">
        <v>773</v>
      </c>
      <c r="C169" s="60" t="s">
        <v>29</v>
      </c>
      <c r="D169" s="60" t="s">
        <v>24</v>
      </c>
      <c r="E169" s="61" t="s">
        <v>776</v>
      </c>
      <c r="F169" s="62" t="s">
        <v>777</v>
      </c>
      <c r="G169" s="63"/>
      <c r="H169" s="63"/>
      <c r="I169" s="64"/>
      <c r="J169" s="65"/>
      <c r="K169" s="66"/>
      <c r="L169" s="67"/>
      <c r="N169" s="68"/>
      <c r="O169" s="69"/>
      <c r="P169" s="69"/>
      <c r="Q169" s="76"/>
      <c r="R169" s="68" t="str">
        <f t="shared" si="10"/>
        <v/>
      </c>
      <c r="S169" s="71" t="str">
        <f t="shared" si="11"/>
        <v/>
      </c>
      <c r="T169" s="68" t="str">
        <f t="shared" si="12"/>
        <v/>
      </c>
      <c r="U169" s="71" t="str">
        <f t="shared" si="13"/>
        <v/>
      </c>
      <c r="V169" s="43" t="str">
        <f t="shared" si="14"/>
        <v>-</v>
      </c>
    </row>
    <row r="170" spans="1:22" ht="21" outlineLevel="1">
      <c r="A170" s="58" t="s">
        <v>778</v>
      </c>
      <c r="B170" s="72" t="s">
        <v>773</v>
      </c>
      <c r="C170" s="73" t="s">
        <v>29</v>
      </c>
      <c r="D170" s="73" t="s">
        <v>779</v>
      </c>
      <c r="E170" s="87" t="s">
        <v>780</v>
      </c>
      <c r="F170" s="81" t="s">
        <v>781</v>
      </c>
      <c r="G170" s="63" t="s">
        <v>782</v>
      </c>
      <c r="H170" s="63" t="s">
        <v>783</v>
      </c>
      <c r="I170" s="64" t="s">
        <v>784</v>
      </c>
      <c r="J170" s="65" t="s">
        <v>783</v>
      </c>
      <c r="K170" s="66" t="s">
        <v>785</v>
      </c>
      <c r="L170" s="67"/>
      <c r="M170" s="67" t="s">
        <v>38</v>
      </c>
      <c r="N170" s="68"/>
      <c r="O170" s="69"/>
      <c r="P170" s="69"/>
      <c r="Q170" s="76"/>
      <c r="R170" s="68" t="str">
        <f t="shared" si="10"/>
        <v/>
      </c>
      <c r="S170" s="71" t="str">
        <f t="shared" si="11"/>
        <v/>
      </c>
      <c r="T170" s="68" t="str">
        <f t="shared" si="12"/>
        <v/>
      </c>
      <c r="U170" s="71" t="str">
        <f t="shared" si="13"/>
        <v/>
      </c>
      <c r="V170" s="43" t="str">
        <f t="shared" si="14"/>
        <v>A-B.IV.1</v>
      </c>
    </row>
    <row r="171" spans="1:22" outlineLevel="1">
      <c r="A171" s="58" t="s">
        <v>786</v>
      </c>
      <c r="B171" s="72" t="s">
        <v>773</v>
      </c>
      <c r="C171" s="73" t="s">
        <v>29</v>
      </c>
      <c r="D171" s="73" t="s">
        <v>787</v>
      </c>
      <c r="E171" s="87" t="s">
        <v>788</v>
      </c>
      <c r="F171" s="81" t="s">
        <v>789</v>
      </c>
      <c r="G171" s="63" t="s">
        <v>782</v>
      </c>
      <c r="H171" s="63" t="s">
        <v>783</v>
      </c>
      <c r="I171" s="64" t="s">
        <v>784</v>
      </c>
      <c r="J171" s="65" t="s">
        <v>783</v>
      </c>
      <c r="K171" s="66" t="s">
        <v>785</v>
      </c>
      <c r="L171" s="67"/>
      <c r="M171" s="67" t="s">
        <v>38</v>
      </c>
      <c r="N171" s="68"/>
      <c r="O171" s="69"/>
      <c r="P171" s="69"/>
      <c r="Q171" s="76"/>
      <c r="R171" s="68" t="str">
        <f t="shared" si="10"/>
        <v/>
      </c>
      <c r="S171" s="71" t="str">
        <f t="shared" si="11"/>
        <v/>
      </c>
      <c r="T171" s="68" t="str">
        <f t="shared" si="12"/>
        <v/>
      </c>
      <c r="U171" s="71" t="str">
        <f t="shared" si="13"/>
        <v/>
      </c>
      <c r="V171" s="43" t="str">
        <f t="shared" si="14"/>
        <v>A-B.IV.1</v>
      </c>
    </row>
    <row r="172" spans="1:22" outlineLevel="1">
      <c r="A172" s="58" t="s">
        <v>790</v>
      </c>
      <c r="B172" s="72" t="s">
        <v>773</v>
      </c>
      <c r="C172" s="73" t="s">
        <v>29</v>
      </c>
      <c r="D172" s="73" t="s">
        <v>791</v>
      </c>
      <c r="E172" s="87" t="s">
        <v>792</v>
      </c>
      <c r="F172" s="81" t="s">
        <v>793</v>
      </c>
      <c r="G172" s="63" t="s">
        <v>782</v>
      </c>
      <c r="H172" s="63" t="s">
        <v>783</v>
      </c>
      <c r="I172" s="64" t="s">
        <v>784</v>
      </c>
      <c r="J172" s="65" t="s">
        <v>783</v>
      </c>
      <c r="K172" s="66" t="s">
        <v>785</v>
      </c>
      <c r="L172" s="67"/>
      <c r="M172" s="67" t="s">
        <v>38</v>
      </c>
      <c r="N172" s="68"/>
      <c r="O172" s="69"/>
      <c r="P172" s="69"/>
      <c r="Q172" s="76"/>
      <c r="R172" s="68" t="str">
        <f t="shared" si="10"/>
        <v/>
      </c>
      <c r="S172" s="71" t="str">
        <f t="shared" si="11"/>
        <v/>
      </c>
      <c r="T172" s="68" t="str">
        <f t="shared" si="12"/>
        <v/>
      </c>
      <c r="U172" s="71" t="str">
        <f t="shared" si="13"/>
        <v/>
      </c>
      <c r="V172" s="43" t="str">
        <f t="shared" si="14"/>
        <v>A-B.IV.1</v>
      </c>
    </row>
    <row r="173" spans="1:22" outlineLevel="1">
      <c r="A173" s="58" t="s">
        <v>794</v>
      </c>
      <c r="B173" s="72" t="s">
        <v>773</v>
      </c>
      <c r="C173" s="73" t="s">
        <v>29</v>
      </c>
      <c r="D173" s="73" t="s">
        <v>795</v>
      </c>
      <c r="E173" s="87" t="s">
        <v>796</v>
      </c>
      <c r="F173" s="81" t="s">
        <v>797</v>
      </c>
      <c r="G173" s="63" t="s">
        <v>782</v>
      </c>
      <c r="H173" s="63" t="s">
        <v>783</v>
      </c>
      <c r="I173" s="64" t="s">
        <v>784</v>
      </c>
      <c r="J173" s="65" t="s">
        <v>783</v>
      </c>
      <c r="K173" s="66" t="s">
        <v>785</v>
      </c>
      <c r="L173" s="67"/>
      <c r="M173" s="67" t="s">
        <v>38</v>
      </c>
      <c r="N173" s="68"/>
      <c r="O173" s="69"/>
      <c r="P173" s="69"/>
      <c r="Q173" s="76"/>
      <c r="R173" s="68" t="str">
        <f t="shared" si="10"/>
        <v/>
      </c>
      <c r="S173" s="71" t="str">
        <f t="shared" si="11"/>
        <v/>
      </c>
      <c r="T173" s="68" t="str">
        <f t="shared" si="12"/>
        <v/>
      </c>
      <c r="U173" s="71" t="str">
        <f t="shared" si="13"/>
        <v/>
      </c>
      <c r="V173" s="43" t="str">
        <f t="shared" si="14"/>
        <v>A-B.IV.1</v>
      </c>
    </row>
    <row r="174" spans="1:22" outlineLevel="1">
      <c r="A174" s="58" t="s">
        <v>798</v>
      </c>
      <c r="B174" s="72" t="s">
        <v>773</v>
      </c>
      <c r="C174" s="73" t="s">
        <v>29</v>
      </c>
      <c r="D174" s="73" t="s">
        <v>799</v>
      </c>
      <c r="E174" s="87" t="s">
        <v>800</v>
      </c>
      <c r="F174" s="81" t="s">
        <v>801</v>
      </c>
      <c r="G174" s="63" t="s">
        <v>782</v>
      </c>
      <c r="H174" s="63" t="s">
        <v>783</v>
      </c>
      <c r="I174" s="64" t="s">
        <v>784</v>
      </c>
      <c r="J174" s="65" t="s">
        <v>783</v>
      </c>
      <c r="K174" s="66" t="s">
        <v>785</v>
      </c>
      <c r="L174" s="67"/>
      <c r="M174" s="67" t="s">
        <v>38</v>
      </c>
      <c r="N174" s="68"/>
      <c r="O174" s="69"/>
      <c r="P174" s="69"/>
      <c r="Q174" s="76"/>
      <c r="R174" s="68" t="str">
        <f t="shared" si="10"/>
        <v/>
      </c>
      <c r="S174" s="71" t="str">
        <f t="shared" si="11"/>
        <v/>
      </c>
      <c r="T174" s="68" t="str">
        <f t="shared" si="12"/>
        <v/>
      </c>
      <c r="U174" s="71" t="str">
        <f t="shared" si="13"/>
        <v/>
      </c>
      <c r="V174" s="43" t="str">
        <f t="shared" si="14"/>
        <v>A-B.IV.1</v>
      </c>
    </row>
    <row r="175" spans="1:22" outlineLevel="1">
      <c r="A175" s="58" t="s">
        <v>802</v>
      </c>
      <c r="B175" s="72" t="s">
        <v>773</v>
      </c>
      <c r="C175" s="73" t="s">
        <v>29</v>
      </c>
      <c r="D175" s="73" t="s">
        <v>803</v>
      </c>
      <c r="E175" s="87" t="s">
        <v>804</v>
      </c>
      <c r="F175" s="81" t="s">
        <v>805</v>
      </c>
      <c r="G175" s="63" t="s">
        <v>782</v>
      </c>
      <c r="H175" s="63" t="s">
        <v>783</v>
      </c>
      <c r="I175" s="64" t="s">
        <v>784</v>
      </c>
      <c r="J175" s="65" t="s">
        <v>783</v>
      </c>
      <c r="K175" s="66" t="s">
        <v>785</v>
      </c>
      <c r="L175" s="67"/>
      <c r="M175" s="67" t="s">
        <v>38</v>
      </c>
      <c r="N175" s="68"/>
      <c r="O175" s="69"/>
      <c r="P175" s="69"/>
      <c r="Q175" s="76"/>
      <c r="R175" s="68" t="str">
        <f t="shared" si="10"/>
        <v/>
      </c>
      <c r="S175" s="71" t="str">
        <f t="shared" si="11"/>
        <v/>
      </c>
      <c r="T175" s="68" t="str">
        <f t="shared" si="12"/>
        <v/>
      </c>
      <c r="U175" s="71" t="str">
        <f t="shared" si="13"/>
        <v/>
      </c>
      <c r="V175" s="43" t="str">
        <f t="shared" si="14"/>
        <v>A-B.IV.1</v>
      </c>
    </row>
    <row r="176" spans="1:22" outlineLevel="1">
      <c r="A176" s="58" t="s">
        <v>806</v>
      </c>
      <c r="B176" s="72" t="s">
        <v>773</v>
      </c>
      <c r="C176" s="73" t="s">
        <v>29</v>
      </c>
      <c r="D176" s="73" t="s">
        <v>807</v>
      </c>
      <c r="E176" s="87" t="s">
        <v>808</v>
      </c>
      <c r="F176" s="81" t="s">
        <v>809</v>
      </c>
      <c r="G176" s="63" t="s">
        <v>782</v>
      </c>
      <c r="H176" s="63" t="s">
        <v>783</v>
      </c>
      <c r="I176" s="64" t="s">
        <v>784</v>
      </c>
      <c r="J176" s="65" t="s">
        <v>783</v>
      </c>
      <c r="K176" s="66" t="s">
        <v>785</v>
      </c>
      <c r="L176" s="67"/>
      <c r="M176" s="67" t="s">
        <v>38</v>
      </c>
      <c r="N176" s="68"/>
      <c r="O176" s="69"/>
      <c r="P176" s="69"/>
      <c r="Q176" s="76"/>
      <c r="R176" s="68" t="str">
        <f t="shared" si="10"/>
        <v/>
      </c>
      <c r="S176" s="71" t="str">
        <f t="shared" si="11"/>
        <v/>
      </c>
      <c r="T176" s="68" t="str">
        <f t="shared" si="12"/>
        <v/>
      </c>
      <c r="U176" s="71" t="str">
        <f t="shared" si="13"/>
        <v/>
      </c>
      <c r="V176" s="43" t="str">
        <f t="shared" si="14"/>
        <v>A-B.IV.1</v>
      </c>
    </row>
    <row r="177" spans="1:22" outlineLevel="1">
      <c r="A177" s="58" t="s">
        <v>810</v>
      </c>
      <c r="B177" s="72" t="s">
        <v>773</v>
      </c>
      <c r="C177" s="73" t="s">
        <v>29</v>
      </c>
      <c r="D177" s="73" t="s">
        <v>811</v>
      </c>
      <c r="E177" s="87" t="s">
        <v>812</v>
      </c>
      <c r="F177" s="81" t="s">
        <v>813</v>
      </c>
      <c r="G177" s="63" t="s">
        <v>782</v>
      </c>
      <c r="H177" s="63" t="s">
        <v>783</v>
      </c>
      <c r="I177" s="64" t="s">
        <v>784</v>
      </c>
      <c r="J177" s="65" t="s">
        <v>783</v>
      </c>
      <c r="K177" s="66" t="s">
        <v>785</v>
      </c>
      <c r="L177" s="67"/>
      <c r="M177" s="67" t="s">
        <v>38</v>
      </c>
      <c r="N177" s="68"/>
      <c r="O177" s="69"/>
      <c r="P177" s="69"/>
      <c r="Q177" s="76"/>
      <c r="R177" s="68" t="str">
        <f t="shared" si="10"/>
        <v/>
      </c>
      <c r="S177" s="71" t="str">
        <f t="shared" si="11"/>
        <v/>
      </c>
      <c r="T177" s="68" t="str">
        <f t="shared" si="12"/>
        <v/>
      </c>
      <c r="U177" s="71" t="str">
        <f t="shared" si="13"/>
        <v/>
      </c>
      <c r="V177" s="43" t="str">
        <f t="shared" si="14"/>
        <v>A-B.IV.1</v>
      </c>
    </row>
    <row r="178" spans="1:22" ht="21" outlineLevel="1">
      <c r="A178" s="58" t="s">
        <v>814</v>
      </c>
      <c r="B178" s="72" t="s">
        <v>773</v>
      </c>
      <c r="C178" s="73" t="s">
        <v>29</v>
      </c>
      <c r="D178" s="73" t="s">
        <v>815</v>
      </c>
      <c r="E178" s="87" t="s">
        <v>816</v>
      </c>
      <c r="F178" s="81" t="s">
        <v>817</v>
      </c>
      <c r="G178" s="63" t="s">
        <v>782</v>
      </c>
      <c r="H178" s="63" t="s">
        <v>783</v>
      </c>
      <c r="I178" s="64" t="s">
        <v>784</v>
      </c>
      <c r="J178" s="65" t="s">
        <v>783</v>
      </c>
      <c r="K178" s="66" t="s">
        <v>785</v>
      </c>
      <c r="L178" s="67"/>
      <c r="M178" s="67" t="s">
        <v>38</v>
      </c>
      <c r="N178" s="68"/>
      <c r="O178" s="69"/>
      <c r="P178" s="69"/>
      <c r="Q178" s="76"/>
      <c r="R178" s="68" t="str">
        <f t="shared" si="10"/>
        <v/>
      </c>
      <c r="S178" s="71" t="str">
        <f t="shared" si="11"/>
        <v/>
      </c>
      <c r="T178" s="68" t="str">
        <f t="shared" si="12"/>
        <v/>
      </c>
      <c r="U178" s="71" t="str">
        <f t="shared" si="13"/>
        <v/>
      </c>
      <c r="V178" s="43" t="str">
        <f t="shared" si="14"/>
        <v>A-B.IV.1</v>
      </c>
    </row>
    <row r="179" spans="1:22" outlineLevel="1">
      <c r="A179" s="58" t="s">
        <v>818</v>
      </c>
      <c r="B179" s="72" t="s">
        <v>773</v>
      </c>
      <c r="C179" s="73" t="s">
        <v>29</v>
      </c>
      <c r="D179" s="73" t="s">
        <v>387</v>
      </c>
      <c r="E179" s="87" t="s">
        <v>819</v>
      </c>
      <c r="F179" s="81" t="s">
        <v>820</v>
      </c>
      <c r="G179" s="63" t="s">
        <v>782</v>
      </c>
      <c r="H179" s="63" t="s">
        <v>783</v>
      </c>
      <c r="I179" s="64" t="s">
        <v>784</v>
      </c>
      <c r="J179" s="65" t="s">
        <v>783</v>
      </c>
      <c r="K179" s="66" t="s">
        <v>785</v>
      </c>
      <c r="L179" s="67"/>
      <c r="M179" s="67" t="s">
        <v>38</v>
      </c>
      <c r="N179" s="68"/>
      <c r="O179" s="69"/>
      <c r="P179" s="69"/>
      <c r="Q179" s="76"/>
      <c r="R179" s="68" t="str">
        <f t="shared" si="10"/>
        <v/>
      </c>
      <c r="S179" s="71" t="str">
        <f t="shared" si="11"/>
        <v/>
      </c>
      <c r="T179" s="68" t="str">
        <f t="shared" si="12"/>
        <v/>
      </c>
      <c r="U179" s="71" t="str">
        <f t="shared" si="13"/>
        <v/>
      </c>
      <c r="V179" s="43" t="str">
        <f t="shared" si="14"/>
        <v>A-B.IV.1</v>
      </c>
    </row>
    <row r="180" spans="1:22" outlineLevel="1">
      <c r="A180" s="58" t="s">
        <v>821</v>
      </c>
      <c r="B180" s="72" t="s">
        <v>773</v>
      </c>
      <c r="C180" s="73" t="s">
        <v>29</v>
      </c>
      <c r="D180" s="73" t="s">
        <v>822</v>
      </c>
      <c r="E180" s="87" t="s">
        <v>823</v>
      </c>
      <c r="F180" s="81" t="s">
        <v>824</v>
      </c>
      <c r="G180" s="63" t="s">
        <v>782</v>
      </c>
      <c r="H180" s="63" t="s">
        <v>783</v>
      </c>
      <c r="I180" s="64" t="s">
        <v>784</v>
      </c>
      <c r="J180" s="65" t="s">
        <v>783</v>
      </c>
      <c r="K180" s="66" t="s">
        <v>785</v>
      </c>
      <c r="L180" s="67"/>
      <c r="M180" s="67" t="s">
        <v>38</v>
      </c>
      <c r="N180" s="68"/>
      <c r="O180" s="69"/>
      <c r="P180" s="69"/>
      <c r="Q180" s="76"/>
      <c r="R180" s="68" t="str">
        <f t="shared" si="10"/>
        <v/>
      </c>
      <c r="S180" s="71" t="str">
        <f t="shared" si="11"/>
        <v/>
      </c>
      <c r="T180" s="68" t="str">
        <f t="shared" si="12"/>
        <v/>
      </c>
      <c r="U180" s="71" t="str">
        <f t="shared" si="13"/>
        <v/>
      </c>
      <c r="V180" s="43" t="str">
        <f t="shared" si="14"/>
        <v>A-B.IV.1</v>
      </c>
    </row>
    <row r="181" spans="1:22" outlineLevel="1">
      <c r="A181" s="58" t="s">
        <v>825</v>
      </c>
      <c r="B181" s="72" t="s">
        <v>773</v>
      </c>
      <c r="C181" s="73" t="s">
        <v>29</v>
      </c>
      <c r="D181" s="73" t="s">
        <v>826</v>
      </c>
      <c r="E181" s="87" t="s">
        <v>827</v>
      </c>
      <c r="F181" s="81" t="s">
        <v>828</v>
      </c>
      <c r="G181" s="63" t="s">
        <v>782</v>
      </c>
      <c r="H181" s="63" t="s">
        <v>783</v>
      </c>
      <c r="I181" s="64" t="s">
        <v>784</v>
      </c>
      <c r="J181" s="65" t="s">
        <v>783</v>
      </c>
      <c r="K181" s="66" t="s">
        <v>785</v>
      </c>
      <c r="L181" s="67"/>
      <c r="M181" s="67" t="s">
        <v>38</v>
      </c>
      <c r="N181" s="68"/>
      <c r="O181" s="69"/>
      <c r="P181" s="69"/>
      <c r="Q181" s="76"/>
      <c r="R181" s="68" t="str">
        <f t="shared" si="10"/>
        <v/>
      </c>
      <c r="S181" s="71" t="str">
        <f t="shared" si="11"/>
        <v/>
      </c>
      <c r="T181" s="68" t="str">
        <f t="shared" si="12"/>
        <v/>
      </c>
      <c r="U181" s="71" t="str">
        <f t="shared" si="13"/>
        <v/>
      </c>
      <c r="V181" s="43" t="str">
        <f t="shared" si="14"/>
        <v>A-B.IV.1</v>
      </c>
    </row>
    <row r="182" spans="1:22" outlineLevel="1">
      <c r="A182" s="58" t="s">
        <v>829</v>
      </c>
      <c r="B182" s="72" t="s">
        <v>773</v>
      </c>
      <c r="C182" s="73" t="s">
        <v>29</v>
      </c>
      <c r="D182" s="73" t="s">
        <v>830</v>
      </c>
      <c r="E182" s="87" t="s">
        <v>831</v>
      </c>
      <c r="F182" s="81" t="s">
        <v>832</v>
      </c>
      <c r="G182" s="63" t="s">
        <v>782</v>
      </c>
      <c r="H182" s="63" t="s">
        <v>783</v>
      </c>
      <c r="I182" s="64" t="s">
        <v>784</v>
      </c>
      <c r="J182" s="65" t="s">
        <v>783</v>
      </c>
      <c r="K182" s="66" t="s">
        <v>785</v>
      </c>
      <c r="L182" s="67"/>
      <c r="M182" s="67" t="s">
        <v>38</v>
      </c>
      <c r="N182" s="68"/>
      <c r="O182" s="69"/>
      <c r="P182" s="69"/>
      <c r="Q182" s="76"/>
      <c r="R182" s="68" t="str">
        <f t="shared" si="10"/>
        <v/>
      </c>
      <c r="S182" s="71" t="str">
        <f t="shared" si="11"/>
        <v/>
      </c>
      <c r="T182" s="68" t="str">
        <f t="shared" si="12"/>
        <v/>
      </c>
      <c r="U182" s="71" t="str">
        <f t="shared" si="13"/>
        <v/>
      </c>
      <c r="V182" s="43" t="str">
        <f t="shared" si="14"/>
        <v>A-B.IV.1</v>
      </c>
    </row>
    <row r="183" spans="1:22" outlineLevel="1">
      <c r="A183" s="58" t="s">
        <v>833</v>
      </c>
      <c r="B183" s="72" t="s">
        <v>773</v>
      </c>
      <c r="C183" s="73" t="s">
        <v>29</v>
      </c>
      <c r="D183" s="73" t="s">
        <v>834</v>
      </c>
      <c r="E183" s="87" t="s">
        <v>835</v>
      </c>
      <c r="F183" s="81" t="s">
        <v>836</v>
      </c>
      <c r="G183" s="63" t="s">
        <v>782</v>
      </c>
      <c r="H183" s="63" t="s">
        <v>783</v>
      </c>
      <c r="I183" s="64" t="s">
        <v>784</v>
      </c>
      <c r="J183" s="65" t="s">
        <v>783</v>
      </c>
      <c r="K183" s="66" t="s">
        <v>785</v>
      </c>
      <c r="L183" s="67"/>
      <c r="M183" s="67" t="s">
        <v>38</v>
      </c>
      <c r="N183" s="68"/>
      <c r="O183" s="69"/>
      <c r="P183" s="69"/>
      <c r="Q183" s="76"/>
      <c r="R183" s="68" t="str">
        <f t="shared" si="10"/>
        <v/>
      </c>
      <c r="S183" s="71" t="str">
        <f t="shared" si="11"/>
        <v/>
      </c>
      <c r="T183" s="68" t="str">
        <f t="shared" si="12"/>
        <v/>
      </c>
      <c r="U183" s="71" t="str">
        <f t="shared" si="13"/>
        <v/>
      </c>
      <c r="V183" s="43" t="str">
        <f t="shared" si="14"/>
        <v>A-B.IV.1</v>
      </c>
    </row>
    <row r="184" spans="1:22" ht="21" outlineLevel="1">
      <c r="A184" s="58" t="s">
        <v>837</v>
      </c>
      <c r="B184" s="72" t="s">
        <v>773</v>
      </c>
      <c r="C184" s="73" t="s">
        <v>29</v>
      </c>
      <c r="D184" s="73" t="s">
        <v>838</v>
      </c>
      <c r="E184" s="87" t="s">
        <v>839</v>
      </c>
      <c r="F184" s="81" t="s">
        <v>840</v>
      </c>
      <c r="G184" s="63" t="s">
        <v>782</v>
      </c>
      <c r="H184" s="63" t="s">
        <v>783</v>
      </c>
      <c r="I184" s="64" t="s">
        <v>784</v>
      </c>
      <c r="J184" s="65" t="s">
        <v>783</v>
      </c>
      <c r="K184" s="66" t="s">
        <v>785</v>
      </c>
      <c r="L184" s="67"/>
      <c r="M184" s="67" t="s">
        <v>38</v>
      </c>
      <c r="N184" s="68"/>
      <c r="O184" s="69"/>
      <c r="P184" s="69"/>
      <c r="Q184" s="76"/>
      <c r="R184" s="68" t="str">
        <f t="shared" si="10"/>
        <v/>
      </c>
      <c r="S184" s="71" t="str">
        <f t="shared" si="11"/>
        <v/>
      </c>
      <c r="T184" s="68" t="str">
        <f t="shared" si="12"/>
        <v/>
      </c>
      <c r="U184" s="71" t="str">
        <f t="shared" si="13"/>
        <v/>
      </c>
      <c r="V184" s="43" t="str">
        <f t="shared" si="14"/>
        <v>A-B.IV.1</v>
      </c>
    </row>
    <row r="185" spans="1:22" outlineLevel="1">
      <c r="A185" s="58" t="s">
        <v>841</v>
      </c>
      <c r="B185" s="72" t="s">
        <v>773</v>
      </c>
      <c r="C185" s="73" t="s">
        <v>29</v>
      </c>
      <c r="D185" s="73" t="s">
        <v>842</v>
      </c>
      <c r="E185" s="87" t="s">
        <v>843</v>
      </c>
      <c r="F185" s="81" t="s">
        <v>844</v>
      </c>
      <c r="G185" s="63" t="s">
        <v>782</v>
      </c>
      <c r="H185" s="63" t="s">
        <v>783</v>
      </c>
      <c r="I185" s="64" t="s">
        <v>784</v>
      </c>
      <c r="J185" s="65" t="s">
        <v>783</v>
      </c>
      <c r="K185" s="66" t="s">
        <v>785</v>
      </c>
      <c r="L185" s="67"/>
      <c r="M185" s="67" t="s">
        <v>38</v>
      </c>
      <c r="N185" s="68"/>
      <c r="O185" s="69"/>
      <c r="P185" s="69"/>
      <c r="Q185" s="76"/>
      <c r="R185" s="68" t="str">
        <f t="shared" si="10"/>
        <v/>
      </c>
      <c r="S185" s="71" t="str">
        <f t="shared" si="11"/>
        <v/>
      </c>
      <c r="T185" s="68" t="str">
        <f t="shared" si="12"/>
        <v/>
      </c>
      <c r="U185" s="71" t="str">
        <f t="shared" si="13"/>
        <v/>
      </c>
      <c r="V185" s="43" t="str">
        <f t="shared" si="14"/>
        <v>A-B.IV.1</v>
      </c>
    </row>
    <row r="186" spans="1:22" ht="21" outlineLevel="1">
      <c r="A186" s="58" t="s">
        <v>845</v>
      </c>
      <c r="B186" s="72" t="s">
        <v>773</v>
      </c>
      <c r="C186" s="73" t="s">
        <v>29</v>
      </c>
      <c r="D186" s="73" t="s">
        <v>846</v>
      </c>
      <c r="E186" s="87" t="s">
        <v>847</v>
      </c>
      <c r="F186" s="81" t="s">
        <v>848</v>
      </c>
      <c r="G186" s="63" t="s">
        <v>782</v>
      </c>
      <c r="H186" s="63" t="s">
        <v>783</v>
      </c>
      <c r="I186" s="64" t="s">
        <v>784</v>
      </c>
      <c r="J186" s="65" t="s">
        <v>783</v>
      </c>
      <c r="K186" s="66" t="s">
        <v>785</v>
      </c>
      <c r="L186" s="67"/>
      <c r="M186" s="67" t="s">
        <v>38</v>
      </c>
      <c r="N186" s="68"/>
      <c r="O186" s="69"/>
      <c r="P186" s="69"/>
      <c r="Q186" s="76"/>
      <c r="R186" s="68" t="str">
        <f t="shared" si="10"/>
        <v/>
      </c>
      <c r="S186" s="71" t="str">
        <f t="shared" si="11"/>
        <v/>
      </c>
      <c r="T186" s="68" t="str">
        <f t="shared" si="12"/>
        <v/>
      </c>
      <c r="U186" s="71" t="str">
        <f t="shared" si="13"/>
        <v/>
      </c>
      <c r="V186" s="43" t="str">
        <f t="shared" si="14"/>
        <v>A-B.IV.1</v>
      </c>
    </row>
    <row r="187" spans="1:22" outlineLevel="1">
      <c r="A187" s="58" t="s">
        <v>849</v>
      </c>
      <c r="B187" s="72" t="s">
        <v>773</v>
      </c>
      <c r="C187" s="73" t="s">
        <v>29</v>
      </c>
      <c r="D187" s="73" t="s">
        <v>850</v>
      </c>
      <c r="E187" s="87" t="s">
        <v>851</v>
      </c>
      <c r="F187" s="81" t="s">
        <v>852</v>
      </c>
      <c r="G187" s="63" t="s">
        <v>782</v>
      </c>
      <c r="H187" s="63" t="s">
        <v>783</v>
      </c>
      <c r="I187" s="64" t="s">
        <v>784</v>
      </c>
      <c r="J187" s="65" t="s">
        <v>783</v>
      </c>
      <c r="K187" s="66" t="s">
        <v>785</v>
      </c>
      <c r="L187" s="67"/>
      <c r="M187" s="67" t="s">
        <v>38</v>
      </c>
      <c r="N187" s="68"/>
      <c r="O187" s="69"/>
      <c r="P187" s="69"/>
      <c r="Q187" s="76"/>
      <c r="R187" s="68" t="str">
        <f t="shared" si="10"/>
        <v/>
      </c>
      <c r="S187" s="71" t="str">
        <f t="shared" si="11"/>
        <v/>
      </c>
      <c r="T187" s="68" t="str">
        <f t="shared" si="12"/>
        <v/>
      </c>
      <c r="U187" s="71" t="str">
        <f t="shared" si="13"/>
        <v/>
      </c>
      <c r="V187" s="43" t="str">
        <f t="shared" si="14"/>
        <v>A-B.IV.1</v>
      </c>
    </row>
    <row r="188" spans="1:22" ht="21" outlineLevel="1">
      <c r="A188" s="58" t="s">
        <v>853</v>
      </c>
      <c r="B188" s="72" t="s">
        <v>773</v>
      </c>
      <c r="C188" s="73" t="s">
        <v>29</v>
      </c>
      <c r="D188" s="73" t="s">
        <v>854</v>
      </c>
      <c r="E188" s="87" t="s">
        <v>855</v>
      </c>
      <c r="F188" s="81" t="s">
        <v>856</v>
      </c>
      <c r="G188" s="63" t="s">
        <v>782</v>
      </c>
      <c r="H188" s="63" t="s">
        <v>783</v>
      </c>
      <c r="I188" s="64" t="s">
        <v>784</v>
      </c>
      <c r="J188" s="65" t="s">
        <v>783</v>
      </c>
      <c r="K188" s="66" t="s">
        <v>785</v>
      </c>
      <c r="L188" s="67"/>
      <c r="M188" s="67" t="s">
        <v>38</v>
      </c>
      <c r="N188" s="68"/>
      <c r="O188" s="69"/>
      <c r="P188" s="69"/>
      <c r="Q188" s="76"/>
      <c r="R188" s="68" t="str">
        <f t="shared" si="10"/>
        <v/>
      </c>
      <c r="S188" s="71" t="str">
        <f t="shared" si="11"/>
        <v/>
      </c>
      <c r="T188" s="68" t="str">
        <f t="shared" si="12"/>
        <v/>
      </c>
      <c r="U188" s="71" t="str">
        <f t="shared" si="13"/>
        <v/>
      </c>
      <c r="V188" s="43" t="str">
        <f t="shared" si="14"/>
        <v>A-B.IV.1</v>
      </c>
    </row>
    <row r="189" spans="1:22" outlineLevel="1">
      <c r="A189" s="58" t="s">
        <v>857</v>
      </c>
      <c r="B189" s="72" t="s">
        <v>773</v>
      </c>
      <c r="C189" s="73" t="s">
        <v>29</v>
      </c>
      <c r="D189" s="73" t="s">
        <v>858</v>
      </c>
      <c r="E189" s="87" t="s">
        <v>859</v>
      </c>
      <c r="F189" s="81" t="s">
        <v>860</v>
      </c>
      <c r="G189" s="63" t="s">
        <v>782</v>
      </c>
      <c r="H189" s="63" t="s">
        <v>783</v>
      </c>
      <c r="I189" s="64" t="s">
        <v>784</v>
      </c>
      <c r="J189" s="65" t="s">
        <v>783</v>
      </c>
      <c r="K189" s="66" t="s">
        <v>785</v>
      </c>
      <c r="L189" s="67"/>
      <c r="M189" s="67" t="s">
        <v>38</v>
      </c>
      <c r="N189" s="68"/>
      <c r="O189" s="69"/>
      <c r="P189" s="69"/>
      <c r="Q189" s="76"/>
      <c r="R189" s="68" t="str">
        <f t="shared" si="10"/>
        <v/>
      </c>
      <c r="S189" s="71" t="str">
        <f t="shared" si="11"/>
        <v/>
      </c>
      <c r="T189" s="68" t="str">
        <f t="shared" si="12"/>
        <v/>
      </c>
      <c r="U189" s="71" t="str">
        <f t="shared" si="13"/>
        <v/>
      </c>
      <c r="V189" s="43" t="str">
        <f t="shared" si="14"/>
        <v>A-B.IV.1</v>
      </c>
    </row>
    <row r="190" spans="1:22" outlineLevel="1">
      <c r="A190" s="58" t="s">
        <v>861</v>
      </c>
      <c r="B190" s="72" t="s">
        <v>773</v>
      </c>
      <c r="C190" s="73" t="s">
        <v>29</v>
      </c>
      <c r="D190" s="73" t="s">
        <v>862</v>
      </c>
      <c r="E190" s="87" t="s">
        <v>863</v>
      </c>
      <c r="F190" s="81" t="s">
        <v>864</v>
      </c>
      <c r="G190" s="63" t="s">
        <v>782</v>
      </c>
      <c r="H190" s="63" t="s">
        <v>783</v>
      </c>
      <c r="I190" s="64" t="s">
        <v>784</v>
      </c>
      <c r="J190" s="65" t="s">
        <v>783</v>
      </c>
      <c r="K190" s="66" t="s">
        <v>785</v>
      </c>
      <c r="L190" s="67"/>
      <c r="M190" s="67" t="s">
        <v>38</v>
      </c>
      <c r="N190" s="68"/>
      <c r="O190" s="69"/>
      <c r="P190" s="69"/>
      <c r="Q190" s="76"/>
      <c r="R190" s="68" t="str">
        <f t="shared" si="10"/>
        <v/>
      </c>
      <c r="S190" s="71" t="str">
        <f t="shared" si="11"/>
        <v/>
      </c>
      <c r="T190" s="68" t="str">
        <f t="shared" si="12"/>
        <v/>
      </c>
      <c r="U190" s="71" t="str">
        <f t="shared" si="13"/>
        <v/>
      </c>
      <c r="V190" s="43" t="str">
        <f t="shared" si="14"/>
        <v>A-B.IV.1</v>
      </c>
    </row>
    <row r="191" spans="1:22" outlineLevel="1">
      <c r="A191" s="58" t="s">
        <v>865</v>
      </c>
      <c r="B191" s="72" t="s">
        <v>773</v>
      </c>
      <c r="C191" s="73" t="s">
        <v>29</v>
      </c>
      <c r="D191" s="73" t="s">
        <v>866</v>
      </c>
      <c r="E191" s="87" t="s">
        <v>867</v>
      </c>
      <c r="F191" s="81" t="s">
        <v>868</v>
      </c>
      <c r="G191" s="63" t="s">
        <v>782</v>
      </c>
      <c r="H191" s="63" t="s">
        <v>783</v>
      </c>
      <c r="I191" s="64" t="s">
        <v>784</v>
      </c>
      <c r="J191" s="65" t="s">
        <v>783</v>
      </c>
      <c r="K191" s="66" t="s">
        <v>785</v>
      </c>
      <c r="L191" s="67"/>
      <c r="M191" s="67" t="s">
        <v>38</v>
      </c>
      <c r="N191" s="68"/>
      <c r="O191" s="69"/>
      <c r="P191" s="69"/>
      <c r="Q191" s="76"/>
      <c r="R191" s="68" t="str">
        <f t="shared" si="10"/>
        <v/>
      </c>
      <c r="S191" s="71" t="str">
        <f t="shared" si="11"/>
        <v/>
      </c>
      <c r="T191" s="68" t="str">
        <f t="shared" si="12"/>
        <v/>
      </c>
      <c r="U191" s="71" t="str">
        <f t="shared" si="13"/>
        <v/>
      </c>
      <c r="V191" s="43" t="str">
        <f t="shared" si="14"/>
        <v>A-B.IV.1</v>
      </c>
    </row>
    <row r="192" spans="1:22" outlineLevel="1">
      <c r="A192" s="58" t="s">
        <v>869</v>
      </c>
      <c r="B192" s="72" t="s">
        <v>773</v>
      </c>
      <c r="C192" s="73" t="s">
        <v>29</v>
      </c>
      <c r="D192" s="73" t="s">
        <v>870</v>
      </c>
      <c r="E192" s="87" t="s">
        <v>871</v>
      </c>
      <c r="F192" s="81" t="s">
        <v>872</v>
      </c>
      <c r="G192" s="63" t="s">
        <v>782</v>
      </c>
      <c r="H192" s="63" t="s">
        <v>783</v>
      </c>
      <c r="I192" s="64" t="s">
        <v>784</v>
      </c>
      <c r="J192" s="65" t="s">
        <v>783</v>
      </c>
      <c r="K192" s="66" t="s">
        <v>785</v>
      </c>
      <c r="L192" s="67"/>
      <c r="M192" s="67" t="s">
        <v>38</v>
      </c>
      <c r="N192" s="68"/>
      <c r="O192" s="69"/>
      <c r="P192" s="69"/>
      <c r="Q192" s="76"/>
      <c r="R192" s="68" t="str">
        <f t="shared" si="10"/>
        <v/>
      </c>
      <c r="S192" s="71" t="str">
        <f t="shared" si="11"/>
        <v/>
      </c>
      <c r="T192" s="68" t="str">
        <f t="shared" si="12"/>
        <v/>
      </c>
      <c r="U192" s="71" t="str">
        <f t="shared" si="13"/>
        <v/>
      </c>
      <c r="V192" s="43" t="str">
        <f t="shared" si="14"/>
        <v>A-B.IV.1</v>
      </c>
    </row>
    <row r="193" spans="1:22" outlineLevel="1">
      <c r="A193" s="58" t="s">
        <v>873</v>
      </c>
      <c r="B193" s="72" t="s">
        <v>773</v>
      </c>
      <c r="C193" s="73" t="s">
        <v>29</v>
      </c>
      <c r="D193" s="73" t="s">
        <v>874</v>
      </c>
      <c r="E193" s="87" t="s">
        <v>875</v>
      </c>
      <c r="F193" s="81" t="s">
        <v>876</v>
      </c>
      <c r="G193" s="63" t="s">
        <v>782</v>
      </c>
      <c r="H193" s="63" t="s">
        <v>783</v>
      </c>
      <c r="I193" s="64" t="s">
        <v>784</v>
      </c>
      <c r="J193" s="65" t="s">
        <v>783</v>
      </c>
      <c r="K193" s="66" t="s">
        <v>785</v>
      </c>
      <c r="L193" s="67"/>
      <c r="M193" s="67" t="s">
        <v>38</v>
      </c>
      <c r="N193" s="68"/>
      <c r="O193" s="69"/>
      <c r="P193" s="69"/>
      <c r="Q193" s="76"/>
      <c r="R193" s="68" t="str">
        <f t="shared" si="10"/>
        <v/>
      </c>
      <c r="S193" s="71" t="str">
        <f t="shared" si="11"/>
        <v/>
      </c>
      <c r="T193" s="68" t="str">
        <f t="shared" si="12"/>
        <v/>
      </c>
      <c r="U193" s="71" t="str">
        <f t="shared" si="13"/>
        <v/>
      </c>
      <c r="V193" s="43" t="str">
        <f t="shared" si="14"/>
        <v>A-B.IV.1</v>
      </c>
    </row>
    <row r="194" spans="1:22" outlineLevel="1">
      <c r="A194" s="58" t="s">
        <v>877</v>
      </c>
      <c r="B194" s="72" t="s">
        <v>773</v>
      </c>
      <c r="C194" s="73" t="s">
        <v>29</v>
      </c>
      <c r="D194" s="73" t="s">
        <v>878</v>
      </c>
      <c r="E194" s="87" t="s">
        <v>879</v>
      </c>
      <c r="F194" s="81" t="s">
        <v>880</v>
      </c>
      <c r="G194" s="63" t="s">
        <v>782</v>
      </c>
      <c r="H194" s="63" t="s">
        <v>783</v>
      </c>
      <c r="I194" s="64" t="s">
        <v>784</v>
      </c>
      <c r="J194" s="65" t="s">
        <v>783</v>
      </c>
      <c r="K194" s="66" t="s">
        <v>785</v>
      </c>
      <c r="L194" s="67"/>
      <c r="M194" s="67" t="s">
        <v>38</v>
      </c>
      <c r="N194" s="68"/>
      <c r="O194" s="69"/>
      <c r="P194" s="69"/>
      <c r="Q194" s="76"/>
      <c r="R194" s="68" t="str">
        <f t="shared" si="10"/>
        <v/>
      </c>
      <c r="S194" s="71" t="str">
        <f t="shared" si="11"/>
        <v/>
      </c>
      <c r="T194" s="68" t="str">
        <f t="shared" si="12"/>
        <v/>
      </c>
      <c r="U194" s="71" t="str">
        <f t="shared" si="13"/>
        <v/>
      </c>
      <c r="V194" s="43" t="str">
        <f t="shared" si="14"/>
        <v>A-B.IV.1</v>
      </c>
    </row>
    <row r="195" spans="1:22" outlineLevel="1">
      <c r="A195" s="58" t="s">
        <v>881</v>
      </c>
      <c r="B195" s="72" t="s">
        <v>773</v>
      </c>
      <c r="C195" s="73" t="s">
        <v>29</v>
      </c>
      <c r="D195" s="73" t="s">
        <v>882</v>
      </c>
      <c r="E195" s="87" t="s">
        <v>883</v>
      </c>
      <c r="F195" s="81" t="s">
        <v>884</v>
      </c>
      <c r="G195" s="63" t="s">
        <v>782</v>
      </c>
      <c r="H195" s="63" t="s">
        <v>783</v>
      </c>
      <c r="I195" s="64" t="s">
        <v>784</v>
      </c>
      <c r="J195" s="65" t="s">
        <v>783</v>
      </c>
      <c r="K195" s="66" t="s">
        <v>785</v>
      </c>
      <c r="L195" s="67"/>
      <c r="M195" s="67" t="s">
        <v>38</v>
      </c>
      <c r="N195" s="68"/>
      <c r="O195" s="69"/>
      <c r="P195" s="69"/>
      <c r="Q195" s="76"/>
      <c r="R195" s="68" t="str">
        <f t="shared" si="10"/>
        <v/>
      </c>
      <c r="S195" s="71" t="str">
        <f t="shared" si="11"/>
        <v/>
      </c>
      <c r="T195" s="68" t="str">
        <f t="shared" si="12"/>
        <v/>
      </c>
      <c r="U195" s="71" t="str">
        <f t="shared" si="13"/>
        <v/>
      </c>
      <c r="V195" s="43" t="str">
        <f t="shared" si="14"/>
        <v>A-B.IV.1</v>
      </c>
    </row>
    <row r="196" spans="1:22" outlineLevel="1">
      <c r="A196" s="58" t="s">
        <v>885</v>
      </c>
      <c r="B196" s="72" t="s">
        <v>773</v>
      </c>
      <c r="C196" s="73" t="s">
        <v>29</v>
      </c>
      <c r="D196" s="73" t="s">
        <v>886</v>
      </c>
      <c r="E196" s="87" t="s">
        <v>887</v>
      </c>
      <c r="F196" s="81" t="s">
        <v>888</v>
      </c>
      <c r="G196" s="63" t="s">
        <v>782</v>
      </c>
      <c r="H196" s="63" t="s">
        <v>783</v>
      </c>
      <c r="I196" s="64" t="s">
        <v>784</v>
      </c>
      <c r="J196" s="65" t="s">
        <v>783</v>
      </c>
      <c r="K196" s="66" t="s">
        <v>785</v>
      </c>
      <c r="L196" s="67"/>
      <c r="M196" s="67" t="s">
        <v>38</v>
      </c>
      <c r="N196" s="68"/>
      <c r="O196" s="69"/>
      <c r="P196" s="69"/>
      <c r="Q196" s="76"/>
      <c r="R196" s="68" t="str">
        <f t="shared" si="10"/>
        <v/>
      </c>
      <c r="S196" s="71" t="str">
        <f t="shared" si="11"/>
        <v/>
      </c>
      <c r="T196" s="68" t="str">
        <f t="shared" si="12"/>
        <v/>
      </c>
      <c r="U196" s="71" t="str">
        <f t="shared" si="13"/>
        <v/>
      </c>
      <c r="V196" s="43" t="str">
        <f t="shared" si="14"/>
        <v>A-B.IV.1</v>
      </c>
    </row>
    <row r="197" spans="1:22" ht="21" outlineLevel="1">
      <c r="A197" s="58" t="s">
        <v>889</v>
      </c>
      <c r="B197" s="72" t="s">
        <v>773</v>
      </c>
      <c r="C197" s="73" t="s">
        <v>29</v>
      </c>
      <c r="D197" s="73" t="s">
        <v>890</v>
      </c>
      <c r="E197" s="87" t="s">
        <v>891</v>
      </c>
      <c r="F197" s="81" t="s">
        <v>892</v>
      </c>
      <c r="G197" s="63" t="s">
        <v>782</v>
      </c>
      <c r="H197" s="63" t="s">
        <v>783</v>
      </c>
      <c r="I197" s="64" t="s">
        <v>784</v>
      </c>
      <c r="J197" s="65" t="s">
        <v>783</v>
      </c>
      <c r="K197" s="66" t="s">
        <v>785</v>
      </c>
      <c r="L197" s="67"/>
      <c r="M197" s="67" t="s">
        <v>38</v>
      </c>
      <c r="N197" s="68"/>
      <c r="O197" s="69"/>
      <c r="P197" s="69"/>
      <c r="Q197" s="76"/>
      <c r="R197" s="68" t="str">
        <f t="shared" si="10"/>
        <v/>
      </c>
      <c r="S197" s="71" t="str">
        <f t="shared" si="11"/>
        <v/>
      </c>
      <c r="T197" s="68" t="str">
        <f t="shared" si="12"/>
        <v/>
      </c>
      <c r="U197" s="71" t="str">
        <f t="shared" si="13"/>
        <v/>
      </c>
      <c r="V197" s="43" t="str">
        <f t="shared" si="14"/>
        <v>A-B.IV.1</v>
      </c>
    </row>
    <row r="198" spans="1:22" outlineLevel="1">
      <c r="A198" s="58" t="s">
        <v>893</v>
      </c>
      <c r="B198" s="72" t="s">
        <v>773</v>
      </c>
      <c r="C198" s="73" t="s">
        <v>29</v>
      </c>
      <c r="D198" s="73" t="s">
        <v>894</v>
      </c>
      <c r="E198" s="87" t="s">
        <v>895</v>
      </c>
      <c r="F198" s="81" t="s">
        <v>896</v>
      </c>
      <c r="G198" s="63" t="s">
        <v>782</v>
      </c>
      <c r="H198" s="63" t="s">
        <v>783</v>
      </c>
      <c r="I198" s="64" t="s">
        <v>784</v>
      </c>
      <c r="J198" s="65" t="s">
        <v>783</v>
      </c>
      <c r="K198" s="66" t="s">
        <v>785</v>
      </c>
      <c r="L198" s="67"/>
      <c r="M198" s="67" t="s">
        <v>38</v>
      </c>
      <c r="N198" s="68"/>
      <c r="O198" s="69"/>
      <c r="P198" s="69"/>
      <c r="Q198" s="76"/>
      <c r="R198" s="68" t="str">
        <f t="shared" si="10"/>
        <v/>
      </c>
      <c r="S198" s="71" t="str">
        <f t="shared" si="11"/>
        <v/>
      </c>
      <c r="T198" s="68" t="str">
        <f t="shared" si="12"/>
        <v/>
      </c>
      <c r="U198" s="71" t="str">
        <f t="shared" si="13"/>
        <v/>
      </c>
      <c r="V198" s="43" t="str">
        <f t="shared" si="14"/>
        <v>A-B.IV.1</v>
      </c>
    </row>
    <row r="199" spans="1:22" ht="21" outlineLevel="1">
      <c r="A199" s="58" t="s">
        <v>897</v>
      </c>
      <c r="B199" s="72" t="s">
        <v>773</v>
      </c>
      <c r="C199" s="73" t="s">
        <v>29</v>
      </c>
      <c r="D199" s="73" t="s">
        <v>898</v>
      </c>
      <c r="E199" s="87" t="s">
        <v>899</v>
      </c>
      <c r="F199" s="81" t="s">
        <v>900</v>
      </c>
      <c r="G199" s="63" t="s">
        <v>782</v>
      </c>
      <c r="H199" s="63" t="s">
        <v>783</v>
      </c>
      <c r="I199" s="64" t="s">
        <v>784</v>
      </c>
      <c r="J199" s="65" t="s">
        <v>783</v>
      </c>
      <c r="K199" s="66" t="s">
        <v>785</v>
      </c>
      <c r="L199" s="67"/>
      <c r="M199" s="67" t="s">
        <v>38</v>
      </c>
      <c r="N199" s="68"/>
      <c r="O199" s="69"/>
      <c r="P199" s="69"/>
      <c r="Q199" s="76"/>
      <c r="R199" s="68" t="str">
        <f t="shared" si="10"/>
        <v/>
      </c>
      <c r="S199" s="71" t="str">
        <f t="shared" si="11"/>
        <v/>
      </c>
      <c r="T199" s="68" t="str">
        <f t="shared" si="12"/>
        <v/>
      </c>
      <c r="U199" s="71" t="str">
        <f t="shared" si="13"/>
        <v/>
      </c>
      <c r="V199" s="43" t="str">
        <f t="shared" si="14"/>
        <v>A-B.IV.1</v>
      </c>
    </row>
    <row r="200" spans="1:22" ht="21" outlineLevel="1">
      <c r="A200" s="58" t="s">
        <v>901</v>
      </c>
      <c r="B200" s="72" t="s">
        <v>773</v>
      </c>
      <c r="C200" s="73" t="s">
        <v>29</v>
      </c>
      <c r="D200" s="73" t="s">
        <v>902</v>
      </c>
      <c r="E200" s="87" t="s">
        <v>903</v>
      </c>
      <c r="F200" s="81" t="s">
        <v>904</v>
      </c>
      <c r="G200" s="63" t="s">
        <v>782</v>
      </c>
      <c r="H200" s="63" t="s">
        <v>783</v>
      </c>
      <c r="I200" s="64" t="s">
        <v>784</v>
      </c>
      <c r="J200" s="65" t="s">
        <v>783</v>
      </c>
      <c r="K200" s="66" t="s">
        <v>785</v>
      </c>
      <c r="L200" s="67"/>
      <c r="M200" s="67" t="s">
        <v>38</v>
      </c>
      <c r="N200" s="68"/>
      <c r="O200" s="69"/>
      <c r="P200" s="69"/>
      <c r="Q200" s="76"/>
      <c r="R200" s="68" t="str">
        <f t="shared" si="10"/>
        <v/>
      </c>
      <c r="S200" s="71" t="str">
        <f t="shared" si="11"/>
        <v/>
      </c>
      <c r="T200" s="68" t="str">
        <f t="shared" si="12"/>
        <v/>
      </c>
      <c r="U200" s="71" t="str">
        <f t="shared" si="13"/>
        <v/>
      </c>
      <c r="V200" s="43" t="str">
        <f t="shared" si="14"/>
        <v>A-B.IV.1</v>
      </c>
    </row>
    <row r="201" spans="1:22" outlineLevel="1">
      <c r="A201" s="58" t="s">
        <v>905</v>
      </c>
      <c r="B201" s="72" t="s">
        <v>773</v>
      </c>
      <c r="C201" s="73" t="s">
        <v>29</v>
      </c>
      <c r="D201" s="73" t="s">
        <v>906</v>
      </c>
      <c r="E201" s="87" t="s">
        <v>907</v>
      </c>
      <c r="F201" s="81" t="s">
        <v>908</v>
      </c>
      <c r="G201" s="63" t="s">
        <v>782</v>
      </c>
      <c r="H201" s="63" t="s">
        <v>783</v>
      </c>
      <c r="I201" s="64" t="s">
        <v>784</v>
      </c>
      <c r="J201" s="65" t="s">
        <v>783</v>
      </c>
      <c r="K201" s="66" t="s">
        <v>785</v>
      </c>
      <c r="L201" s="67"/>
      <c r="M201" s="67" t="s">
        <v>38</v>
      </c>
      <c r="N201" s="68"/>
      <c r="O201" s="69"/>
      <c r="P201" s="69"/>
      <c r="Q201" s="76"/>
      <c r="R201" s="68" t="str">
        <f t="shared" ref="R201:R264" si="15">IF(O201=0,"",Q201-O201)</f>
        <v/>
      </c>
      <c r="S201" s="71" t="str">
        <f t="shared" ref="S201:S264" si="16">IF(O201=0,"",R201/O201)</f>
        <v/>
      </c>
      <c r="T201" s="68" t="str">
        <f t="shared" ref="T201:T264" si="17">IF(P201=0,"",Q201-P201)</f>
        <v/>
      </c>
      <c r="U201" s="71" t="str">
        <f t="shared" ref="U201:U264" si="18">IF(P201=0,"",T201/P201)</f>
        <v/>
      </c>
      <c r="V201" s="43" t="str">
        <f t="shared" ref="V201:V264" si="19">CONCATENATE(M201,"-",J201)</f>
        <v>A-B.IV.1</v>
      </c>
    </row>
    <row r="202" spans="1:22" ht="21" outlineLevel="1">
      <c r="A202" s="58" t="s">
        <v>909</v>
      </c>
      <c r="B202" s="72" t="s">
        <v>773</v>
      </c>
      <c r="C202" s="73" t="s">
        <v>29</v>
      </c>
      <c r="D202" s="73" t="s">
        <v>910</v>
      </c>
      <c r="E202" s="87" t="s">
        <v>911</v>
      </c>
      <c r="F202" s="81" t="s">
        <v>912</v>
      </c>
      <c r="G202" s="63" t="s">
        <v>782</v>
      </c>
      <c r="H202" s="63" t="s">
        <v>783</v>
      </c>
      <c r="I202" s="64" t="s">
        <v>784</v>
      </c>
      <c r="J202" s="65" t="s">
        <v>783</v>
      </c>
      <c r="K202" s="66" t="s">
        <v>785</v>
      </c>
      <c r="L202" s="67"/>
      <c r="M202" s="67" t="s">
        <v>38</v>
      </c>
      <c r="N202" s="68"/>
      <c r="O202" s="69"/>
      <c r="P202" s="69"/>
      <c r="Q202" s="76"/>
      <c r="R202" s="68" t="str">
        <f t="shared" si="15"/>
        <v/>
      </c>
      <c r="S202" s="71" t="str">
        <f t="shared" si="16"/>
        <v/>
      </c>
      <c r="T202" s="68" t="str">
        <f t="shared" si="17"/>
        <v/>
      </c>
      <c r="U202" s="71" t="str">
        <f t="shared" si="18"/>
        <v/>
      </c>
      <c r="V202" s="43" t="str">
        <f t="shared" si="19"/>
        <v>A-B.IV.1</v>
      </c>
    </row>
    <row r="203" spans="1:22" outlineLevel="1">
      <c r="A203" s="58" t="s">
        <v>913</v>
      </c>
      <c r="B203" s="72" t="s">
        <v>773</v>
      </c>
      <c r="C203" s="73" t="s">
        <v>29</v>
      </c>
      <c r="D203" s="73" t="s">
        <v>914</v>
      </c>
      <c r="E203" s="87" t="s">
        <v>915</v>
      </c>
      <c r="F203" s="81" t="s">
        <v>916</v>
      </c>
      <c r="G203" s="63" t="s">
        <v>782</v>
      </c>
      <c r="H203" s="63" t="s">
        <v>783</v>
      </c>
      <c r="I203" s="64" t="s">
        <v>784</v>
      </c>
      <c r="J203" s="65" t="s">
        <v>783</v>
      </c>
      <c r="K203" s="66" t="s">
        <v>785</v>
      </c>
      <c r="L203" s="67"/>
      <c r="M203" s="67" t="s">
        <v>38</v>
      </c>
      <c r="N203" s="68"/>
      <c r="O203" s="69"/>
      <c r="P203" s="69"/>
      <c r="Q203" s="76"/>
      <c r="R203" s="68" t="str">
        <f t="shared" si="15"/>
        <v/>
      </c>
      <c r="S203" s="71" t="str">
        <f t="shared" si="16"/>
        <v/>
      </c>
      <c r="T203" s="68" t="str">
        <f t="shared" si="17"/>
        <v/>
      </c>
      <c r="U203" s="71" t="str">
        <f t="shared" si="18"/>
        <v/>
      </c>
      <c r="V203" s="43" t="str">
        <f t="shared" si="19"/>
        <v>A-B.IV.1</v>
      </c>
    </row>
    <row r="204" spans="1:22" ht="21" outlineLevel="1">
      <c r="A204" s="58" t="s">
        <v>917</v>
      </c>
      <c r="B204" s="72" t="s">
        <v>773</v>
      </c>
      <c r="C204" s="73" t="s">
        <v>29</v>
      </c>
      <c r="D204" s="73" t="s">
        <v>918</v>
      </c>
      <c r="E204" s="87" t="s">
        <v>919</v>
      </c>
      <c r="F204" s="81" t="s">
        <v>920</v>
      </c>
      <c r="G204" s="63" t="s">
        <v>782</v>
      </c>
      <c r="H204" s="63" t="s">
        <v>783</v>
      </c>
      <c r="I204" s="64" t="s">
        <v>784</v>
      </c>
      <c r="J204" s="65" t="s">
        <v>783</v>
      </c>
      <c r="K204" s="66" t="s">
        <v>785</v>
      </c>
      <c r="L204" s="67"/>
      <c r="M204" s="67" t="s">
        <v>38</v>
      </c>
      <c r="N204" s="68"/>
      <c r="O204" s="69"/>
      <c r="P204" s="69"/>
      <c r="Q204" s="76"/>
      <c r="R204" s="68" t="str">
        <f t="shared" si="15"/>
        <v/>
      </c>
      <c r="S204" s="71" t="str">
        <f t="shared" si="16"/>
        <v/>
      </c>
      <c r="T204" s="68" t="str">
        <f t="shared" si="17"/>
        <v/>
      </c>
      <c r="U204" s="71" t="str">
        <f t="shared" si="18"/>
        <v/>
      </c>
      <c r="V204" s="43" t="str">
        <f t="shared" si="19"/>
        <v>A-B.IV.1</v>
      </c>
    </row>
    <row r="205" spans="1:22" outlineLevel="1">
      <c r="A205" s="58" t="s">
        <v>921</v>
      </c>
      <c r="B205" s="72" t="s">
        <v>773</v>
      </c>
      <c r="C205" s="73" t="s">
        <v>29</v>
      </c>
      <c r="D205" s="73" t="s">
        <v>922</v>
      </c>
      <c r="E205" s="87" t="s">
        <v>923</v>
      </c>
      <c r="F205" s="81" t="s">
        <v>924</v>
      </c>
      <c r="G205" s="63" t="s">
        <v>782</v>
      </c>
      <c r="H205" s="63" t="s">
        <v>783</v>
      </c>
      <c r="I205" s="64" t="s">
        <v>784</v>
      </c>
      <c r="J205" s="65" t="s">
        <v>783</v>
      </c>
      <c r="K205" s="66" t="s">
        <v>785</v>
      </c>
      <c r="L205" s="67"/>
      <c r="M205" s="67" t="s">
        <v>38</v>
      </c>
      <c r="N205" s="68"/>
      <c r="O205" s="69"/>
      <c r="P205" s="69"/>
      <c r="Q205" s="76"/>
      <c r="R205" s="68" t="str">
        <f t="shared" si="15"/>
        <v/>
      </c>
      <c r="S205" s="71" t="str">
        <f t="shared" si="16"/>
        <v/>
      </c>
      <c r="T205" s="68" t="str">
        <f t="shared" si="17"/>
        <v/>
      </c>
      <c r="U205" s="71" t="str">
        <f t="shared" si="18"/>
        <v/>
      </c>
      <c r="V205" s="43" t="str">
        <f t="shared" si="19"/>
        <v>A-B.IV.1</v>
      </c>
    </row>
    <row r="206" spans="1:22" outlineLevel="1">
      <c r="A206" s="58" t="s">
        <v>925</v>
      </c>
      <c r="B206" s="72" t="s">
        <v>773</v>
      </c>
      <c r="C206" s="73" t="s">
        <v>29</v>
      </c>
      <c r="D206" s="73" t="s">
        <v>926</v>
      </c>
      <c r="E206" s="87" t="s">
        <v>927</v>
      </c>
      <c r="F206" s="81" t="s">
        <v>928</v>
      </c>
      <c r="G206" s="63" t="s">
        <v>782</v>
      </c>
      <c r="H206" s="63" t="s">
        <v>783</v>
      </c>
      <c r="I206" s="64" t="s">
        <v>784</v>
      </c>
      <c r="J206" s="65" t="s">
        <v>783</v>
      </c>
      <c r="K206" s="66" t="s">
        <v>785</v>
      </c>
      <c r="L206" s="67"/>
      <c r="M206" s="67" t="s">
        <v>38</v>
      </c>
      <c r="N206" s="68"/>
      <c r="O206" s="69"/>
      <c r="P206" s="69"/>
      <c r="Q206" s="76"/>
      <c r="R206" s="68" t="str">
        <f t="shared" si="15"/>
        <v/>
      </c>
      <c r="S206" s="71" t="str">
        <f t="shared" si="16"/>
        <v/>
      </c>
      <c r="T206" s="68" t="str">
        <f t="shared" si="17"/>
        <v/>
      </c>
      <c r="U206" s="71" t="str">
        <f t="shared" si="18"/>
        <v/>
      </c>
      <c r="V206" s="43" t="str">
        <f t="shared" si="19"/>
        <v>A-B.IV.1</v>
      </c>
    </row>
    <row r="207" spans="1:22" ht="21" outlineLevel="1">
      <c r="A207" s="58" t="s">
        <v>929</v>
      </c>
      <c r="B207" s="72" t="s">
        <v>773</v>
      </c>
      <c r="C207" s="73" t="s">
        <v>29</v>
      </c>
      <c r="D207" s="73" t="s">
        <v>930</v>
      </c>
      <c r="E207" s="87" t="s">
        <v>931</v>
      </c>
      <c r="F207" s="81" t="s">
        <v>932</v>
      </c>
      <c r="G207" s="63" t="s">
        <v>782</v>
      </c>
      <c r="H207" s="63" t="s">
        <v>783</v>
      </c>
      <c r="I207" s="64" t="s">
        <v>784</v>
      </c>
      <c r="J207" s="65" t="s">
        <v>783</v>
      </c>
      <c r="K207" s="66" t="s">
        <v>785</v>
      </c>
      <c r="L207" s="67"/>
      <c r="M207" s="67" t="s">
        <v>38</v>
      </c>
      <c r="N207" s="68"/>
      <c r="O207" s="69"/>
      <c r="P207" s="69"/>
      <c r="Q207" s="76"/>
      <c r="R207" s="68" t="str">
        <f t="shared" si="15"/>
        <v/>
      </c>
      <c r="S207" s="71" t="str">
        <f t="shared" si="16"/>
        <v/>
      </c>
      <c r="T207" s="68" t="str">
        <f t="shared" si="17"/>
        <v/>
      </c>
      <c r="U207" s="71" t="str">
        <f t="shared" si="18"/>
        <v/>
      </c>
      <c r="V207" s="43" t="str">
        <f t="shared" si="19"/>
        <v>A-B.IV.1</v>
      </c>
    </row>
    <row r="208" spans="1:22" ht="21" outlineLevel="1">
      <c r="A208" s="58" t="s">
        <v>933</v>
      </c>
      <c r="B208" s="72" t="s">
        <v>773</v>
      </c>
      <c r="C208" s="73" t="s">
        <v>29</v>
      </c>
      <c r="D208" s="73" t="s">
        <v>934</v>
      </c>
      <c r="E208" s="87" t="s">
        <v>935</v>
      </c>
      <c r="F208" s="81" t="s">
        <v>936</v>
      </c>
      <c r="G208" s="63" t="s">
        <v>782</v>
      </c>
      <c r="H208" s="63" t="s">
        <v>783</v>
      </c>
      <c r="I208" s="64" t="s">
        <v>784</v>
      </c>
      <c r="J208" s="65" t="s">
        <v>783</v>
      </c>
      <c r="K208" s="66" t="s">
        <v>785</v>
      </c>
      <c r="L208" s="67"/>
      <c r="M208" s="67" t="s">
        <v>38</v>
      </c>
      <c r="N208" s="68"/>
      <c r="O208" s="69"/>
      <c r="P208" s="69"/>
      <c r="Q208" s="76"/>
      <c r="R208" s="68" t="str">
        <f t="shared" si="15"/>
        <v/>
      </c>
      <c r="S208" s="71" t="str">
        <f t="shared" si="16"/>
        <v/>
      </c>
      <c r="T208" s="68" t="str">
        <f t="shared" si="17"/>
        <v/>
      </c>
      <c r="U208" s="71" t="str">
        <f t="shared" si="18"/>
        <v/>
      </c>
      <c r="V208" s="43" t="str">
        <f t="shared" si="19"/>
        <v>A-B.IV.1</v>
      </c>
    </row>
    <row r="209" spans="1:22" ht="21" outlineLevel="1">
      <c r="A209" s="58" t="s">
        <v>937</v>
      </c>
      <c r="B209" s="72" t="s">
        <v>773</v>
      </c>
      <c r="C209" s="73" t="s">
        <v>29</v>
      </c>
      <c r="D209" s="73" t="s">
        <v>938</v>
      </c>
      <c r="E209" s="87" t="s">
        <v>939</v>
      </c>
      <c r="F209" s="81" t="s">
        <v>940</v>
      </c>
      <c r="G209" s="63" t="s">
        <v>782</v>
      </c>
      <c r="H209" s="63" t="s">
        <v>783</v>
      </c>
      <c r="I209" s="64" t="s">
        <v>784</v>
      </c>
      <c r="J209" s="65" t="s">
        <v>783</v>
      </c>
      <c r="K209" s="66" t="s">
        <v>785</v>
      </c>
      <c r="L209" s="67"/>
      <c r="M209" s="67" t="s">
        <v>38</v>
      </c>
      <c r="N209" s="68"/>
      <c r="O209" s="69"/>
      <c r="P209" s="69"/>
      <c r="Q209" s="76"/>
      <c r="R209" s="68" t="str">
        <f t="shared" si="15"/>
        <v/>
      </c>
      <c r="S209" s="71" t="str">
        <f t="shared" si="16"/>
        <v/>
      </c>
      <c r="T209" s="68" t="str">
        <f t="shared" si="17"/>
        <v/>
      </c>
      <c r="U209" s="71" t="str">
        <f t="shared" si="18"/>
        <v/>
      </c>
      <c r="V209" s="43" t="str">
        <f t="shared" si="19"/>
        <v>A-B.IV.1</v>
      </c>
    </row>
    <row r="210" spans="1:22" ht="21" outlineLevel="1">
      <c r="A210" s="58" t="s">
        <v>941</v>
      </c>
      <c r="B210" s="72" t="s">
        <v>773</v>
      </c>
      <c r="C210" s="73" t="s">
        <v>29</v>
      </c>
      <c r="D210" s="73" t="s">
        <v>942</v>
      </c>
      <c r="E210" s="87" t="s">
        <v>943</v>
      </c>
      <c r="F210" s="81" t="s">
        <v>944</v>
      </c>
      <c r="G210" s="63" t="s">
        <v>782</v>
      </c>
      <c r="H210" s="63" t="s">
        <v>783</v>
      </c>
      <c r="I210" s="64" t="s">
        <v>784</v>
      </c>
      <c r="J210" s="65" t="s">
        <v>783</v>
      </c>
      <c r="K210" s="66" t="s">
        <v>785</v>
      </c>
      <c r="L210" s="67"/>
      <c r="M210" s="67" t="s">
        <v>38</v>
      </c>
      <c r="N210" s="68"/>
      <c r="O210" s="69"/>
      <c r="P210" s="69"/>
      <c r="Q210" s="76"/>
      <c r="R210" s="68" t="str">
        <f t="shared" si="15"/>
        <v/>
      </c>
      <c r="S210" s="71" t="str">
        <f t="shared" si="16"/>
        <v/>
      </c>
      <c r="T210" s="68" t="str">
        <f t="shared" si="17"/>
        <v/>
      </c>
      <c r="U210" s="71" t="str">
        <f t="shared" si="18"/>
        <v/>
      </c>
      <c r="V210" s="43" t="str">
        <f t="shared" si="19"/>
        <v>A-B.IV.1</v>
      </c>
    </row>
    <row r="211" spans="1:22" ht="21" outlineLevel="1">
      <c r="A211" s="58" t="s">
        <v>945</v>
      </c>
      <c r="B211" s="72" t="s">
        <v>773</v>
      </c>
      <c r="C211" s="73" t="s">
        <v>29</v>
      </c>
      <c r="D211" s="73" t="s">
        <v>946</v>
      </c>
      <c r="E211" s="87" t="s">
        <v>947</v>
      </c>
      <c r="F211" s="81" t="s">
        <v>948</v>
      </c>
      <c r="G211" s="63" t="s">
        <v>782</v>
      </c>
      <c r="H211" s="63" t="s">
        <v>783</v>
      </c>
      <c r="I211" s="64" t="s">
        <v>784</v>
      </c>
      <c r="J211" s="65" t="s">
        <v>783</v>
      </c>
      <c r="K211" s="66" t="s">
        <v>785</v>
      </c>
      <c r="L211" s="67"/>
      <c r="M211" s="67" t="s">
        <v>38</v>
      </c>
      <c r="N211" s="68"/>
      <c r="O211" s="69"/>
      <c r="P211" s="69"/>
      <c r="Q211" s="76"/>
      <c r="R211" s="68" t="str">
        <f t="shared" si="15"/>
        <v/>
      </c>
      <c r="S211" s="71" t="str">
        <f t="shared" si="16"/>
        <v/>
      </c>
      <c r="T211" s="68" t="str">
        <f t="shared" si="17"/>
        <v/>
      </c>
      <c r="U211" s="71" t="str">
        <f t="shared" si="18"/>
        <v/>
      </c>
      <c r="V211" s="43" t="str">
        <f t="shared" si="19"/>
        <v>A-B.IV.1</v>
      </c>
    </row>
    <row r="212" spans="1:22" ht="21" outlineLevel="1">
      <c r="A212" s="110">
        <v>130150000</v>
      </c>
      <c r="B212" s="59" t="s">
        <v>773</v>
      </c>
      <c r="C212" s="60" t="s">
        <v>949</v>
      </c>
      <c r="D212" s="60" t="s">
        <v>24</v>
      </c>
      <c r="E212" s="62" t="s">
        <v>950</v>
      </c>
      <c r="F212" s="62" t="s">
        <v>951</v>
      </c>
      <c r="G212" s="63"/>
      <c r="H212" s="63"/>
      <c r="I212" s="64" t="s">
        <v>784</v>
      </c>
      <c r="J212" s="65"/>
      <c r="K212" s="66"/>
      <c r="L212" s="67"/>
      <c r="N212" s="68"/>
      <c r="O212" s="69"/>
      <c r="P212" s="69"/>
      <c r="Q212" s="76"/>
      <c r="R212" s="68" t="str">
        <f t="shared" si="15"/>
        <v/>
      </c>
      <c r="S212" s="71" t="str">
        <f t="shared" si="16"/>
        <v/>
      </c>
      <c r="T212" s="68" t="str">
        <f t="shared" si="17"/>
        <v/>
      </c>
      <c r="U212" s="71" t="str">
        <f t="shared" si="18"/>
        <v/>
      </c>
      <c r="V212" s="43" t="str">
        <f t="shared" si="19"/>
        <v>-</v>
      </c>
    </row>
    <row r="213" spans="1:22" outlineLevel="1">
      <c r="A213" s="58" t="s">
        <v>952</v>
      </c>
      <c r="B213" s="72" t="s">
        <v>773</v>
      </c>
      <c r="C213" s="73" t="s">
        <v>949</v>
      </c>
      <c r="D213" s="73" t="s">
        <v>779</v>
      </c>
      <c r="E213" s="87" t="s">
        <v>953</v>
      </c>
      <c r="F213" s="74" t="s">
        <v>954</v>
      </c>
      <c r="G213" s="63" t="s">
        <v>782</v>
      </c>
      <c r="H213" s="63" t="s">
        <v>783</v>
      </c>
      <c r="I213" s="64" t="s">
        <v>784</v>
      </c>
      <c r="J213" s="65" t="s">
        <v>783</v>
      </c>
      <c r="K213" s="66" t="s">
        <v>785</v>
      </c>
      <c r="L213" s="67"/>
      <c r="M213" s="67" t="s">
        <v>38</v>
      </c>
      <c r="N213" s="68"/>
      <c r="O213" s="69"/>
      <c r="P213" s="69"/>
      <c r="Q213" s="76"/>
      <c r="R213" s="68" t="str">
        <f t="shared" si="15"/>
        <v/>
      </c>
      <c r="S213" s="71" t="str">
        <f t="shared" si="16"/>
        <v/>
      </c>
      <c r="T213" s="68" t="str">
        <f t="shared" si="17"/>
        <v/>
      </c>
      <c r="U213" s="71" t="str">
        <f t="shared" si="18"/>
        <v/>
      </c>
      <c r="V213" s="43" t="str">
        <f t="shared" si="19"/>
        <v>A-B.IV.1</v>
      </c>
    </row>
    <row r="214" spans="1:22" ht="21" outlineLevel="1">
      <c r="A214" s="58" t="s">
        <v>955</v>
      </c>
      <c r="B214" s="72" t="s">
        <v>773</v>
      </c>
      <c r="C214" s="73" t="s">
        <v>949</v>
      </c>
      <c r="D214" s="73" t="s">
        <v>850</v>
      </c>
      <c r="E214" s="87" t="s">
        <v>956</v>
      </c>
      <c r="F214" s="87" t="s">
        <v>957</v>
      </c>
      <c r="G214" s="63" t="s">
        <v>782</v>
      </c>
      <c r="H214" s="63" t="s">
        <v>783</v>
      </c>
      <c r="I214" s="64" t="s">
        <v>784</v>
      </c>
      <c r="J214" s="65" t="s">
        <v>783</v>
      </c>
      <c r="K214" s="66" t="s">
        <v>785</v>
      </c>
      <c r="L214" s="67"/>
      <c r="M214" s="67" t="s">
        <v>38</v>
      </c>
      <c r="N214" s="68"/>
      <c r="O214" s="69"/>
      <c r="P214" s="69"/>
      <c r="Q214" s="76"/>
      <c r="R214" s="68" t="str">
        <f t="shared" si="15"/>
        <v/>
      </c>
      <c r="S214" s="71" t="str">
        <f t="shared" si="16"/>
        <v/>
      </c>
      <c r="T214" s="68" t="str">
        <f t="shared" si="17"/>
        <v/>
      </c>
      <c r="U214" s="71" t="str">
        <f t="shared" si="18"/>
        <v/>
      </c>
      <c r="V214" s="43" t="str">
        <f t="shared" si="19"/>
        <v>A-B.IV.1</v>
      </c>
    </row>
    <row r="215" spans="1:22" ht="21" outlineLevel="1">
      <c r="A215" s="58" t="s">
        <v>958</v>
      </c>
      <c r="B215" s="72" t="s">
        <v>773</v>
      </c>
      <c r="C215" s="73" t="s">
        <v>949</v>
      </c>
      <c r="D215" s="73" t="s">
        <v>854</v>
      </c>
      <c r="E215" s="87" t="s">
        <v>959</v>
      </c>
      <c r="F215" s="87" t="s">
        <v>960</v>
      </c>
      <c r="G215" s="63" t="s">
        <v>782</v>
      </c>
      <c r="H215" s="63" t="s">
        <v>783</v>
      </c>
      <c r="I215" s="64" t="s">
        <v>784</v>
      </c>
      <c r="J215" s="65" t="s">
        <v>783</v>
      </c>
      <c r="K215" s="66" t="s">
        <v>785</v>
      </c>
      <c r="L215" s="67"/>
      <c r="M215" s="67" t="s">
        <v>38</v>
      </c>
      <c r="N215" s="68"/>
      <c r="O215" s="69"/>
      <c r="P215" s="69"/>
      <c r="Q215" s="76"/>
      <c r="R215" s="68" t="str">
        <f t="shared" si="15"/>
        <v/>
      </c>
      <c r="S215" s="71" t="str">
        <f t="shared" si="16"/>
        <v/>
      </c>
      <c r="T215" s="68" t="str">
        <f t="shared" si="17"/>
        <v/>
      </c>
      <c r="U215" s="71" t="str">
        <f t="shared" si="18"/>
        <v/>
      </c>
      <c r="V215" s="43" t="str">
        <f t="shared" si="19"/>
        <v>A-B.IV.1</v>
      </c>
    </row>
    <row r="216" spans="1:22" ht="21" outlineLevel="1">
      <c r="A216" s="58" t="s">
        <v>961</v>
      </c>
      <c r="B216" s="72" t="s">
        <v>773</v>
      </c>
      <c r="C216" s="73" t="s">
        <v>949</v>
      </c>
      <c r="D216" s="73" t="s">
        <v>898</v>
      </c>
      <c r="E216" s="87" t="s">
        <v>962</v>
      </c>
      <c r="F216" s="74" t="s">
        <v>963</v>
      </c>
      <c r="G216" s="63" t="s">
        <v>782</v>
      </c>
      <c r="H216" s="63" t="s">
        <v>783</v>
      </c>
      <c r="I216" s="64" t="s">
        <v>784</v>
      </c>
      <c r="J216" s="65" t="s">
        <v>783</v>
      </c>
      <c r="K216" s="66" t="s">
        <v>785</v>
      </c>
      <c r="L216" s="67"/>
      <c r="M216" s="67" t="s">
        <v>38</v>
      </c>
      <c r="N216" s="68"/>
      <c r="O216" s="69"/>
      <c r="P216" s="69"/>
      <c r="Q216" s="76"/>
      <c r="R216" s="68" t="str">
        <f t="shared" si="15"/>
        <v/>
      </c>
      <c r="S216" s="71" t="str">
        <f t="shared" si="16"/>
        <v/>
      </c>
      <c r="T216" s="68" t="str">
        <f t="shared" si="17"/>
        <v/>
      </c>
      <c r="U216" s="71" t="str">
        <f t="shared" si="18"/>
        <v/>
      </c>
      <c r="V216" s="43" t="str">
        <f t="shared" si="19"/>
        <v>A-B.IV.1</v>
      </c>
    </row>
    <row r="217" spans="1:22" outlineLevel="1">
      <c r="A217" s="58" t="s">
        <v>964</v>
      </c>
      <c r="B217" s="72" t="s">
        <v>773</v>
      </c>
      <c r="C217" s="73" t="s">
        <v>949</v>
      </c>
      <c r="D217" s="73" t="s">
        <v>902</v>
      </c>
      <c r="E217" s="87" t="s">
        <v>965</v>
      </c>
      <c r="F217" s="74" t="s">
        <v>966</v>
      </c>
      <c r="G217" s="63" t="s">
        <v>782</v>
      </c>
      <c r="H217" s="63" t="s">
        <v>783</v>
      </c>
      <c r="I217" s="64" t="s">
        <v>784</v>
      </c>
      <c r="J217" s="65" t="s">
        <v>783</v>
      </c>
      <c r="K217" s="66" t="s">
        <v>785</v>
      </c>
      <c r="L217" s="67"/>
      <c r="M217" s="67" t="s">
        <v>38</v>
      </c>
      <c r="N217" s="68"/>
      <c r="O217" s="69"/>
      <c r="P217" s="69"/>
      <c r="Q217" s="76"/>
      <c r="R217" s="68" t="str">
        <f t="shared" si="15"/>
        <v/>
      </c>
      <c r="S217" s="71" t="str">
        <f t="shared" si="16"/>
        <v/>
      </c>
      <c r="T217" s="68" t="str">
        <f t="shared" si="17"/>
        <v/>
      </c>
      <c r="U217" s="71" t="str">
        <f t="shared" si="18"/>
        <v/>
      </c>
      <c r="V217" s="43" t="str">
        <f t="shared" si="19"/>
        <v>A-B.IV.1</v>
      </c>
    </row>
    <row r="218" spans="1:22" ht="21" outlineLevel="1">
      <c r="A218" s="58" t="s">
        <v>967</v>
      </c>
      <c r="B218" s="72" t="s">
        <v>773</v>
      </c>
      <c r="C218" s="73" t="s">
        <v>949</v>
      </c>
      <c r="D218" s="73" t="s">
        <v>942</v>
      </c>
      <c r="E218" s="87" t="s">
        <v>968</v>
      </c>
      <c r="F218" s="87" t="s">
        <v>969</v>
      </c>
      <c r="G218" s="63" t="s">
        <v>782</v>
      </c>
      <c r="H218" s="63" t="s">
        <v>783</v>
      </c>
      <c r="I218" s="64" t="s">
        <v>784</v>
      </c>
      <c r="J218" s="65" t="s">
        <v>783</v>
      </c>
      <c r="K218" s="66" t="s">
        <v>785</v>
      </c>
      <c r="L218" s="67"/>
      <c r="M218" s="67" t="s">
        <v>38</v>
      </c>
      <c r="N218" s="68"/>
      <c r="O218" s="69"/>
      <c r="P218" s="69"/>
      <c r="Q218" s="76"/>
      <c r="R218" s="68" t="str">
        <f t="shared" si="15"/>
        <v/>
      </c>
      <c r="S218" s="71" t="str">
        <f t="shared" si="16"/>
        <v/>
      </c>
      <c r="T218" s="68" t="str">
        <f t="shared" si="17"/>
        <v/>
      </c>
      <c r="U218" s="71" t="str">
        <f t="shared" si="18"/>
        <v/>
      </c>
      <c r="V218" s="43" t="str">
        <f t="shared" si="19"/>
        <v>A-B.IV.1</v>
      </c>
    </row>
    <row r="219" spans="1:22" ht="21" outlineLevel="1">
      <c r="A219" s="58" t="s">
        <v>970</v>
      </c>
      <c r="B219" s="72" t="s">
        <v>773</v>
      </c>
      <c r="C219" s="73" t="s">
        <v>949</v>
      </c>
      <c r="D219" s="73" t="s">
        <v>946</v>
      </c>
      <c r="E219" s="87" t="s">
        <v>971</v>
      </c>
      <c r="F219" s="87" t="s">
        <v>972</v>
      </c>
      <c r="G219" s="63" t="s">
        <v>782</v>
      </c>
      <c r="H219" s="63" t="s">
        <v>783</v>
      </c>
      <c r="I219" s="64" t="s">
        <v>784</v>
      </c>
      <c r="J219" s="65" t="s">
        <v>783</v>
      </c>
      <c r="K219" s="66" t="s">
        <v>785</v>
      </c>
      <c r="L219" s="67"/>
      <c r="M219" s="67" t="s">
        <v>38</v>
      </c>
      <c r="N219" s="68"/>
      <c r="O219" s="69"/>
      <c r="P219" s="69"/>
      <c r="Q219" s="76"/>
      <c r="R219" s="68" t="str">
        <f t="shared" si="15"/>
        <v/>
      </c>
      <c r="S219" s="71" t="str">
        <f t="shared" si="16"/>
        <v/>
      </c>
      <c r="T219" s="68" t="str">
        <f t="shared" si="17"/>
        <v/>
      </c>
      <c r="U219" s="71" t="str">
        <f t="shared" si="18"/>
        <v/>
      </c>
      <c r="V219" s="43" t="str">
        <f t="shared" si="19"/>
        <v>A-B.IV.1</v>
      </c>
    </row>
    <row r="220" spans="1:22" ht="21" outlineLevel="1">
      <c r="A220" s="58" t="s">
        <v>973</v>
      </c>
      <c r="B220" s="59" t="s">
        <v>773</v>
      </c>
      <c r="C220" s="60" t="s">
        <v>40</v>
      </c>
      <c r="D220" s="60" t="s">
        <v>25</v>
      </c>
      <c r="E220" s="62" t="s">
        <v>974</v>
      </c>
      <c r="F220" s="62" t="s">
        <v>975</v>
      </c>
      <c r="G220" s="63"/>
      <c r="H220" s="63"/>
      <c r="I220" s="64"/>
      <c r="J220" s="65"/>
      <c r="K220" s="66"/>
      <c r="L220" s="67"/>
      <c r="N220" s="68"/>
      <c r="O220" s="69"/>
      <c r="P220" s="69"/>
      <c r="Q220" s="76"/>
      <c r="R220" s="68" t="str">
        <f t="shared" si="15"/>
        <v/>
      </c>
      <c r="S220" s="71" t="str">
        <f t="shared" si="16"/>
        <v/>
      </c>
      <c r="T220" s="68" t="str">
        <f t="shared" si="17"/>
        <v/>
      </c>
      <c r="U220" s="71" t="str">
        <f t="shared" si="18"/>
        <v/>
      </c>
      <c r="V220" s="43" t="str">
        <f t="shared" si="19"/>
        <v>-</v>
      </c>
    </row>
    <row r="221" spans="1:22" ht="21" outlineLevel="1">
      <c r="A221" s="58" t="s">
        <v>976</v>
      </c>
      <c r="B221" s="72" t="s">
        <v>773</v>
      </c>
      <c r="C221" s="73" t="s">
        <v>40</v>
      </c>
      <c r="D221" s="73" t="s">
        <v>23</v>
      </c>
      <c r="E221" s="74" t="s">
        <v>974</v>
      </c>
      <c r="F221" s="74" t="s">
        <v>975</v>
      </c>
      <c r="G221" s="63" t="s">
        <v>977</v>
      </c>
      <c r="H221" s="63" t="s">
        <v>978</v>
      </c>
      <c r="I221" s="64" t="s">
        <v>979</v>
      </c>
      <c r="J221" s="65" t="s">
        <v>978</v>
      </c>
      <c r="K221" s="66" t="s">
        <v>979</v>
      </c>
      <c r="L221" s="67"/>
      <c r="M221" s="67" t="s">
        <v>38</v>
      </c>
      <c r="N221" s="68"/>
      <c r="O221" s="69"/>
      <c r="P221" s="69"/>
      <c r="Q221" s="76"/>
      <c r="R221" s="68" t="str">
        <f t="shared" si="15"/>
        <v/>
      </c>
      <c r="S221" s="71" t="str">
        <f t="shared" si="16"/>
        <v/>
      </c>
      <c r="T221" s="68" t="str">
        <f t="shared" si="17"/>
        <v/>
      </c>
      <c r="U221" s="71" t="str">
        <f t="shared" si="18"/>
        <v/>
      </c>
      <c r="V221" s="43" t="str">
        <f t="shared" si="19"/>
        <v>A-B.IV.2</v>
      </c>
    </row>
    <row r="222" spans="1:22" ht="21" outlineLevel="1">
      <c r="A222" s="58" t="s">
        <v>980</v>
      </c>
      <c r="B222" s="59" t="s">
        <v>773</v>
      </c>
      <c r="C222" s="60" t="s">
        <v>50</v>
      </c>
      <c r="D222" s="60" t="s">
        <v>25</v>
      </c>
      <c r="E222" s="61" t="s">
        <v>981</v>
      </c>
      <c r="F222" s="62" t="s">
        <v>981</v>
      </c>
      <c r="G222" s="63"/>
      <c r="H222" s="63"/>
      <c r="I222" s="64"/>
      <c r="J222" s="65"/>
      <c r="K222" s="66"/>
      <c r="L222" s="67"/>
      <c r="N222" s="68"/>
      <c r="O222" s="69"/>
      <c r="P222" s="69"/>
      <c r="Q222" s="76"/>
      <c r="R222" s="68" t="str">
        <f t="shared" si="15"/>
        <v/>
      </c>
      <c r="S222" s="71" t="str">
        <f t="shared" si="16"/>
        <v/>
      </c>
      <c r="T222" s="68" t="str">
        <f t="shared" si="17"/>
        <v/>
      </c>
      <c r="U222" s="71" t="str">
        <f t="shared" si="18"/>
        <v/>
      </c>
      <c r="V222" s="43" t="str">
        <f t="shared" si="19"/>
        <v>-</v>
      </c>
    </row>
    <row r="223" spans="1:22" outlineLevel="1">
      <c r="A223" s="58" t="s">
        <v>982</v>
      </c>
      <c r="B223" s="72" t="s">
        <v>773</v>
      </c>
      <c r="C223" s="73" t="s">
        <v>50</v>
      </c>
      <c r="D223" s="73" t="s">
        <v>23</v>
      </c>
      <c r="E223" s="87" t="s">
        <v>981</v>
      </c>
      <c r="F223" s="81" t="s">
        <v>981</v>
      </c>
      <c r="G223" s="63" t="s">
        <v>977</v>
      </c>
      <c r="H223" s="63" t="s">
        <v>978</v>
      </c>
      <c r="I223" s="64" t="s">
        <v>979</v>
      </c>
      <c r="J223" s="65" t="s">
        <v>978</v>
      </c>
      <c r="K223" s="66" t="s">
        <v>979</v>
      </c>
      <c r="L223" s="67"/>
      <c r="M223" s="67" t="s">
        <v>38</v>
      </c>
      <c r="N223" s="68"/>
      <c r="O223" s="69"/>
      <c r="P223" s="69"/>
      <c r="Q223" s="76"/>
      <c r="R223" s="68" t="str">
        <f t="shared" si="15"/>
        <v/>
      </c>
      <c r="S223" s="71" t="str">
        <f t="shared" si="16"/>
        <v/>
      </c>
      <c r="T223" s="68" t="str">
        <f t="shared" si="17"/>
        <v/>
      </c>
      <c r="U223" s="71" t="str">
        <f t="shared" si="18"/>
        <v/>
      </c>
      <c r="V223" s="43" t="str">
        <f t="shared" si="19"/>
        <v>A-B.IV.2</v>
      </c>
    </row>
    <row r="224" spans="1:22" ht="21" outlineLevel="1">
      <c r="A224" s="86" t="s">
        <v>983</v>
      </c>
      <c r="B224" s="59" t="s">
        <v>773</v>
      </c>
      <c r="C224" s="60" t="s">
        <v>67</v>
      </c>
      <c r="D224" s="60" t="s">
        <v>25</v>
      </c>
      <c r="E224" s="61" t="s">
        <v>984</v>
      </c>
      <c r="F224" s="62" t="s">
        <v>985</v>
      </c>
      <c r="G224" s="63"/>
      <c r="H224" s="63"/>
      <c r="I224" s="64"/>
      <c r="J224" s="65"/>
      <c r="K224" s="66"/>
      <c r="L224" s="67"/>
      <c r="N224" s="68"/>
      <c r="O224" s="69"/>
      <c r="P224" s="69"/>
      <c r="Q224" s="76"/>
      <c r="R224" s="68" t="str">
        <f t="shared" si="15"/>
        <v/>
      </c>
      <c r="S224" s="71" t="str">
        <f t="shared" si="16"/>
        <v/>
      </c>
      <c r="T224" s="68" t="str">
        <f t="shared" si="17"/>
        <v/>
      </c>
      <c r="U224" s="71" t="str">
        <f t="shared" si="18"/>
        <v/>
      </c>
      <c r="V224" s="43" t="str">
        <f t="shared" si="19"/>
        <v>-</v>
      </c>
    </row>
    <row r="225" spans="1:22" outlineLevel="1">
      <c r="A225" s="58" t="s">
        <v>986</v>
      </c>
      <c r="B225" s="72" t="s">
        <v>773</v>
      </c>
      <c r="C225" s="73" t="s">
        <v>67</v>
      </c>
      <c r="D225" s="73" t="s">
        <v>23</v>
      </c>
      <c r="E225" s="87" t="s">
        <v>984</v>
      </c>
      <c r="F225" s="81" t="s">
        <v>985</v>
      </c>
      <c r="G225" s="63" t="s">
        <v>977</v>
      </c>
      <c r="H225" s="63" t="s">
        <v>978</v>
      </c>
      <c r="I225" s="64" t="s">
        <v>979</v>
      </c>
      <c r="J225" s="65" t="s">
        <v>978</v>
      </c>
      <c r="K225" s="66" t="s">
        <v>979</v>
      </c>
      <c r="L225" s="67"/>
      <c r="M225" s="67" t="s">
        <v>38</v>
      </c>
      <c r="N225" s="68"/>
      <c r="O225" s="69"/>
      <c r="P225" s="69"/>
      <c r="Q225" s="76"/>
      <c r="R225" s="68" t="str">
        <f t="shared" si="15"/>
        <v/>
      </c>
      <c r="S225" s="71" t="str">
        <f t="shared" si="16"/>
        <v/>
      </c>
      <c r="T225" s="68" t="str">
        <f t="shared" si="17"/>
        <v/>
      </c>
      <c r="U225" s="71" t="str">
        <f t="shared" si="18"/>
        <v/>
      </c>
      <c r="V225" s="43" t="str">
        <f t="shared" si="19"/>
        <v>A-B.IV.2</v>
      </c>
    </row>
    <row r="226" spans="1:22" ht="21" outlineLevel="1">
      <c r="A226" s="58" t="s">
        <v>987</v>
      </c>
      <c r="B226" s="59" t="s">
        <v>773</v>
      </c>
      <c r="C226" s="60" t="s">
        <v>77</v>
      </c>
      <c r="D226" s="60" t="s">
        <v>24</v>
      </c>
      <c r="E226" s="61" t="s">
        <v>988</v>
      </c>
      <c r="F226" s="62" t="s">
        <v>989</v>
      </c>
      <c r="G226" s="63"/>
      <c r="H226" s="63"/>
      <c r="I226" s="64"/>
      <c r="J226" s="65"/>
      <c r="K226" s="66"/>
      <c r="L226" s="67"/>
      <c r="N226" s="68"/>
      <c r="O226" s="69"/>
      <c r="P226" s="69"/>
      <c r="Q226" s="76"/>
      <c r="R226" s="68" t="str">
        <f t="shared" si="15"/>
        <v/>
      </c>
      <c r="S226" s="71" t="str">
        <f t="shared" si="16"/>
        <v/>
      </c>
      <c r="T226" s="68" t="str">
        <f t="shared" si="17"/>
        <v/>
      </c>
      <c r="U226" s="71" t="str">
        <f t="shared" si="18"/>
        <v/>
      </c>
      <c r="V226" s="43" t="str">
        <f t="shared" si="19"/>
        <v>-</v>
      </c>
    </row>
    <row r="227" spans="1:22" outlineLevel="1">
      <c r="A227" s="58" t="s">
        <v>990</v>
      </c>
      <c r="B227" s="72" t="s">
        <v>773</v>
      </c>
      <c r="C227" s="73" t="s">
        <v>77</v>
      </c>
      <c r="D227" s="73" t="s">
        <v>779</v>
      </c>
      <c r="E227" s="74" t="s">
        <v>991</v>
      </c>
      <c r="F227" s="74" t="s">
        <v>992</v>
      </c>
      <c r="G227" s="63" t="s">
        <v>993</v>
      </c>
      <c r="H227" s="63" t="s">
        <v>994</v>
      </c>
      <c r="I227" s="64" t="s">
        <v>995</v>
      </c>
      <c r="J227" s="65" t="s">
        <v>994</v>
      </c>
      <c r="K227" s="66" t="s">
        <v>995</v>
      </c>
      <c r="L227" s="67"/>
      <c r="M227" s="67" t="s">
        <v>38</v>
      </c>
      <c r="N227" s="68"/>
      <c r="O227" s="69"/>
      <c r="P227" s="69"/>
      <c r="Q227" s="76"/>
      <c r="R227" s="68" t="str">
        <f t="shared" si="15"/>
        <v/>
      </c>
      <c r="S227" s="71" t="str">
        <f t="shared" si="16"/>
        <v/>
      </c>
      <c r="T227" s="68" t="str">
        <f t="shared" si="17"/>
        <v/>
      </c>
      <c r="U227" s="71" t="str">
        <f t="shared" si="18"/>
        <v/>
      </c>
      <c r="V227" s="43" t="str">
        <f t="shared" si="19"/>
        <v>A-B.IV.4</v>
      </c>
    </row>
    <row r="228" spans="1:22" outlineLevel="1">
      <c r="A228" s="58" t="s">
        <v>996</v>
      </c>
      <c r="B228" s="72" t="s">
        <v>773</v>
      </c>
      <c r="C228" s="73" t="s">
        <v>77</v>
      </c>
      <c r="D228" s="73" t="s">
        <v>787</v>
      </c>
      <c r="E228" s="74" t="s">
        <v>997</v>
      </c>
      <c r="F228" s="74" t="s">
        <v>998</v>
      </c>
      <c r="G228" s="63" t="s">
        <v>993</v>
      </c>
      <c r="H228" s="63" t="s">
        <v>994</v>
      </c>
      <c r="I228" s="64" t="s">
        <v>995</v>
      </c>
      <c r="J228" s="65" t="s">
        <v>994</v>
      </c>
      <c r="K228" s="66" t="s">
        <v>995</v>
      </c>
      <c r="L228" s="67"/>
      <c r="M228" s="67" t="s">
        <v>38</v>
      </c>
      <c r="N228" s="68"/>
      <c r="O228" s="69"/>
      <c r="P228" s="69"/>
      <c r="Q228" s="76"/>
      <c r="R228" s="68" t="str">
        <f t="shared" si="15"/>
        <v/>
      </c>
      <c r="S228" s="71" t="str">
        <f t="shared" si="16"/>
        <v/>
      </c>
      <c r="T228" s="68" t="str">
        <f t="shared" si="17"/>
        <v/>
      </c>
      <c r="U228" s="71" t="str">
        <f t="shared" si="18"/>
        <v/>
      </c>
      <c r="V228" s="43" t="str">
        <f t="shared" si="19"/>
        <v>A-B.IV.4</v>
      </c>
    </row>
    <row r="229" spans="1:22" outlineLevel="1">
      <c r="A229" s="58" t="s">
        <v>999</v>
      </c>
      <c r="B229" s="72" t="s">
        <v>773</v>
      </c>
      <c r="C229" s="73" t="s">
        <v>77</v>
      </c>
      <c r="D229" s="73" t="s">
        <v>850</v>
      </c>
      <c r="E229" s="74" t="s">
        <v>1000</v>
      </c>
      <c r="F229" s="74" t="s">
        <v>1001</v>
      </c>
      <c r="G229" s="63" t="s">
        <v>993</v>
      </c>
      <c r="H229" s="63" t="s">
        <v>994</v>
      </c>
      <c r="I229" s="64" t="s">
        <v>995</v>
      </c>
      <c r="J229" s="65" t="s">
        <v>994</v>
      </c>
      <c r="K229" s="66" t="s">
        <v>995</v>
      </c>
      <c r="L229" s="67"/>
      <c r="M229" s="67" t="s">
        <v>38</v>
      </c>
      <c r="N229" s="68"/>
      <c r="O229" s="69"/>
      <c r="P229" s="69"/>
      <c r="Q229" s="76"/>
      <c r="R229" s="68" t="str">
        <f t="shared" si="15"/>
        <v/>
      </c>
      <c r="S229" s="71" t="str">
        <f t="shared" si="16"/>
        <v/>
      </c>
      <c r="T229" s="68" t="str">
        <f t="shared" si="17"/>
        <v/>
      </c>
      <c r="U229" s="71" t="str">
        <f t="shared" si="18"/>
        <v/>
      </c>
      <c r="V229" s="43" t="str">
        <f t="shared" si="19"/>
        <v>A-B.IV.4</v>
      </c>
    </row>
    <row r="230" spans="1:22" outlineLevel="1">
      <c r="A230" s="58" t="s">
        <v>1002</v>
      </c>
      <c r="B230" s="72" t="s">
        <v>773</v>
      </c>
      <c r="C230" s="73" t="s">
        <v>77</v>
      </c>
      <c r="D230" s="73" t="s">
        <v>898</v>
      </c>
      <c r="E230" s="74" t="s">
        <v>1003</v>
      </c>
      <c r="F230" s="74" t="s">
        <v>1004</v>
      </c>
      <c r="G230" s="63" t="s">
        <v>993</v>
      </c>
      <c r="H230" s="63" t="s">
        <v>994</v>
      </c>
      <c r="I230" s="64" t="s">
        <v>995</v>
      </c>
      <c r="J230" s="65" t="s">
        <v>994</v>
      </c>
      <c r="K230" s="66" t="s">
        <v>995</v>
      </c>
      <c r="L230" s="67"/>
      <c r="M230" s="67" t="s">
        <v>38</v>
      </c>
      <c r="N230" s="68"/>
      <c r="O230" s="69"/>
      <c r="P230" s="69"/>
      <c r="Q230" s="76"/>
      <c r="R230" s="68" t="str">
        <f t="shared" si="15"/>
        <v/>
      </c>
      <c r="S230" s="71" t="str">
        <f t="shared" si="16"/>
        <v/>
      </c>
      <c r="T230" s="68" t="str">
        <f t="shared" si="17"/>
        <v/>
      </c>
      <c r="U230" s="71" t="str">
        <f t="shared" si="18"/>
        <v/>
      </c>
      <c r="V230" s="43" t="str">
        <f t="shared" si="19"/>
        <v>A-B.IV.4</v>
      </c>
    </row>
    <row r="231" spans="1:22" outlineLevel="1">
      <c r="A231" s="58" t="s">
        <v>1005</v>
      </c>
      <c r="B231" s="72" t="s">
        <v>773</v>
      </c>
      <c r="C231" s="73" t="s">
        <v>77</v>
      </c>
      <c r="D231" s="73" t="s">
        <v>902</v>
      </c>
      <c r="E231" s="74" t="s">
        <v>1006</v>
      </c>
      <c r="F231" s="74" t="s">
        <v>1007</v>
      </c>
      <c r="G231" s="63" t="s">
        <v>993</v>
      </c>
      <c r="H231" s="63" t="s">
        <v>994</v>
      </c>
      <c r="I231" s="64" t="s">
        <v>995</v>
      </c>
      <c r="J231" s="65" t="s">
        <v>994</v>
      </c>
      <c r="K231" s="66" t="s">
        <v>995</v>
      </c>
      <c r="L231" s="67"/>
      <c r="M231" s="67" t="s">
        <v>38</v>
      </c>
      <c r="N231" s="68"/>
      <c r="O231" s="69"/>
      <c r="P231" s="69"/>
      <c r="Q231" s="76"/>
      <c r="R231" s="68" t="str">
        <f t="shared" si="15"/>
        <v/>
      </c>
      <c r="S231" s="71" t="str">
        <f t="shared" si="16"/>
        <v/>
      </c>
      <c r="T231" s="68" t="str">
        <f t="shared" si="17"/>
        <v/>
      </c>
      <c r="U231" s="71" t="str">
        <f t="shared" si="18"/>
        <v/>
      </c>
      <c r="V231" s="43" t="str">
        <f t="shared" si="19"/>
        <v>A-B.IV.4</v>
      </c>
    </row>
    <row r="232" spans="1:22" outlineLevel="1">
      <c r="A232" s="58" t="s">
        <v>1008</v>
      </c>
      <c r="B232" s="72" t="s">
        <v>773</v>
      </c>
      <c r="C232" s="73" t="s">
        <v>77</v>
      </c>
      <c r="D232" s="73" t="s">
        <v>942</v>
      </c>
      <c r="E232" s="74" t="s">
        <v>1009</v>
      </c>
      <c r="F232" s="74" t="s">
        <v>1010</v>
      </c>
      <c r="G232" s="63" t="s">
        <v>993</v>
      </c>
      <c r="H232" s="63" t="s">
        <v>994</v>
      </c>
      <c r="I232" s="64" t="s">
        <v>995</v>
      </c>
      <c r="J232" s="65" t="s">
        <v>994</v>
      </c>
      <c r="K232" s="66" t="s">
        <v>995</v>
      </c>
      <c r="L232" s="67"/>
      <c r="M232" s="67" t="s">
        <v>38</v>
      </c>
      <c r="N232" s="68"/>
      <c r="O232" s="69"/>
      <c r="P232" s="69"/>
      <c r="Q232" s="76"/>
      <c r="R232" s="68" t="str">
        <f t="shared" si="15"/>
        <v/>
      </c>
      <c r="S232" s="71" t="str">
        <f t="shared" si="16"/>
        <v/>
      </c>
      <c r="T232" s="68" t="str">
        <f t="shared" si="17"/>
        <v/>
      </c>
      <c r="U232" s="71" t="str">
        <f t="shared" si="18"/>
        <v/>
      </c>
      <c r="V232" s="43" t="str">
        <f t="shared" si="19"/>
        <v>A-B.IV.4</v>
      </c>
    </row>
    <row r="233" spans="1:22" outlineLevel="1">
      <c r="A233" s="58" t="s">
        <v>1011</v>
      </c>
      <c r="B233" s="72" t="s">
        <v>773</v>
      </c>
      <c r="C233" s="73" t="s">
        <v>77</v>
      </c>
      <c r="D233" s="73" t="s">
        <v>946</v>
      </c>
      <c r="E233" s="74" t="s">
        <v>1012</v>
      </c>
      <c r="F233" s="74" t="s">
        <v>1013</v>
      </c>
      <c r="G233" s="63" t="s">
        <v>993</v>
      </c>
      <c r="H233" s="63" t="s">
        <v>994</v>
      </c>
      <c r="I233" s="64" t="s">
        <v>995</v>
      </c>
      <c r="J233" s="65" t="s">
        <v>994</v>
      </c>
      <c r="K233" s="66" t="s">
        <v>995</v>
      </c>
      <c r="L233" s="67"/>
      <c r="M233" s="67" t="s">
        <v>38</v>
      </c>
      <c r="N233" s="68"/>
      <c r="O233" s="69"/>
      <c r="P233" s="69"/>
      <c r="Q233" s="76"/>
      <c r="R233" s="68" t="str">
        <f t="shared" si="15"/>
        <v/>
      </c>
      <c r="S233" s="71" t="str">
        <f t="shared" si="16"/>
        <v/>
      </c>
      <c r="T233" s="68" t="str">
        <f t="shared" si="17"/>
        <v/>
      </c>
      <c r="U233" s="71" t="str">
        <f t="shared" si="18"/>
        <v/>
      </c>
      <c r="V233" s="43" t="str">
        <f t="shared" si="19"/>
        <v>A-B.IV.4</v>
      </c>
    </row>
    <row r="234" spans="1:22" outlineLevel="1">
      <c r="A234" s="58" t="s">
        <v>1014</v>
      </c>
      <c r="B234" s="72" t="s">
        <v>773</v>
      </c>
      <c r="C234" s="73" t="s">
        <v>77</v>
      </c>
      <c r="D234" s="73" t="s">
        <v>1015</v>
      </c>
      <c r="E234" s="74" t="s">
        <v>1016</v>
      </c>
      <c r="F234" s="74" t="s">
        <v>1017</v>
      </c>
      <c r="G234" s="63" t="s">
        <v>993</v>
      </c>
      <c r="H234" s="63" t="s">
        <v>994</v>
      </c>
      <c r="I234" s="64" t="s">
        <v>995</v>
      </c>
      <c r="J234" s="65" t="s">
        <v>994</v>
      </c>
      <c r="K234" s="66" t="s">
        <v>995</v>
      </c>
      <c r="L234" s="67"/>
      <c r="M234" s="67" t="s">
        <v>38</v>
      </c>
      <c r="N234" s="68"/>
      <c r="O234" s="69"/>
      <c r="P234" s="69"/>
      <c r="Q234" s="76"/>
      <c r="R234" s="68" t="str">
        <f t="shared" si="15"/>
        <v/>
      </c>
      <c r="S234" s="71" t="str">
        <f t="shared" si="16"/>
        <v/>
      </c>
      <c r="T234" s="68" t="str">
        <f t="shared" si="17"/>
        <v/>
      </c>
      <c r="U234" s="71" t="str">
        <f t="shared" si="18"/>
        <v/>
      </c>
      <c r="V234" s="43" t="str">
        <f t="shared" si="19"/>
        <v>A-B.IV.4</v>
      </c>
    </row>
    <row r="235" spans="1:22" ht="21" outlineLevel="1">
      <c r="A235" s="86" t="s">
        <v>1018</v>
      </c>
      <c r="B235" s="59" t="s">
        <v>773</v>
      </c>
      <c r="C235" s="60" t="s">
        <v>1019</v>
      </c>
      <c r="D235" s="60" t="s">
        <v>25</v>
      </c>
      <c r="E235" s="62" t="s">
        <v>1020</v>
      </c>
      <c r="F235" s="62" t="s">
        <v>1021</v>
      </c>
      <c r="G235" s="63"/>
      <c r="H235" s="63"/>
      <c r="I235" s="64"/>
      <c r="J235" s="65"/>
      <c r="K235" s="66"/>
      <c r="L235" s="67"/>
      <c r="N235" s="68"/>
      <c r="O235" s="69"/>
      <c r="P235" s="69"/>
      <c r="Q235" s="76"/>
      <c r="R235" s="68" t="str">
        <f t="shared" si="15"/>
        <v/>
      </c>
      <c r="S235" s="71" t="str">
        <f t="shared" si="16"/>
        <v/>
      </c>
      <c r="T235" s="68" t="str">
        <f t="shared" si="17"/>
        <v/>
      </c>
      <c r="U235" s="71" t="str">
        <f t="shared" si="18"/>
        <v/>
      </c>
      <c r="V235" s="43" t="str">
        <f t="shared" si="19"/>
        <v>-</v>
      </c>
    </row>
    <row r="236" spans="1:22" outlineLevel="1">
      <c r="A236" s="58" t="s">
        <v>1022</v>
      </c>
      <c r="B236" s="72" t="s">
        <v>773</v>
      </c>
      <c r="C236" s="73" t="s">
        <v>1019</v>
      </c>
      <c r="D236" s="73" t="s">
        <v>23</v>
      </c>
      <c r="E236" s="87" t="s">
        <v>1020</v>
      </c>
      <c r="F236" s="81" t="s">
        <v>1021</v>
      </c>
      <c r="G236" s="63" t="s">
        <v>993</v>
      </c>
      <c r="H236" s="63" t="s">
        <v>994</v>
      </c>
      <c r="I236" s="64" t="s">
        <v>995</v>
      </c>
      <c r="J236" s="65" t="s">
        <v>994</v>
      </c>
      <c r="K236" s="66" t="s">
        <v>995</v>
      </c>
      <c r="L236" s="67"/>
      <c r="M236" s="67" t="s">
        <v>38</v>
      </c>
      <c r="N236" s="68"/>
      <c r="O236" s="69"/>
      <c r="P236" s="69"/>
      <c r="Q236" s="76"/>
      <c r="R236" s="68" t="str">
        <f t="shared" si="15"/>
        <v/>
      </c>
      <c r="S236" s="71" t="str">
        <f t="shared" si="16"/>
        <v/>
      </c>
      <c r="T236" s="68" t="str">
        <f t="shared" si="17"/>
        <v/>
      </c>
      <c r="U236" s="71" t="str">
        <f t="shared" si="18"/>
        <v/>
      </c>
      <c r="V236" s="43" t="str">
        <f t="shared" si="19"/>
        <v>A-B.IV.4</v>
      </c>
    </row>
    <row r="237" spans="1:22" ht="21" outlineLevel="1">
      <c r="A237" s="111">
        <v>130600000</v>
      </c>
      <c r="B237" s="59" t="s">
        <v>773</v>
      </c>
      <c r="C237" s="60" t="s">
        <v>91</v>
      </c>
      <c r="D237" s="60" t="s">
        <v>24</v>
      </c>
      <c r="E237" s="61" t="s">
        <v>1023</v>
      </c>
      <c r="F237" s="62" t="s">
        <v>1024</v>
      </c>
      <c r="G237" s="63"/>
      <c r="H237" s="63"/>
      <c r="I237" s="64"/>
      <c r="J237" s="65"/>
      <c r="K237" s="66"/>
      <c r="L237" s="67"/>
      <c r="N237" s="68"/>
      <c r="O237" s="69"/>
      <c r="P237" s="69"/>
      <c r="Q237" s="76"/>
      <c r="R237" s="68" t="str">
        <f t="shared" si="15"/>
        <v/>
      </c>
      <c r="S237" s="71" t="str">
        <f t="shared" si="16"/>
        <v/>
      </c>
      <c r="T237" s="68" t="str">
        <f t="shared" si="17"/>
        <v/>
      </c>
      <c r="U237" s="71" t="str">
        <f t="shared" si="18"/>
        <v/>
      </c>
      <c r="V237" s="43" t="str">
        <f t="shared" si="19"/>
        <v>-</v>
      </c>
    </row>
    <row r="238" spans="1:22" outlineLevel="1">
      <c r="A238" s="58" t="s">
        <v>1025</v>
      </c>
      <c r="B238" s="72" t="s">
        <v>773</v>
      </c>
      <c r="C238" s="73" t="s">
        <v>91</v>
      </c>
      <c r="D238" s="73" t="s">
        <v>779</v>
      </c>
      <c r="E238" s="74" t="s">
        <v>1026</v>
      </c>
      <c r="F238" s="74" t="s">
        <v>1027</v>
      </c>
      <c r="G238" s="63" t="s">
        <v>993</v>
      </c>
      <c r="H238" s="63" t="s">
        <v>994</v>
      </c>
      <c r="I238" s="64" t="s">
        <v>995</v>
      </c>
      <c r="J238" s="65" t="s">
        <v>994</v>
      </c>
      <c r="K238" s="66" t="s">
        <v>995</v>
      </c>
      <c r="L238" s="67"/>
      <c r="M238" s="67" t="s">
        <v>38</v>
      </c>
      <c r="N238" s="68"/>
      <c r="O238" s="69"/>
      <c r="P238" s="69"/>
      <c r="Q238" s="76"/>
      <c r="R238" s="68" t="str">
        <f t="shared" si="15"/>
        <v/>
      </c>
      <c r="S238" s="71" t="str">
        <f t="shared" si="16"/>
        <v/>
      </c>
      <c r="T238" s="68" t="str">
        <f t="shared" si="17"/>
        <v/>
      </c>
      <c r="U238" s="71" t="str">
        <f t="shared" si="18"/>
        <v/>
      </c>
      <c r="V238" s="43" t="str">
        <f t="shared" si="19"/>
        <v>A-B.IV.4</v>
      </c>
    </row>
    <row r="239" spans="1:22" outlineLevel="1">
      <c r="A239" s="58" t="s">
        <v>1028</v>
      </c>
      <c r="B239" s="72" t="s">
        <v>773</v>
      </c>
      <c r="C239" s="73" t="s">
        <v>91</v>
      </c>
      <c r="D239" s="73" t="s">
        <v>850</v>
      </c>
      <c r="E239" s="74" t="s">
        <v>1029</v>
      </c>
      <c r="F239" s="74" t="s">
        <v>1030</v>
      </c>
      <c r="G239" s="63" t="s">
        <v>993</v>
      </c>
      <c r="H239" s="63" t="s">
        <v>994</v>
      </c>
      <c r="I239" s="64" t="s">
        <v>995</v>
      </c>
      <c r="J239" s="65" t="s">
        <v>994</v>
      </c>
      <c r="K239" s="66" t="s">
        <v>995</v>
      </c>
      <c r="L239" s="67"/>
      <c r="M239" s="67" t="s">
        <v>38</v>
      </c>
      <c r="N239" s="68"/>
      <c r="O239" s="69"/>
      <c r="P239" s="69"/>
      <c r="Q239" s="76"/>
      <c r="R239" s="68" t="str">
        <f t="shared" si="15"/>
        <v/>
      </c>
      <c r="S239" s="71" t="str">
        <f t="shared" si="16"/>
        <v/>
      </c>
      <c r="T239" s="68" t="str">
        <f t="shared" si="17"/>
        <v/>
      </c>
      <c r="U239" s="71" t="str">
        <f t="shared" si="18"/>
        <v/>
      </c>
      <c r="V239" s="43" t="str">
        <f t="shared" si="19"/>
        <v>A-B.IV.4</v>
      </c>
    </row>
    <row r="240" spans="1:22" ht="21" outlineLevel="1">
      <c r="A240" s="58" t="s">
        <v>1031</v>
      </c>
      <c r="B240" s="72" t="s">
        <v>773</v>
      </c>
      <c r="C240" s="73" t="s">
        <v>91</v>
      </c>
      <c r="D240" s="73" t="s">
        <v>854</v>
      </c>
      <c r="E240" s="74" t="s">
        <v>1032</v>
      </c>
      <c r="F240" s="74" t="s">
        <v>1033</v>
      </c>
      <c r="G240" s="63" t="s">
        <v>993</v>
      </c>
      <c r="H240" s="63" t="s">
        <v>994</v>
      </c>
      <c r="I240" s="64" t="s">
        <v>995</v>
      </c>
      <c r="J240" s="65" t="s">
        <v>994</v>
      </c>
      <c r="K240" s="66" t="s">
        <v>995</v>
      </c>
      <c r="L240" s="67"/>
      <c r="M240" s="67" t="s">
        <v>38</v>
      </c>
      <c r="N240" s="68"/>
      <c r="O240" s="69"/>
      <c r="P240" s="69"/>
      <c r="Q240" s="76"/>
      <c r="R240" s="68" t="str">
        <f t="shared" si="15"/>
        <v/>
      </c>
      <c r="S240" s="71" t="str">
        <f t="shared" si="16"/>
        <v/>
      </c>
      <c r="T240" s="68" t="str">
        <f t="shared" si="17"/>
        <v/>
      </c>
      <c r="U240" s="71" t="str">
        <f t="shared" si="18"/>
        <v/>
      </c>
      <c r="V240" s="43" t="str">
        <f t="shared" si="19"/>
        <v>A-B.IV.4</v>
      </c>
    </row>
    <row r="241" spans="1:22" ht="21" outlineLevel="1">
      <c r="A241" s="58" t="s">
        <v>1034</v>
      </c>
      <c r="B241" s="72" t="s">
        <v>773</v>
      </c>
      <c r="C241" s="73" t="s">
        <v>91</v>
      </c>
      <c r="D241" s="73" t="s">
        <v>898</v>
      </c>
      <c r="E241" s="74" t="s">
        <v>1035</v>
      </c>
      <c r="F241" s="74" t="s">
        <v>1036</v>
      </c>
      <c r="G241" s="63" t="s">
        <v>993</v>
      </c>
      <c r="H241" s="63" t="s">
        <v>994</v>
      </c>
      <c r="I241" s="64" t="s">
        <v>995</v>
      </c>
      <c r="J241" s="65" t="s">
        <v>994</v>
      </c>
      <c r="K241" s="66" t="s">
        <v>995</v>
      </c>
      <c r="L241" s="67"/>
      <c r="M241" s="67" t="s">
        <v>38</v>
      </c>
      <c r="N241" s="68"/>
      <c r="O241" s="69"/>
      <c r="P241" s="69"/>
      <c r="Q241" s="76"/>
      <c r="R241" s="68" t="str">
        <f t="shared" si="15"/>
        <v/>
      </c>
      <c r="S241" s="71" t="str">
        <f t="shared" si="16"/>
        <v/>
      </c>
      <c r="T241" s="68" t="str">
        <f t="shared" si="17"/>
        <v/>
      </c>
      <c r="U241" s="71" t="str">
        <f t="shared" si="18"/>
        <v/>
      </c>
      <c r="V241" s="43" t="str">
        <f t="shared" si="19"/>
        <v>A-B.IV.4</v>
      </c>
    </row>
    <row r="242" spans="1:22" ht="21" outlineLevel="1">
      <c r="A242" s="58" t="s">
        <v>1037</v>
      </c>
      <c r="B242" s="72" t="s">
        <v>773</v>
      </c>
      <c r="C242" s="73" t="s">
        <v>91</v>
      </c>
      <c r="D242" s="73" t="s">
        <v>902</v>
      </c>
      <c r="E242" s="74" t="s">
        <v>1038</v>
      </c>
      <c r="F242" s="74" t="s">
        <v>1039</v>
      </c>
      <c r="G242" s="63" t="s">
        <v>993</v>
      </c>
      <c r="H242" s="63" t="s">
        <v>994</v>
      </c>
      <c r="I242" s="64" t="s">
        <v>995</v>
      </c>
      <c r="J242" s="65" t="s">
        <v>994</v>
      </c>
      <c r="K242" s="66" t="s">
        <v>995</v>
      </c>
      <c r="L242" s="67"/>
      <c r="M242" s="67" t="s">
        <v>38</v>
      </c>
      <c r="N242" s="68"/>
      <c r="O242" s="69"/>
      <c r="P242" s="69"/>
      <c r="Q242" s="76"/>
      <c r="R242" s="68" t="str">
        <f t="shared" si="15"/>
        <v/>
      </c>
      <c r="S242" s="71" t="str">
        <f t="shared" si="16"/>
        <v/>
      </c>
      <c r="T242" s="68" t="str">
        <f t="shared" si="17"/>
        <v/>
      </c>
      <c r="U242" s="71" t="str">
        <f t="shared" si="18"/>
        <v/>
      </c>
      <c r="V242" s="43" t="str">
        <f t="shared" si="19"/>
        <v>A-B.IV.4</v>
      </c>
    </row>
    <row r="243" spans="1:22" ht="21" outlineLevel="1">
      <c r="A243" s="58" t="s">
        <v>1040</v>
      </c>
      <c r="B243" s="72" t="s">
        <v>773</v>
      </c>
      <c r="C243" s="73" t="s">
        <v>91</v>
      </c>
      <c r="D243" s="73" t="s">
        <v>942</v>
      </c>
      <c r="E243" s="74" t="s">
        <v>1041</v>
      </c>
      <c r="F243" s="74" t="s">
        <v>1042</v>
      </c>
      <c r="G243" s="63" t="s">
        <v>993</v>
      </c>
      <c r="H243" s="63" t="s">
        <v>994</v>
      </c>
      <c r="I243" s="64" t="s">
        <v>995</v>
      </c>
      <c r="J243" s="65" t="s">
        <v>994</v>
      </c>
      <c r="K243" s="66" t="s">
        <v>995</v>
      </c>
      <c r="L243" s="67"/>
      <c r="M243" s="67" t="s">
        <v>38</v>
      </c>
      <c r="N243" s="68"/>
      <c r="O243" s="69"/>
      <c r="P243" s="69"/>
      <c r="Q243" s="76"/>
      <c r="R243" s="68" t="str">
        <f t="shared" si="15"/>
        <v/>
      </c>
      <c r="S243" s="71" t="str">
        <f t="shared" si="16"/>
        <v/>
      </c>
      <c r="T243" s="68" t="str">
        <f t="shared" si="17"/>
        <v/>
      </c>
      <c r="U243" s="71" t="str">
        <f t="shared" si="18"/>
        <v/>
      </c>
      <c r="V243" s="43" t="str">
        <f t="shared" si="19"/>
        <v>A-B.IV.4</v>
      </c>
    </row>
    <row r="244" spans="1:22" ht="21" outlineLevel="1">
      <c r="A244" s="58" t="s">
        <v>1043</v>
      </c>
      <c r="B244" s="72" t="s">
        <v>773</v>
      </c>
      <c r="C244" s="73" t="s">
        <v>91</v>
      </c>
      <c r="D244" s="73" t="s">
        <v>946</v>
      </c>
      <c r="E244" s="74" t="s">
        <v>1044</v>
      </c>
      <c r="F244" s="74" t="s">
        <v>1045</v>
      </c>
      <c r="G244" s="63" t="s">
        <v>993</v>
      </c>
      <c r="H244" s="63" t="s">
        <v>994</v>
      </c>
      <c r="I244" s="64" t="s">
        <v>995</v>
      </c>
      <c r="J244" s="65" t="s">
        <v>994</v>
      </c>
      <c r="K244" s="66" t="s">
        <v>995</v>
      </c>
      <c r="L244" s="67"/>
      <c r="M244" s="67" t="s">
        <v>38</v>
      </c>
      <c r="N244" s="68"/>
      <c r="O244" s="69"/>
      <c r="P244" s="69"/>
      <c r="Q244" s="76"/>
      <c r="R244" s="68" t="str">
        <f t="shared" si="15"/>
        <v/>
      </c>
      <c r="S244" s="71" t="str">
        <f t="shared" si="16"/>
        <v/>
      </c>
      <c r="T244" s="68" t="str">
        <f t="shared" si="17"/>
        <v/>
      </c>
      <c r="U244" s="71" t="str">
        <f t="shared" si="18"/>
        <v/>
      </c>
      <c r="V244" s="43" t="str">
        <f t="shared" si="19"/>
        <v>A-B.IV.4</v>
      </c>
    </row>
    <row r="245" spans="1:22" ht="21" outlineLevel="1">
      <c r="A245" s="86" t="s">
        <v>1046</v>
      </c>
      <c r="B245" s="59" t="s">
        <v>773</v>
      </c>
      <c r="C245" s="60" t="s">
        <v>173</v>
      </c>
      <c r="D245" s="60" t="s">
        <v>25</v>
      </c>
      <c r="E245" s="61" t="s">
        <v>1047</v>
      </c>
      <c r="F245" s="62" t="s">
        <v>1048</v>
      </c>
      <c r="G245" s="63"/>
      <c r="H245" s="63"/>
      <c r="I245" s="64"/>
      <c r="J245" s="65"/>
      <c r="K245" s="66"/>
      <c r="L245" s="67"/>
      <c r="N245" s="68"/>
      <c r="O245" s="69"/>
      <c r="P245" s="69"/>
      <c r="Q245" s="76"/>
      <c r="R245" s="68" t="str">
        <f t="shared" si="15"/>
        <v/>
      </c>
      <c r="S245" s="71" t="str">
        <f t="shared" si="16"/>
        <v/>
      </c>
      <c r="T245" s="68" t="str">
        <f t="shared" si="17"/>
        <v/>
      </c>
      <c r="U245" s="71" t="str">
        <f t="shared" si="18"/>
        <v/>
      </c>
      <c r="V245" s="43" t="str">
        <f t="shared" si="19"/>
        <v>-</v>
      </c>
    </row>
    <row r="246" spans="1:22" ht="31.5" outlineLevel="1">
      <c r="A246" s="58" t="s">
        <v>1049</v>
      </c>
      <c r="B246" s="72" t="s">
        <v>773</v>
      </c>
      <c r="C246" s="73" t="s">
        <v>173</v>
      </c>
      <c r="D246" s="73" t="s">
        <v>23</v>
      </c>
      <c r="E246" s="74" t="s">
        <v>1050</v>
      </c>
      <c r="F246" s="81" t="s">
        <v>1051</v>
      </c>
      <c r="G246" s="63" t="s">
        <v>977</v>
      </c>
      <c r="H246" s="63" t="s">
        <v>978</v>
      </c>
      <c r="I246" s="64" t="s">
        <v>979</v>
      </c>
      <c r="J246" s="65" t="s">
        <v>978</v>
      </c>
      <c r="K246" s="66" t="s">
        <v>979</v>
      </c>
      <c r="L246" s="67"/>
      <c r="M246" s="67" t="s">
        <v>38</v>
      </c>
      <c r="N246" s="68"/>
      <c r="O246" s="69"/>
      <c r="P246" s="69"/>
      <c r="Q246" s="76"/>
      <c r="R246" s="68" t="str">
        <f t="shared" si="15"/>
        <v/>
      </c>
      <c r="S246" s="71" t="str">
        <f t="shared" si="16"/>
        <v/>
      </c>
      <c r="T246" s="68" t="str">
        <f t="shared" si="17"/>
        <v/>
      </c>
      <c r="U246" s="71" t="str">
        <f t="shared" si="18"/>
        <v/>
      </c>
      <c r="V246" s="43" t="str">
        <f t="shared" si="19"/>
        <v>A-B.IV.2</v>
      </c>
    </row>
    <row r="247" spans="1:22" ht="21" outlineLevel="1">
      <c r="A247" s="58" t="s">
        <v>1052</v>
      </c>
      <c r="B247" s="72" t="s">
        <v>773</v>
      </c>
      <c r="C247" s="73" t="s">
        <v>173</v>
      </c>
      <c r="D247" s="73" t="s">
        <v>60</v>
      </c>
      <c r="E247" s="74" t="s">
        <v>1053</v>
      </c>
      <c r="F247" s="81" t="s">
        <v>1054</v>
      </c>
      <c r="G247" s="63" t="s">
        <v>977</v>
      </c>
      <c r="H247" s="63" t="s">
        <v>978</v>
      </c>
      <c r="I247" s="64" t="s">
        <v>979</v>
      </c>
      <c r="J247" s="65" t="s">
        <v>978</v>
      </c>
      <c r="K247" s="66" t="s">
        <v>979</v>
      </c>
      <c r="L247" s="67"/>
      <c r="M247" s="67" t="s">
        <v>38</v>
      </c>
      <c r="N247" s="68"/>
      <c r="O247" s="69"/>
      <c r="P247" s="69"/>
      <c r="Q247" s="76"/>
      <c r="R247" s="68" t="str">
        <f t="shared" si="15"/>
        <v/>
      </c>
      <c r="S247" s="71" t="str">
        <f t="shared" si="16"/>
        <v/>
      </c>
      <c r="T247" s="68" t="str">
        <f t="shared" si="17"/>
        <v/>
      </c>
      <c r="U247" s="71" t="str">
        <f t="shared" si="18"/>
        <v/>
      </c>
      <c r="V247" s="43" t="str">
        <f t="shared" si="19"/>
        <v>A-B.IV.2</v>
      </c>
    </row>
    <row r="248" spans="1:22" ht="21" outlineLevel="1">
      <c r="A248" s="58" t="s">
        <v>1055</v>
      </c>
      <c r="B248" s="59" t="s">
        <v>773</v>
      </c>
      <c r="C248" s="60" t="s">
        <v>182</v>
      </c>
      <c r="D248" s="60" t="s">
        <v>25</v>
      </c>
      <c r="E248" s="62" t="s">
        <v>1056</v>
      </c>
      <c r="F248" s="62" t="s">
        <v>1057</v>
      </c>
      <c r="G248" s="63"/>
      <c r="H248" s="63"/>
      <c r="I248" s="64"/>
      <c r="J248" s="65"/>
      <c r="K248" s="66"/>
      <c r="L248" s="67"/>
      <c r="M248" s="67" t="s">
        <v>38</v>
      </c>
      <c r="N248" s="68"/>
      <c r="O248" s="69"/>
      <c r="P248" s="69"/>
      <c r="Q248" s="76"/>
      <c r="R248" s="68" t="str">
        <f t="shared" si="15"/>
        <v/>
      </c>
      <c r="S248" s="71" t="str">
        <f t="shared" si="16"/>
        <v/>
      </c>
      <c r="T248" s="68" t="str">
        <f t="shared" si="17"/>
        <v/>
      </c>
      <c r="U248" s="71" t="str">
        <f t="shared" si="18"/>
        <v/>
      </c>
      <c r="V248" s="43" t="str">
        <f t="shared" si="19"/>
        <v>A-</v>
      </c>
    </row>
    <row r="249" spans="1:22" ht="21" outlineLevel="1">
      <c r="A249" s="58" t="s">
        <v>1058</v>
      </c>
      <c r="B249" s="72" t="s">
        <v>773</v>
      </c>
      <c r="C249" s="73" t="s">
        <v>182</v>
      </c>
      <c r="D249" s="73" t="s">
        <v>23</v>
      </c>
      <c r="E249" s="74" t="s">
        <v>1059</v>
      </c>
      <c r="F249" s="81" t="s">
        <v>1060</v>
      </c>
      <c r="G249" s="89" t="s">
        <v>977</v>
      </c>
      <c r="H249" s="89" t="s">
        <v>978</v>
      </c>
      <c r="I249" s="90" t="s">
        <v>979</v>
      </c>
      <c r="J249" s="82" t="s">
        <v>978</v>
      </c>
      <c r="K249" s="83" t="s">
        <v>979</v>
      </c>
      <c r="L249" s="84"/>
      <c r="M249" s="67" t="s">
        <v>38</v>
      </c>
      <c r="N249" s="68"/>
      <c r="O249" s="69"/>
      <c r="P249" s="69"/>
      <c r="Q249" s="76"/>
      <c r="R249" s="68" t="str">
        <f t="shared" si="15"/>
        <v/>
      </c>
      <c r="S249" s="71" t="str">
        <f t="shared" si="16"/>
        <v/>
      </c>
      <c r="T249" s="68" t="str">
        <f t="shared" si="17"/>
        <v/>
      </c>
      <c r="U249" s="71" t="str">
        <f t="shared" si="18"/>
        <v/>
      </c>
      <c r="V249" s="43" t="str">
        <f t="shared" si="19"/>
        <v>A-B.IV.2</v>
      </c>
    </row>
    <row r="250" spans="1:22" ht="31.5" outlineLevel="1">
      <c r="A250" s="58" t="s">
        <v>1061</v>
      </c>
      <c r="B250" s="72" t="s">
        <v>773</v>
      </c>
      <c r="C250" s="73" t="s">
        <v>182</v>
      </c>
      <c r="D250" s="73" t="s">
        <v>60</v>
      </c>
      <c r="E250" s="74" t="s">
        <v>1062</v>
      </c>
      <c r="F250" s="81" t="s">
        <v>1063</v>
      </c>
      <c r="G250" s="89" t="s">
        <v>977</v>
      </c>
      <c r="H250" s="89" t="s">
        <v>978</v>
      </c>
      <c r="I250" s="90" t="s">
        <v>979</v>
      </c>
      <c r="J250" s="82" t="s">
        <v>978</v>
      </c>
      <c r="K250" s="83" t="s">
        <v>979</v>
      </c>
      <c r="L250" s="84"/>
      <c r="M250" s="67" t="s">
        <v>38</v>
      </c>
      <c r="N250" s="68"/>
      <c r="O250" s="69"/>
      <c r="P250" s="69"/>
      <c r="Q250" s="76"/>
      <c r="R250" s="68" t="str">
        <f t="shared" si="15"/>
        <v/>
      </c>
      <c r="S250" s="71" t="str">
        <f t="shared" si="16"/>
        <v/>
      </c>
      <c r="T250" s="68" t="str">
        <f t="shared" si="17"/>
        <v/>
      </c>
      <c r="U250" s="71" t="str">
        <f t="shared" si="18"/>
        <v/>
      </c>
      <c r="V250" s="43" t="str">
        <f t="shared" si="19"/>
        <v>A-B.IV.2</v>
      </c>
    </row>
    <row r="251" spans="1:22" ht="21" outlineLevel="1">
      <c r="A251" s="58" t="s">
        <v>1064</v>
      </c>
      <c r="B251" s="59" t="s">
        <v>773</v>
      </c>
      <c r="C251" s="60" t="s">
        <v>748</v>
      </c>
      <c r="D251" s="60" t="s">
        <v>25</v>
      </c>
      <c r="E251" s="62" t="s">
        <v>1065</v>
      </c>
      <c r="F251" s="96" t="s">
        <v>1066</v>
      </c>
      <c r="G251" s="63"/>
      <c r="H251" s="63"/>
      <c r="I251" s="64"/>
      <c r="J251" s="65"/>
      <c r="K251" s="66"/>
      <c r="L251" s="67"/>
      <c r="N251" s="68"/>
      <c r="O251" s="69"/>
      <c r="P251" s="69"/>
      <c r="Q251" s="76"/>
      <c r="R251" s="68" t="str">
        <f t="shared" si="15"/>
        <v/>
      </c>
      <c r="S251" s="71" t="str">
        <f t="shared" si="16"/>
        <v/>
      </c>
      <c r="T251" s="68" t="str">
        <f t="shared" si="17"/>
        <v/>
      </c>
      <c r="U251" s="71" t="str">
        <f t="shared" si="18"/>
        <v/>
      </c>
      <c r="V251" s="43" t="str">
        <f t="shared" si="19"/>
        <v>-</v>
      </c>
    </row>
    <row r="252" spans="1:22" outlineLevel="1">
      <c r="A252" s="58" t="s">
        <v>1067</v>
      </c>
      <c r="B252" s="72" t="s">
        <v>773</v>
      </c>
      <c r="C252" s="73" t="s">
        <v>748</v>
      </c>
      <c r="D252" s="73" t="s">
        <v>23</v>
      </c>
      <c r="E252" s="74" t="s">
        <v>1065</v>
      </c>
      <c r="F252" s="81" t="s">
        <v>1066</v>
      </c>
      <c r="G252" s="63" t="s">
        <v>782</v>
      </c>
      <c r="H252" s="63" t="s">
        <v>783</v>
      </c>
      <c r="I252" s="64" t="s">
        <v>784</v>
      </c>
      <c r="J252" s="65" t="s">
        <v>783</v>
      </c>
      <c r="K252" s="66" t="s">
        <v>785</v>
      </c>
      <c r="L252" s="67"/>
      <c r="M252" s="67" t="s">
        <v>38</v>
      </c>
      <c r="N252" s="68"/>
      <c r="O252" s="69"/>
      <c r="P252" s="69"/>
      <c r="Q252" s="76"/>
      <c r="R252" s="68" t="str">
        <f t="shared" si="15"/>
        <v/>
      </c>
      <c r="S252" s="71" t="str">
        <f t="shared" si="16"/>
        <v/>
      </c>
      <c r="T252" s="68" t="str">
        <f t="shared" si="17"/>
        <v/>
      </c>
      <c r="U252" s="71" t="str">
        <f t="shared" si="18"/>
        <v/>
      </c>
      <c r="V252" s="43" t="str">
        <f t="shared" si="19"/>
        <v>A-B.IV.1</v>
      </c>
    </row>
    <row r="253" spans="1:22" outlineLevel="1">
      <c r="A253" s="29"/>
      <c r="B253" s="30"/>
      <c r="C253" s="31"/>
      <c r="D253" s="31"/>
      <c r="E253" s="32" t="s">
        <v>1068</v>
      </c>
      <c r="F253" s="32" t="s">
        <v>1069</v>
      </c>
      <c r="G253" s="33"/>
      <c r="H253" s="33"/>
      <c r="I253" s="34"/>
      <c r="J253" s="35"/>
      <c r="K253" s="36"/>
      <c r="L253" s="37"/>
      <c r="M253" s="38"/>
      <c r="N253" s="39"/>
      <c r="O253" s="40"/>
      <c r="P253" s="40"/>
      <c r="Q253" s="97"/>
      <c r="R253" s="39" t="str">
        <f t="shared" si="15"/>
        <v/>
      </c>
      <c r="S253" s="42" t="str">
        <f t="shared" si="16"/>
        <v/>
      </c>
      <c r="T253" s="39" t="str">
        <f t="shared" si="17"/>
        <v/>
      </c>
      <c r="U253" s="42" t="str">
        <f t="shared" si="18"/>
        <v/>
      </c>
      <c r="V253" s="43" t="str">
        <f t="shared" si="19"/>
        <v>-</v>
      </c>
    </row>
    <row r="254" spans="1:22" ht="21" outlineLevel="1">
      <c r="A254" s="44" t="s">
        <v>1070</v>
      </c>
      <c r="B254" s="45" t="s">
        <v>1071</v>
      </c>
      <c r="C254" s="46" t="s">
        <v>24</v>
      </c>
      <c r="D254" s="46" t="s">
        <v>25</v>
      </c>
      <c r="E254" s="47" t="s">
        <v>1068</v>
      </c>
      <c r="F254" s="47" t="s">
        <v>1069</v>
      </c>
      <c r="G254" s="48"/>
      <c r="H254" s="48"/>
      <c r="I254" s="49"/>
      <c r="J254" s="50"/>
      <c r="K254" s="51"/>
      <c r="L254" s="52"/>
      <c r="M254" s="53"/>
      <c r="N254" s="54"/>
      <c r="O254" s="55"/>
      <c r="P254" s="55"/>
      <c r="Q254" s="85"/>
      <c r="R254" s="54" t="str">
        <f t="shared" si="15"/>
        <v/>
      </c>
      <c r="S254" s="57" t="str">
        <f t="shared" si="16"/>
        <v/>
      </c>
      <c r="T254" s="54" t="str">
        <f t="shared" si="17"/>
        <v/>
      </c>
      <c r="U254" s="57" t="str">
        <f t="shared" si="18"/>
        <v/>
      </c>
      <c r="V254" s="43" t="str">
        <f t="shared" si="19"/>
        <v>-</v>
      </c>
    </row>
    <row r="255" spans="1:22" ht="21" outlineLevel="1">
      <c r="A255" s="86" t="s">
        <v>1072</v>
      </c>
      <c r="B255" s="59" t="s">
        <v>1071</v>
      </c>
      <c r="C255" s="60" t="s">
        <v>29</v>
      </c>
      <c r="D255" s="60" t="s">
        <v>25</v>
      </c>
      <c r="E255" s="61" t="s">
        <v>1073</v>
      </c>
      <c r="F255" s="62" t="s">
        <v>1074</v>
      </c>
      <c r="G255" s="63"/>
      <c r="H255" s="63"/>
      <c r="I255" s="64"/>
      <c r="J255" s="65"/>
      <c r="K255" s="66"/>
      <c r="L255" s="67"/>
      <c r="N255" s="68"/>
      <c r="O255" s="69"/>
      <c r="P255" s="69"/>
      <c r="Q255" s="76"/>
      <c r="R255" s="68" t="str">
        <f t="shared" si="15"/>
        <v/>
      </c>
      <c r="S255" s="71" t="str">
        <f t="shared" si="16"/>
        <v/>
      </c>
      <c r="T255" s="68" t="str">
        <f t="shared" si="17"/>
        <v/>
      </c>
      <c r="U255" s="71" t="str">
        <f t="shared" si="18"/>
        <v/>
      </c>
      <c r="V255" s="43" t="str">
        <f t="shared" si="19"/>
        <v>-</v>
      </c>
    </row>
    <row r="256" spans="1:22" outlineLevel="1">
      <c r="A256" s="58" t="s">
        <v>1075</v>
      </c>
      <c r="B256" s="72" t="s">
        <v>1071</v>
      </c>
      <c r="C256" s="73" t="s">
        <v>29</v>
      </c>
      <c r="D256" s="73" t="s">
        <v>23</v>
      </c>
      <c r="E256" s="87" t="s">
        <v>1073</v>
      </c>
      <c r="F256" s="81" t="s">
        <v>1074</v>
      </c>
      <c r="G256" s="63" t="s">
        <v>1076</v>
      </c>
      <c r="H256" s="63" t="s">
        <v>1077</v>
      </c>
      <c r="I256" s="64" t="s">
        <v>1078</v>
      </c>
      <c r="J256" s="65" t="s">
        <v>1079</v>
      </c>
      <c r="K256" s="66" t="s">
        <v>1078</v>
      </c>
      <c r="L256" s="67"/>
      <c r="M256" s="67" t="s">
        <v>38</v>
      </c>
      <c r="N256" s="68"/>
      <c r="O256" s="69"/>
      <c r="P256" s="69"/>
      <c r="Q256" s="76"/>
      <c r="R256" s="68" t="str">
        <f t="shared" si="15"/>
        <v/>
      </c>
      <c r="S256" s="71" t="str">
        <f t="shared" si="16"/>
        <v/>
      </c>
      <c r="T256" s="68" t="str">
        <f t="shared" si="17"/>
        <v/>
      </c>
      <c r="U256" s="71" t="str">
        <f t="shared" si="18"/>
        <v/>
      </c>
      <c r="V256" s="43" t="str">
        <f t="shared" si="19"/>
        <v>A-C.I</v>
      </c>
    </row>
    <row r="257" spans="1:22" ht="21" outlineLevel="1">
      <c r="A257" s="86" t="s">
        <v>1080</v>
      </c>
      <c r="B257" s="59" t="s">
        <v>1071</v>
      </c>
      <c r="C257" s="60" t="s">
        <v>40</v>
      </c>
      <c r="D257" s="60" t="s">
        <v>25</v>
      </c>
      <c r="E257" s="61" t="s">
        <v>1081</v>
      </c>
      <c r="F257" s="62" t="s">
        <v>1082</v>
      </c>
      <c r="G257" s="63"/>
      <c r="H257" s="63"/>
      <c r="I257" s="64"/>
      <c r="J257" s="65"/>
      <c r="K257" s="66"/>
      <c r="L257" s="67"/>
      <c r="N257" s="68"/>
      <c r="O257" s="69"/>
      <c r="P257" s="69"/>
      <c r="Q257" s="76"/>
      <c r="R257" s="68" t="str">
        <f t="shared" si="15"/>
        <v/>
      </c>
      <c r="S257" s="71" t="str">
        <f t="shared" si="16"/>
        <v/>
      </c>
      <c r="T257" s="68" t="str">
        <f t="shared" si="17"/>
        <v/>
      </c>
      <c r="U257" s="71" t="str">
        <f t="shared" si="18"/>
        <v/>
      </c>
      <c r="V257" s="43" t="str">
        <f t="shared" si="19"/>
        <v>-</v>
      </c>
    </row>
    <row r="258" spans="1:22" outlineLevel="1">
      <c r="A258" s="58" t="s">
        <v>1083</v>
      </c>
      <c r="B258" s="72" t="s">
        <v>1071</v>
      </c>
      <c r="C258" s="73" t="s">
        <v>40</v>
      </c>
      <c r="D258" s="73" t="s">
        <v>23</v>
      </c>
      <c r="E258" s="87" t="s">
        <v>1081</v>
      </c>
      <c r="F258" s="81" t="s">
        <v>1082</v>
      </c>
      <c r="G258" s="63" t="s">
        <v>1084</v>
      </c>
      <c r="H258" s="63" t="s">
        <v>1085</v>
      </c>
      <c r="I258" s="64" t="s">
        <v>1086</v>
      </c>
      <c r="J258" s="65" t="s">
        <v>1087</v>
      </c>
      <c r="K258" s="66" t="s">
        <v>1086</v>
      </c>
      <c r="L258" s="67"/>
      <c r="M258" s="67" t="s">
        <v>38</v>
      </c>
      <c r="N258" s="68"/>
      <c r="O258" s="69"/>
      <c r="P258" s="69"/>
      <c r="Q258" s="76"/>
      <c r="R258" s="68" t="str">
        <f t="shared" si="15"/>
        <v/>
      </c>
      <c r="S258" s="71" t="str">
        <f t="shared" si="16"/>
        <v/>
      </c>
      <c r="T258" s="68" t="str">
        <f t="shared" si="17"/>
        <v/>
      </c>
      <c r="U258" s="71" t="str">
        <f t="shared" si="18"/>
        <v/>
      </c>
      <c r="V258" s="43" t="str">
        <f t="shared" si="19"/>
        <v>A-C.II</v>
      </c>
    </row>
    <row r="259" spans="1:22" outlineLevel="1">
      <c r="A259" s="29"/>
      <c r="B259" s="30"/>
      <c r="C259" s="31"/>
      <c r="D259" s="31"/>
      <c r="E259" s="32" t="s">
        <v>1088</v>
      </c>
      <c r="F259" s="32" t="s">
        <v>1089</v>
      </c>
      <c r="G259" s="33"/>
      <c r="H259" s="33"/>
      <c r="I259" s="34"/>
      <c r="J259" s="35"/>
      <c r="K259" s="36"/>
      <c r="L259" s="37"/>
      <c r="M259" s="38"/>
      <c r="N259" s="39"/>
      <c r="O259" s="40"/>
      <c r="P259" s="40"/>
      <c r="Q259" s="97"/>
      <c r="R259" s="39" t="str">
        <f t="shared" si="15"/>
        <v/>
      </c>
      <c r="S259" s="42" t="str">
        <f t="shared" si="16"/>
        <v/>
      </c>
      <c r="T259" s="39" t="str">
        <f t="shared" si="17"/>
        <v/>
      </c>
      <c r="U259" s="42" t="str">
        <f t="shared" si="18"/>
        <v/>
      </c>
      <c r="V259" s="43" t="str">
        <f t="shared" si="19"/>
        <v>-</v>
      </c>
    </row>
    <row r="260" spans="1:22" ht="21" outlineLevel="1">
      <c r="A260" s="44" t="s">
        <v>1090</v>
      </c>
      <c r="B260" s="45" t="s">
        <v>949</v>
      </c>
      <c r="C260" s="46" t="s">
        <v>24</v>
      </c>
      <c r="D260" s="46" t="s">
        <v>25</v>
      </c>
      <c r="E260" s="47" t="s">
        <v>1088</v>
      </c>
      <c r="F260" s="47" t="s">
        <v>1089</v>
      </c>
      <c r="G260" s="48"/>
      <c r="H260" s="48"/>
      <c r="I260" s="49"/>
      <c r="J260" s="50"/>
      <c r="K260" s="51"/>
      <c r="L260" s="52"/>
      <c r="M260" s="53"/>
      <c r="N260" s="54"/>
      <c r="O260" s="55"/>
      <c r="P260" s="55"/>
      <c r="Q260" s="85"/>
      <c r="R260" s="54" t="str">
        <f t="shared" si="15"/>
        <v/>
      </c>
      <c r="S260" s="57" t="str">
        <f t="shared" si="16"/>
        <v/>
      </c>
      <c r="T260" s="54" t="str">
        <f t="shared" si="17"/>
        <v/>
      </c>
      <c r="U260" s="57" t="str">
        <f t="shared" si="18"/>
        <v/>
      </c>
      <c r="V260" s="43" t="str">
        <f t="shared" si="19"/>
        <v>-</v>
      </c>
    </row>
    <row r="261" spans="1:22" ht="21" outlineLevel="1">
      <c r="A261" s="58" t="s">
        <v>1091</v>
      </c>
      <c r="B261" s="59" t="s">
        <v>949</v>
      </c>
      <c r="C261" s="60" t="s">
        <v>29</v>
      </c>
      <c r="D261" s="60" t="s">
        <v>25</v>
      </c>
      <c r="E261" s="61" t="s">
        <v>1092</v>
      </c>
      <c r="F261" s="62" t="s">
        <v>1093</v>
      </c>
      <c r="G261" s="63"/>
      <c r="H261" s="63"/>
      <c r="I261" s="64"/>
      <c r="J261" s="65"/>
      <c r="K261" s="66"/>
      <c r="L261" s="67"/>
      <c r="N261" s="68"/>
      <c r="O261" s="69"/>
      <c r="P261" s="69"/>
      <c r="Q261" s="76"/>
      <c r="R261" s="68" t="str">
        <f t="shared" si="15"/>
        <v/>
      </c>
      <c r="S261" s="71" t="str">
        <f t="shared" si="16"/>
        <v/>
      </c>
      <c r="T261" s="68" t="str">
        <f t="shared" si="17"/>
        <v/>
      </c>
      <c r="U261" s="71" t="str">
        <f t="shared" si="18"/>
        <v/>
      </c>
      <c r="V261" s="43" t="str">
        <f t="shared" si="19"/>
        <v>-</v>
      </c>
    </row>
    <row r="262" spans="1:22" outlineLevel="1">
      <c r="A262" s="58" t="s">
        <v>1094</v>
      </c>
      <c r="B262" s="72" t="s">
        <v>949</v>
      </c>
      <c r="C262" s="73" t="s">
        <v>29</v>
      </c>
      <c r="D262" s="73" t="s">
        <v>23</v>
      </c>
      <c r="E262" s="87" t="s">
        <v>1095</v>
      </c>
      <c r="F262" s="81" t="s">
        <v>1096</v>
      </c>
      <c r="G262" s="63" t="s">
        <v>1097</v>
      </c>
      <c r="H262" s="63" t="s">
        <v>1098</v>
      </c>
      <c r="I262" s="64" t="s">
        <v>1099</v>
      </c>
      <c r="J262" s="82" t="s">
        <v>1100</v>
      </c>
      <c r="K262" s="66" t="s">
        <v>1099</v>
      </c>
      <c r="L262" s="67"/>
      <c r="M262" s="67" t="s">
        <v>38</v>
      </c>
      <c r="N262" s="68"/>
      <c r="O262" s="69"/>
      <c r="P262" s="69"/>
      <c r="Q262" s="76"/>
      <c r="R262" s="68" t="str">
        <f t="shared" si="15"/>
        <v/>
      </c>
      <c r="S262" s="71" t="str">
        <f t="shared" si="16"/>
        <v/>
      </c>
      <c r="T262" s="68" t="str">
        <f t="shared" si="17"/>
        <v/>
      </c>
      <c r="U262" s="71" t="str">
        <f t="shared" si="18"/>
        <v/>
      </c>
      <c r="V262" s="43" t="str">
        <f t="shared" si="19"/>
        <v>A-D.4</v>
      </c>
    </row>
    <row r="263" spans="1:22" ht="21" outlineLevel="1">
      <c r="A263" s="58" t="s">
        <v>1101</v>
      </c>
      <c r="B263" s="59" t="s">
        <v>949</v>
      </c>
      <c r="C263" s="60" t="s">
        <v>40</v>
      </c>
      <c r="D263" s="60" t="s">
        <v>25</v>
      </c>
      <c r="E263" s="62" t="s">
        <v>1102</v>
      </c>
      <c r="F263" s="62" t="s">
        <v>1103</v>
      </c>
      <c r="G263" s="63"/>
      <c r="H263" s="63"/>
      <c r="I263" s="64"/>
      <c r="J263" s="82"/>
      <c r="K263" s="66"/>
      <c r="L263" s="67"/>
      <c r="N263" s="68"/>
      <c r="O263" s="69"/>
      <c r="P263" s="69"/>
      <c r="Q263" s="76"/>
      <c r="R263" s="68" t="str">
        <f t="shared" si="15"/>
        <v/>
      </c>
      <c r="S263" s="71" t="str">
        <f t="shared" si="16"/>
        <v/>
      </c>
      <c r="T263" s="68" t="str">
        <f t="shared" si="17"/>
        <v/>
      </c>
      <c r="U263" s="71" t="str">
        <f t="shared" si="18"/>
        <v/>
      </c>
      <c r="V263" s="43" t="str">
        <f t="shared" si="19"/>
        <v>-</v>
      </c>
    </row>
    <row r="264" spans="1:22" ht="12.75" customHeight="1" outlineLevel="1">
      <c r="A264" s="58" t="s">
        <v>1104</v>
      </c>
      <c r="B264" s="72" t="s">
        <v>949</v>
      </c>
      <c r="C264" s="73" t="s">
        <v>40</v>
      </c>
      <c r="D264" s="73" t="s">
        <v>23</v>
      </c>
      <c r="E264" s="74" t="s">
        <v>1105</v>
      </c>
      <c r="F264" s="81" t="s">
        <v>1106</v>
      </c>
      <c r="G264" s="63" t="s">
        <v>1107</v>
      </c>
      <c r="H264" s="63" t="s">
        <v>1108</v>
      </c>
      <c r="I264" s="64" t="s">
        <v>1109</v>
      </c>
      <c r="J264" s="82" t="s">
        <v>1110</v>
      </c>
      <c r="K264" s="66" t="s">
        <v>1109</v>
      </c>
      <c r="L264" s="67"/>
      <c r="M264" s="67" t="s">
        <v>38</v>
      </c>
      <c r="N264" s="68"/>
      <c r="O264" s="69"/>
      <c r="P264" s="69"/>
      <c r="Q264" s="76"/>
      <c r="R264" s="68" t="str">
        <f t="shared" si="15"/>
        <v/>
      </c>
      <c r="S264" s="71" t="str">
        <f t="shared" si="16"/>
        <v/>
      </c>
      <c r="T264" s="68" t="str">
        <f t="shared" si="17"/>
        <v/>
      </c>
      <c r="U264" s="71" t="str">
        <f t="shared" si="18"/>
        <v/>
      </c>
      <c r="V264" s="43" t="str">
        <f t="shared" si="19"/>
        <v>A-D.1</v>
      </c>
    </row>
    <row r="265" spans="1:22" ht="21" outlineLevel="1">
      <c r="A265" s="58" t="s">
        <v>1111</v>
      </c>
      <c r="B265" s="72" t="s">
        <v>949</v>
      </c>
      <c r="C265" s="73" t="s">
        <v>40</v>
      </c>
      <c r="D265" s="73" t="s">
        <v>60</v>
      </c>
      <c r="E265" s="74" t="s">
        <v>1112</v>
      </c>
      <c r="F265" s="81" t="s">
        <v>1113</v>
      </c>
      <c r="G265" s="63" t="s">
        <v>1097</v>
      </c>
      <c r="H265" s="63" t="s">
        <v>1098</v>
      </c>
      <c r="I265" s="64" t="s">
        <v>1099</v>
      </c>
      <c r="J265" s="82" t="s">
        <v>1100</v>
      </c>
      <c r="K265" s="66" t="s">
        <v>1099</v>
      </c>
      <c r="L265" s="67"/>
      <c r="M265" s="67" t="s">
        <v>38</v>
      </c>
      <c r="N265" s="68"/>
      <c r="O265" s="69"/>
      <c r="P265" s="69"/>
      <c r="Q265" s="76"/>
      <c r="R265" s="68" t="str">
        <f t="shared" ref="R265:R328" si="20">IF(O265=0,"",Q265-O265)</f>
        <v/>
      </c>
      <c r="S265" s="71" t="str">
        <f t="shared" ref="S265:S328" si="21">IF(O265=0,"",R265/O265)</f>
        <v/>
      </c>
      <c r="T265" s="68" t="str">
        <f t="shared" ref="T265:T328" si="22">IF(P265=0,"",Q265-P265)</f>
        <v/>
      </c>
      <c r="U265" s="71" t="str">
        <f t="shared" ref="U265:U328" si="23">IF(P265=0,"",T265/P265)</f>
        <v/>
      </c>
      <c r="V265" s="43" t="str">
        <f t="shared" ref="V265:V328" si="24">CONCATENATE(M265,"-",J265)</f>
        <v>A-D.4</v>
      </c>
    </row>
    <row r="266" spans="1:22" s="109" customFormat="1" ht="21" outlineLevel="1">
      <c r="A266" s="99" t="s">
        <v>1114</v>
      </c>
      <c r="B266" s="92" t="s">
        <v>949</v>
      </c>
      <c r="C266" s="93" t="s">
        <v>1115</v>
      </c>
      <c r="D266" s="93" t="s">
        <v>25</v>
      </c>
      <c r="E266" s="62" t="s">
        <v>233</v>
      </c>
      <c r="F266" s="96" t="s">
        <v>234</v>
      </c>
      <c r="G266" s="63"/>
      <c r="H266" s="63"/>
      <c r="I266" s="64"/>
      <c r="J266" s="82"/>
      <c r="K266" s="66"/>
      <c r="L266" s="67"/>
      <c r="M266" s="67"/>
      <c r="N266" s="105"/>
      <c r="O266" s="106"/>
      <c r="P266" s="106"/>
      <c r="Q266" s="107"/>
      <c r="R266" s="105" t="str">
        <f t="shared" si="20"/>
        <v/>
      </c>
      <c r="S266" s="108" t="str">
        <f t="shared" si="21"/>
        <v/>
      </c>
      <c r="T266" s="105" t="str">
        <f t="shared" si="22"/>
        <v/>
      </c>
      <c r="U266" s="108" t="str">
        <f t="shared" si="23"/>
        <v/>
      </c>
      <c r="V266" s="43" t="str">
        <f t="shared" si="24"/>
        <v>-</v>
      </c>
    </row>
    <row r="267" spans="1:22" outlineLevel="1">
      <c r="A267" s="98" t="s">
        <v>1116</v>
      </c>
      <c r="B267" s="79" t="s">
        <v>949</v>
      </c>
      <c r="C267" s="80" t="s">
        <v>1115</v>
      </c>
      <c r="D267" s="80" t="s">
        <v>23</v>
      </c>
      <c r="E267" s="74" t="s">
        <v>233</v>
      </c>
      <c r="F267" s="81" t="s">
        <v>234</v>
      </c>
      <c r="G267" s="89" t="s">
        <v>1117</v>
      </c>
      <c r="H267" s="89" t="s">
        <v>1118</v>
      </c>
      <c r="I267" s="90" t="s">
        <v>233</v>
      </c>
      <c r="J267" s="82" t="s">
        <v>1119</v>
      </c>
      <c r="K267" s="83" t="s">
        <v>233</v>
      </c>
      <c r="L267" s="84"/>
      <c r="M267" s="67" t="s">
        <v>38</v>
      </c>
      <c r="N267" s="68"/>
      <c r="O267" s="69"/>
      <c r="P267" s="69"/>
      <c r="Q267" s="76"/>
      <c r="R267" s="68" t="str">
        <f t="shared" si="20"/>
        <v/>
      </c>
      <c r="S267" s="71" t="str">
        <f t="shared" si="21"/>
        <v/>
      </c>
      <c r="T267" s="68" t="str">
        <f t="shared" si="22"/>
        <v/>
      </c>
      <c r="U267" s="71" t="str">
        <f t="shared" si="23"/>
        <v/>
      </c>
      <c r="V267" s="43" t="str">
        <f t="shared" si="24"/>
        <v>A-D.2</v>
      </c>
    </row>
    <row r="268" spans="1:22" ht="21" outlineLevel="1">
      <c r="A268" s="86" t="s">
        <v>1120</v>
      </c>
      <c r="B268" s="59" t="s">
        <v>949</v>
      </c>
      <c r="C268" s="60" t="s">
        <v>50</v>
      </c>
      <c r="D268" s="60" t="s">
        <v>25</v>
      </c>
      <c r="E268" s="62" t="s">
        <v>1121</v>
      </c>
      <c r="F268" s="62" t="s">
        <v>1122</v>
      </c>
      <c r="G268" s="63"/>
      <c r="H268" s="63"/>
      <c r="I268" s="64"/>
      <c r="J268" s="82"/>
      <c r="K268" s="66"/>
      <c r="L268" s="67"/>
      <c r="N268" s="68"/>
      <c r="O268" s="69"/>
      <c r="P268" s="69"/>
      <c r="Q268" s="76"/>
      <c r="R268" s="68" t="str">
        <f t="shared" si="20"/>
        <v/>
      </c>
      <c r="S268" s="71" t="str">
        <f t="shared" si="21"/>
        <v/>
      </c>
      <c r="T268" s="68" t="str">
        <f t="shared" si="22"/>
        <v/>
      </c>
      <c r="U268" s="71" t="str">
        <f t="shared" si="23"/>
        <v/>
      </c>
      <c r="V268" s="43" t="str">
        <f t="shared" si="24"/>
        <v>-</v>
      </c>
    </row>
    <row r="269" spans="1:22" outlineLevel="1">
      <c r="A269" s="58" t="s">
        <v>1123</v>
      </c>
      <c r="B269" s="72" t="s">
        <v>949</v>
      </c>
      <c r="C269" s="73" t="s">
        <v>50</v>
      </c>
      <c r="D269" s="73" t="s">
        <v>23</v>
      </c>
      <c r="E269" s="74" t="s">
        <v>1124</v>
      </c>
      <c r="F269" s="81" t="s">
        <v>1125</v>
      </c>
      <c r="G269" s="63" t="s">
        <v>1097</v>
      </c>
      <c r="H269" s="63" t="s">
        <v>1098</v>
      </c>
      <c r="I269" s="64" t="s">
        <v>1099</v>
      </c>
      <c r="J269" s="82" t="s">
        <v>1100</v>
      </c>
      <c r="K269" s="66" t="s">
        <v>1099</v>
      </c>
      <c r="L269" s="67"/>
      <c r="M269" s="67" t="s">
        <v>38</v>
      </c>
      <c r="N269" s="68"/>
      <c r="O269" s="69"/>
      <c r="P269" s="69"/>
      <c r="Q269" s="76"/>
      <c r="R269" s="68" t="str">
        <f t="shared" si="20"/>
        <v/>
      </c>
      <c r="S269" s="71" t="str">
        <f t="shared" si="21"/>
        <v/>
      </c>
      <c r="T269" s="68" t="str">
        <f t="shared" si="22"/>
        <v/>
      </c>
      <c r="U269" s="71" t="str">
        <f t="shared" si="23"/>
        <v/>
      </c>
      <c r="V269" s="43" t="str">
        <f t="shared" si="24"/>
        <v>A-D.4</v>
      </c>
    </row>
    <row r="270" spans="1:22" outlineLevel="1">
      <c r="A270" s="58" t="s">
        <v>1126</v>
      </c>
      <c r="B270" s="72" t="s">
        <v>949</v>
      </c>
      <c r="C270" s="73" t="s">
        <v>50</v>
      </c>
      <c r="D270" s="73" t="s">
        <v>60</v>
      </c>
      <c r="E270" s="74" t="s">
        <v>1127</v>
      </c>
      <c r="F270" s="81" t="s">
        <v>1128</v>
      </c>
      <c r="G270" s="63" t="s">
        <v>1097</v>
      </c>
      <c r="H270" s="63" t="s">
        <v>1098</v>
      </c>
      <c r="I270" s="64" t="s">
        <v>1099</v>
      </c>
      <c r="J270" s="82" t="s">
        <v>1100</v>
      </c>
      <c r="K270" s="66" t="s">
        <v>1099</v>
      </c>
      <c r="L270" s="67"/>
      <c r="M270" s="67" t="s">
        <v>38</v>
      </c>
      <c r="N270" s="68"/>
      <c r="O270" s="69"/>
      <c r="P270" s="69"/>
      <c r="Q270" s="76"/>
      <c r="R270" s="68" t="str">
        <f t="shared" si="20"/>
        <v/>
      </c>
      <c r="S270" s="71" t="str">
        <f t="shared" si="21"/>
        <v/>
      </c>
      <c r="T270" s="68" t="str">
        <f t="shared" si="22"/>
        <v/>
      </c>
      <c r="U270" s="71" t="str">
        <f t="shared" si="23"/>
        <v/>
      </c>
      <c r="V270" s="43" t="str">
        <f t="shared" si="24"/>
        <v>A-D.4</v>
      </c>
    </row>
    <row r="271" spans="1:22" ht="21" outlineLevel="1">
      <c r="A271" s="86" t="s">
        <v>1129</v>
      </c>
      <c r="B271" s="59" t="s">
        <v>949</v>
      </c>
      <c r="C271" s="60" t="s">
        <v>67</v>
      </c>
      <c r="D271" s="60" t="s">
        <v>25</v>
      </c>
      <c r="E271" s="62" t="s">
        <v>1130</v>
      </c>
      <c r="F271" s="62" t="s">
        <v>1131</v>
      </c>
      <c r="G271" s="63"/>
      <c r="H271" s="63"/>
      <c r="I271" s="64"/>
      <c r="J271" s="82"/>
      <c r="K271" s="66"/>
      <c r="L271" s="67"/>
      <c r="N271" s="68"/>
      <c r="O271" s="69"/>
      <c r="P271" s="69"/>
      <c r="Q271" s="76"/>
      <c r="R271" s="68" t="str">
        <f t="shared" si="20"/>
        <v/>
      </c>
      <c r="S271" s="71" t="str">
        <f t="shared" si="21"/>
        <v/>
      </c>
      <c r="T271" s="68" t="str">
        <f t="shared" si="22"/>
        <v/>
      </c>
      <c r="U271" s="71" t="str">
        <f t="shared" si="23"/>
        <v/>
      </c>
      <c r="V271" s="43" t="str">
        <f t="shared" si="24"/>
        <v>-</v>
      </c>
    </row>
    <row r="272" spans="1:22" outlineLevel="1">
      <c r="A272" s="98" t="s">
        <v>1132</v>
      </c>
      <c r="B272" s="79" t="s">
        <v>949</v>
      </c>
      <c r="C272" s="80" t="s">
        <v>67</v>
      </c>
      <c r="D272" s="80" t="s">
        <v>23</v>
      </c>
      <c r="E272" s="74" t="s">
        <v>1133</v>
      </c>
      <c r="F272" s="95" t="s">
        <v>1134</v>
      </c>
      <c r="G272" s="63" t="s">
        <v>1135</v>
      </c>
      <c r="H272" s="63" t="s">
        <v>1136</v>
      </c>
      <c r="I272" s="64" t="s">
        <v>1137</v>
      </c>
      <c r="J272" s="82" t="s">
        <v>1138</v>
      </c>
      <c r="K272" s="66" t="s">
        <v>1137</v>
      </c>
      <c r="L272" s="67"/>
      <c r="M272" s="67" t="s">
        <v>38</v>
      </c>
      <c r="N272" s="68"/>
      <c r="O272" s="69"/>
      <c r="P272" s="69"/>
      <c r="Q272" s="76"/>
      <c r="R272" s="68" t="str">
        <f t="shared" si="20"/>
        <v/>
      </c>
      <c r="S272" s="71" t="str">
        <f t="shared" si="21"/>
        <v/>
      </c>
      <c r="T272" s="68" t="str">
        <f t="shared" si="22"/>
        <v/>
      </c>
      <c r="U272" s="71" t="str">
        <f t="shared" si="23"/>
        <v/>
      </c>
      <c r="V272" s="43" t="str">
        <f t="shared" si="24"/>
        <v>A-D.3</v>
      </c>
    </row>
    <row r="273" spans="1:22" outlineLevel="1">
      <c r="A273" s="98" t="s">
        <v>1139</v>
      </c>
      <c r="B273" s="79" t="s">
        <v>949</v>
      </c>
      <c r="C273" s="80" t="s">
        <v>67</v>
      </c>
      <c r="D273" s="80" t="s">
        <v>60</v>
      </c>
      <c r="E273" s="74" t="s">
        <v>1140</v>
      </c>
      <c r="F273" s="81" t="s">
        <v>1141</v>
      </c>
      <c r="G273" s="63" t="s">
        <v>1135</v>
      </c>
      <c r="H273" s="63" t="s">
        <v>1136</v>
      </c>
      <c r="I273" s="64" t="s">
        <v>1137</v>
      </c>
      <c r="J273" s="82" t="s">
        <v>1138</v>
      </c>
      <c r="K273" s="66" t="s">
        <v>1137</v>
      </c>
      <c r="L273" s="67"/>
      <c r="M273" s="67" t="s">
        <v>38</v>
      </c>
      <c r="N273" s="68"/>
      <c r="O273" s="69"/>
      <c r="P273" s="69"/>
      <c r="Q273" s="76"/>
      <c r="R273" s="68" t="str">
        <f t="shared" si="20"/>
        <v/>
      </c>
      <c r="S273" s="71" t="str">
        <f t="shared" si="21"/>
        <v/>
      </c>
      <c r="T273" s="68" t="str">
        <f t="shared" si="22"/>
        <v/>
      </c>
      <c r="U273" s="71" t="str">
        <f t="shared" si="23"/>
        <v/>
      </c>
      <c r="V273" s="43" t="str">
        <f t="shared" si="24"/>
        <v>A-D.3</v>
      </c>
    </row>
    <row r="274" spans="1:22" outlineLevel="1">
      <c r="A274" s="98" t="s">
        <v>1142</v>
      </c>
      <c r="B274" s="79" t="s">
        <v>949</v>
      </c>
      <c r="C274" s="80" t="s">
        <v>67</v>
      </c>
      <c r="D274" s="80" t="s">
        <v>107</v>
      </c>
      <c r="E274" s="74" t="s">
        <v>1143</v>
      </c>
      <c r="F274" s="95" t="s">
        <v>1144</v>
      </c>
      <c r="G274" s="89" t="s">
        <v>1097</v>
      </c>
      <c r="H274" s="89" t="s">
        <v>1098</v>
      </c>
      <c r="I274" s="90" t="s">
        <v>1099</v>
      </c>
      <c r="J274" s="82" t="s">
        <v>1100</v>
      </c>
      <c r="K274" s="83" t="s">
        <v>1099</v>
      </c>
      <c r="L274" s="84"/>
      <c r="M274" s="67" t="s">
        <v>38</v>
      </c>
      <c r="N274" s="68"/>
      <c r="O274" s="69"/>
      <c r="P274" s="69"/>
      <c r="Q274" s="76"/>
      <c r="R274" s="68" t="str">
        <f t="shared" si="20"/>
        <v/>
      </c>
      <c r="S274" s="71" t="str">
        <f t="shared" si="21"/>
        <v/>
      </c>
      <c r="T274" s="68" t="str">
        <f t="shared" si="22"/>
        <v/>
      </c>
      <c r="U274" s="71" t="str">
        <f t="shared" si="23"/>
        <v/>
      </c>
      <c r="V274" s="43" t="str">
        <f t="shared" si="24"/>
        <v>A-D.4</v>
      </c>
    </row>
    <row r="275" spans="1:22" ht="21" outlineLevel="1">
      <c r="A275" s="86" t="s">
        <v>1145</v>
      </c>
      <c r="B275" s="59" t="s">
        <v>949</v>
      </c>
      <c r="C275" s="60" t="s">
        <v>77</v>
      </c>
      <c r="D275" s="60" t="s">
        <v>25</v>
      </c>
      <c r="E275" s="62" t="s">
        <v>1146</v>
      </c>
      <c r="F275" s="62" t="s">
        <v>1147</v>
      </c>
      <c r="G275" s="63"/>
      <c r="H275" s="63"/>
      <c r="I275" s="64"/>
      <c r="J275" s="65"/>
      <c r="K275" s="66"/>
      <c r="L275" s="67"/>
      <c r="N275" s="68"/>
      <c r="O275" s="69"/>
      <c r="P275" s="69"/>
      <c r="Q275" s="76"/>
      <c r="R275" s="68" t="str">
        <f t="shared" si="20"/>
        <v/>
      </c>
      <c r="S275" s="71" t="str">
        <f t="shared" si="21"/>
        <v/>
      </c>
      <c r="T275" s="68" t="str">
        <f t="shared" si="22"/>
        <v/>
      </c>
      <c r="U275" s="71" t="str">
        <f t="shared" si="23"/>
        <v/>
      </c>
      <c r="V275" s="43" t="str">
        <f t="shared" si="24"/>
        <v>-</v>
      </c>
    </row>
    <row r="276" spans="1:22" outlineLevel="1">
      <c r="A276" s="58" t="s">
        <v>1148</v>
      </c>
      <c r="B276" s="72" t="s">
        <v>949</v>
      </c>
      <c r="C276" s="73" t="s">
        <v>77</v>
      </c>
      <c r="D276" s="73" t="s">
        <v>23</v>
      </c>
      <c r="E276" s="74" t="s">
        <v>1149</v>
      </c>
      <c r="F276" s="81" t="s">
        <v>1150</v>
      </c>
      <c r="G276" s="63" t="s">
        <v>1097</v>
      </c>
      <c r="H276" s="63" t="s">
        <v>1098</v>
      </c>
      <c r="I276" s="64" t="s">
        <v>1099</v>
      </c>
      <c r="J276" s="82" t="s">
        <v>1100</v>
      </c>
      <c r="K276" s="66" t="s">
        <v>1099</v>
      </c>
      <c r="L276" s="67"/>
      <c r="M276" s="67" t="s">
        <v>38</v>
      </c>
      <c r="N276" s="68"/>
      <c r="O276" s="69"/>
      <c r="P276" s="69"/>
      <c r="Q276" s="76"/>
      <c r="R276" s="68" t="str">
        <f t="shared" si="20"/>
        <v/>
      </c>
      <c r="S276" s="71" t="str">
        <f t="shared" si="21"/>
        <v/>
      </c>
      <c r="T276" s="68" t="str">
        <f t="shared" si="22"/>
        <v/>
      </c>
      <c r="U276" s="71" t="str">
        <f t="shared" si="23"/>
        <v/>
      </c>
      <c r="V276" s="43" t="str">
        <f t="shared" si="24"/>
        <v>A-D.4</v>
      </c>
    </row>
    <row r="277" spans="1:22" outlineLevel="1">
      <c r="A277" s="58"/>
      <c r="B277" s="72"/>
      <c r="C277" s="73"/>
      <c r="D277" s="73"/>
      <c r="E277" s="74"/>
      <c r="F277" s="81"/>
      <c r="G277" s="63"/>
      <c r="H277" s="63"/>
      <c r="I277" s="64"/>
      <c r="J277" s="82"/>
      <c r="K277" s="66"/>
      <c r="L277" s="67"/>
      <c r="N277" s="68"/>
      <c r="O277" s="69"/>
      <c r="P277" s="69"/>
      <c r="Q277" s="76"/>
      <c r="R277" s="68" t="str">
        <f t="shared" si="20"/>
        <v/>
      </c>
      <c r="S277" s="71" t="str">
        <f t="shared" si="21"/>
        <v/>
      </c>
      <c r="T277" s="68" t="str">
        <f t="shared" si="22"/>
        <v/>
      </c>
      <c r="U277" s="71" t="str">
        <f t="shared" si="23"/>
        <v/>
      </c>
      <c r="V277" s="43" t="str">
        <f t="shared" si="24"/>
        <v>-</v>
      </c>
    </row>
    <row r="278" spans="1:22" s="27" customFormat="1" ht="15" outlineLevel="1">
      <c r="A278" s="13" t="s">
        <v>259</v>
      </c>
      <c r="B278" s="14"/>
      <c r="C278" s="15"/>
      <c r="D278" s="15"/>
      <c r="E278" s="16" t="s">
        <v>1151</v>
      </c>
      <c r="F278" s="16" t="s">
        <v>1152</v>
      </c>
      <c r="G278" s="17"/>
      <c r="H278" s="17"/>
      <c r="I278" s="18"/>
      <c r="J278" s="19"/>
      <c r="K278" s="20"/>
      <c r="L278" s="21"/>
      <c r="M278" s="22"/>
      <c r="N278" s="23"/>
      <c r="O278" s="24"/>
      <c r="P278" s="24"/>
      <c r="Q278" s="112"/>
      <c r="R278" s="23" t="str">
        <f t="shared" si="20"/>
        <v/>
      </c>
      <c r="S278" s="26" t="str">
        <f t="shared" si="21"/>
        <v/>
      </c>
      <c r="T278" s="23" t="str">
        <f t="shared" si="22"/>
        <v/>
      </c>
      <c r="U278" s="26" t="str">
        <f t="shared" si="23"/>
        <v/>
      </c>
      <c r="V278" s="43" t="str">
        <f t="shared" si="24"/>
        <v>-</v>
      </c>
    </row>
    <row r="279" spans="1:22" ht="21" outlineLevel="1">
      <c r="A279" s="44" t="s">
        <v>1153</v>
      </c>
      <c r="B279" s="45" t="s">
        <v>40</v>
      </c>
      <c r="C279" s="46" t="s">
        <v>24</v>
      </c>
      <c r="D279" s="46" t="s">
        <v>25</v>
      </c>
      <c r="E279" s="47" t="s">
        <v>1154</v>
      </c>
      <c r="F279" s="47" t="s">
        <v>1155</v>
      </c>
      <c r="G279" s="48"/>
      <c r="H279" s="48"/>
      <c r="I279" s="49"/>
      <c r="J279" s="50"/>
      <c r="K279" s="51"/>
      <c r="L279" s="52"/>
      <c r="M279" s="53"/>
      <c r="N279" s="54"/>
      <c r="O279" s="55"/>
      <c r="P279" s="55"/>
      <c r="Q279" s="85"/>
      <c r="R279" s="54" t="str">
        <f t="shared" si="20"/>
        <v/>
      </c>
      <c r="S279" s="57" t="str">
        <f t="shared" si="21"/>
        <v/>
      </c>
      <c r="T279" s="54" t="str">
        <f t="shared" si="22"/>
        <v/>
      </c>
      <c r="U279" s="57" t="str">
        <f t="shared" si="23"/>
        <v/>
      </c>
      <c r="V279" s="43" t="str">
        <f t="shared" si="24"/>
        <v>-</v>
      </c>
    </row>
    <row r="280" spans="1:22" ht="21" outlineLevel="1">
      <c r="A280" s="86" t="s">
        <v>1156</v>
      </c>
      <c r="B280" s="59" t="s">
        <v>40</v>
      </c>
      <c r="C280" s="60" t="s">
        <v>29</v>
      </c>
      <c r="D280" s="60" t="s">
        <v>25</v>
      </c>
      <c r="E280" s="61" t="s">
        <v>1157</v>
      </c>
      <c r="F280" s="62" t="s">
        <v>1158</v>
      </c>
      <c r="G280" s="63"/>
      <c r="H280" s="63"/>
      <c r="I280" s="64"/>
      <c r="J280" s="65"/>
      <c r="K280" s="66"/>
      <c r="L280" s="67"/>
      <c r="N280" s="68"/>
      <c r="O280" s="69"/>
      <c r="P280" s="69"/>
      <c r="Q280" s="76"/>
      <c r="R280" s="68" t="str">
        <f t="shared" si="20"/>
        <v/>
      </c>
      <c r="S280" s="71" t="str">
        <f t="shared" si="21"/>
        <v/>
      </c>
      <c r="T280" s="68" t="str">
        <f t="shared" si="22"/>
        <v/>
      </c>
      <c r="U280" s="71" t="str">
        <f t="shared" si="23"/>
        <v/>
      </c>
      <c r="V280" s="43" t="str">
        <f t="shared" si="24"/>
        <v>-</v>
      </c>
    </row>
    <row r="281" spans="1:22" ht="22.5" outlineLevel="1">
      <c r="A281" s="58" t="s">
        <v>1159</v>
      </c>
      <c r="B281" s="72" t="s">
        <v>40</v>
      </c>
      <c r="C281" s="73" t="s">
        <v>29</v>
      </c>
      <c r="D281" s="73" t="s">
        <v>23</v>
      </c>
      <c r="E281" s="87" t="s">
        <v>1160</v>
      </c>
      <c r="F281" s="81" t="s">
        <v>1161</v>
      </c>
      <c r="G281" s="63" t="s">
        <v>1162</v>
      </c>
      <c r="H281" s="63" t="s">
        <v>1163</v>
      </c>
      <c r="I281" s="64" t="s">
        <v>1164</v>
      </c>
      <c r="J281" s="65" t="s">
        <v>1163</v>
      </c>
      <c r="K281" s="66" t="s">
        <v>1164</v>
      </c>
      <c r="L281" s="67"/>
      <c r="M281" s="67" t="s">
        <v>1165</v>
      </c>
      <c r="N281" s="68"/>
      <c r="O281" s="69"/>
      <c r="P281" s="69"/>
      <c r="Q281" s="76"/>
      <c r="R281" s="68" t="str">
        <f t="shared" si="20"/>
        <v/>
      </c>
      <c r="S281" s="71" t="str">
        <f t="shared" si="21"/>
        <v/>
      </c>
      <c r="T281" s="68" t="str">
        <f t="shared" si="22"/>
        <v/>
      </c>
      <c r="U281" s="71" t="str">
        <f t="shared" si="23"/>
        <v/>
      </c>
      <c r="V281" s="43" t="str">
        <f t="shared" si="24"/>
        <v>P-A.II.1</v>
      </c>
    </row>
    <row r="282" spans="1:22" ht="22.5" outlineLevel="1">
      <c r="A282" s="58" t="s">
        <v>1166</v>
      </c>
      <c r="B282" s="72" t="s">
        <v>40</v>
      </c>
      <c r="C282" s="73" t="s">
        <v>29</v>
      </c>
      <c r="D282" s="73" t="s">
        <v>299</v>
      </c>
      <c r="E282" s="74" t="s">
        <v>1167</v>
      </c>
      <c r="F282" s="81" t="s">
        <v>1168</v>
      </c>
      <c r="G282" s="89" t="s">
        <v>1162</v>
      </c>
      <c r="H282" s="89" t="s">
        <v>1169</v>
      </c>
      <c r="I282" s="90" t="s">
        <v>1164</v>
      </c>
      <c r="J282" s="82" t="s">
        <v>1163</v>
      </c>
      <c r="K282" s="66" t="s">
        <v>1164</v>
      </c>
      <c r="L282" s="67"/>
      <c r="M282" s="67" t="s">
        <v>1165</v>
      </c>
      <c r="N282" s="68"/>
      <c r="O282" s="69"/>
      <c r="P282" s="69"/>
      <c r="Q282" s="76"/>
      <c r="R282" s="68" t="str">
        <f t="shared" si="20"/>
        <v/>
      </c>
      <c r="S282" s="71" t="str">
        <f t="shared" si="21"/>
        <v/>
      </c>
      <c r="T282" s="68" t="str">
        <f t="shared" si="22"/>
        <v/>
      </c>
      <c r="U282" s="71" t="str">
        <f t="shared" si="23"/>
        <v/>
      </c>
      <c r="V282" s="43" t="str">
        <f t="shared" si="24"/>
        <v>P-A.II.1</v>
      </c>
    </row>
    <row r="283" spans="1:22" ht="21" outlineLevel="1">
      <c r="A283" s="58" t="s">
        <v>1170</v>
      </c>
      <c r="B283" s="72" t="s">
        <v>40</v>
      </c>
      <c r="C283" s="73" t="s">
        <v>29</v>
      </c>
      <c r="D283" s="73" t="s">
        <v>60</v>
      </c>
      <c r="E283" s="87" t="s">
        <v>1171</v>
      </c>
      <c r="F283" s="81" t="s">
        <v>1172</v>
      </c>
      <c r="G283" s="63" t="s">
        <v>1173</v>
      </c>
      <c r="H283" s="63" t="s">
        <v>1174</v>
      </c>
      <c r="I283" s="64" t="s">
        <v>1157</v>
      </c>
      <c r="J283" s="65" t="s">
        <v>1174</v>
      </c>
      <c r="K283" s="66" t="s">
        <v>1157</v>
      </c>
      <c r="L283" s="67"/>
      <c r="M283" s="67" t="s">
        <v>1165</v>
      </c>
      <c r="N283" s="68"/>
      <c r="O283" s="69"/>
      <c r="P283" s="69"/>
      <c r="Q283" s="76"/>
      <c r="R283" s="68" t="str">
        <f t="shared" si="20"/>
        <v/>
      </c>
      <c r="S283" s="71" t="str">
        <f t="shared" si="21"/>
        <v/>
      </c>
      <c r="T283" s="68" t="str">
        <f t="shared" si="22"/>
        <v/>
      </c>
      <c r="U283" s="71" t="str">
        <f t="shared" si="23"/>
        <v/>
      </c>
      <c r="V283" s="43" t="str">
        <f t="shared" si="24"/>
        <v>P-A.I</v>
      </c>
    </row>
    <row r="284" spans="1:22" ht="21" outlineLevel="1">
      <c r="A284" s="58" t="s">
        <v>1175</v>
      </c>
      <c r="B284" s="72" t="s">
        <v>40</v>
      </c>
      <c r="C284" s="73" t="s">
        <v>29</v>
      </c>
      <c r="D284" s="73" t="s">
        <v>107</v>
      </c>
      <c r="E284" s="87" t="s">
        <v>1176</v>
      </c>
      <c r="F284" s="81" t="s">
        <v>1177</v>
      </c>
      <c r="G284" s="63" t="s">
        <v>1173</v>
      </c>
      <c r="H284" s="63" t="s">
        <v>1174</v>
      </c>
      <c r="I284" s="64" t="s">
        <v>1157</v>
      </c>
      <c r="J284" s="65" t="s">
        <v>1174</v>
      </c>
      <c r="K284" s="66" t="s">
        <v>1157</v>
      </c>
      <c r="L284" s="67"/>
      <c r="M284" s="67" t="s">
        <v>1165</v>
      </c>
      <c r="N284" s="68"/>
      <c r="O284" s="69"/>
      <c r="P284" s="69"/>
      <c r="Q284" s="76"/>
      <c r="R284" s="68" t="str">
        <f t="shared" si="20"/>
        <v/>
      </c>
      <c r="S284" s="71" t="str">
        <f t="shared" si="21"/>
        <v/>
      </c>
      <c r="T284" s="68" t="str">
        <f t="shared" si="22"/>
        <v/>
      </c>
      <c r="U284" s="71" t="str">
        <f t="shared" si="23"/>
        <v/>
      </c>
      <c r="V284" s="43" t="str">
        <f t="shared" si="24"/>
        <v>P-A.I</v>
      </c>
    </row>
    <row r="285" spans="1:22" ht="22.15" customHeight="1" outlineLevel="1">
      <c r="A285" s="98" t="s">
        <v>1178</v>
      </c>
      <c r="B285" s="79" t="s">
        <v>40</v>
      </c>
      <c r="C285" s="80" t="s">
        <v>29</v>
      </c>
      <c r="D285" s="80" t="s">
        <v>600</v>
      </c>
      <c r="E285" s="74" t="s">
        <v>1179</v>
      </c>
      <c r="F285" s="87" t="s">
        <v>1180</v>
      </c>
      <c r="G285" s="89" t="s">
        <v>1173</v>
      </c>
      <c r="H285" s="89" t="s">
        <v>1174</v>
      </c>
      <c r="I285" s="90" t="s">
        <v>1157</v>
      </c>
      <c r="J285" s="82" t="s">
        <v>1174</v>
      </c>
      <c r="K285" s="83" t="s">
        <v>1157</v>
      </c>
      <c r="L285" s="84"/>
      <c r="M285" s="67" t="s">
        <v>1165</v>
      </c>
      <c r="N285" s="68"/>
      <c r="O285" s="69"/>
      <c r="P285" s="69"/>
      <c r="Q285" s="76"/>
      <c r="R285" s="68" t="str">
        <f t="shared" si="20"/>
        <v/>
      </c>
      <c r="S285" s="71" t="str">
        <f t="shared" si="21"/>
        <v/>
      </c>
      <c r="T285" s="68" t="str">
        <f t="shared" si="22"/>
        <v/>
      </c>
      <c r="U285" s="71" t="str">
        <f t="shared" si="23"/>
        <v/>
      </c>
      <c r="V285" s="43" t="str">
        <f t="shared" si="24"/>
        <v>P-A.I</v>
      </c>
    </row>
    <row r="286" spans="1:22" ht="21" outlineLevel="1">
      <c r="A286" s="86" t="s">
        <v>1181</v>
      </c>
      <c r="B286" s="59" t="s">
        <v>40</v>
      </c>
      <c r="C286" s="60" t="s">
        <v>40</v>
      </c>
      <c r="D286" s="60" t="s">
        <v>25</v>
      </c>
      <c r="E286" s="62" t="s">
        <v>1182</v>
      </c>
      <c r="F286" s="62" t="s">
        <v>1183</v>
      </c>
      <c r="G286" s="63"/>
      <c r="H286" s="63"/>
      <c r="I286" s="64"/>
      <c r="J286" s="65"/>
      <c r="K286" s="66"/>
      <c r="L286" s="67"/>
      <c r="N286" s="68"/>
      <c r="O286" s="69"/>
      <c r="P286" s="69"/>
      <c r="Q286" s="76"/>
      <c r="R286" s="68" t="str">
        <f t="shared" si="20"/>
        <v/>
      </c>
      <c r="S286" s="71" t="str">
        <f t="shared" si="21"/>
        <v/>
      </c>
      <c r="T286" s="68" t="str">
        <f t="shared" si="22"/>
        <v/>
      </c>
      <c r="U286" s="71" t="str">
        <f t="shared" si="23"/>
        <v/>
      </c>
      <c r="V286" s="43" t="str">
        <f t="shared" si="24"/>
        <v>-</v>
      </c>
    </row>
    <row r="287" spans="1:22" ht="22.5" outlineLevel="1">
      <c r="A287" s="58" t="s">
        <v>1184</v>
      </c>
      <c r="B287" s="72" t="s">
        <v>40</v>
      </c>
      <c r="C287" s="73" t="s">
        <v>40</v>
      </c>
      <c r="D287" s="73" t="s">
        <v>23</v>
      </c>
      <c r="E287" s="74" t="s">
        <v>1185</v>
      </c>
      <c r="F287" s="81" t="s">
        <v>1186</v>
      </c>
      <c r="G287" s="63" t="s">
        <v>1187</v>
      </c>
      <c r="H287" s="63" t="s">
        <v>139</v>
      </c>
      <c r="I287" s="64" t="s">
        <v>1188</v>
      </c>
      <c r="J287" s="65" t="s">
        <v>139</v>
      </c>
      <c r="K287" s="66" t="s">
        <v>1188</v>
      </c>
      <c r="L287" s="67"/>
      <c r="M287" s="67" t="s">
        <v>1165</v>
      </c>
      <c r="N287" s="68"/>
      <c r="O287" s="69"/>
      <c r="P287" s="69"/>
      <c r="Q287" s="76"/>
      <c r="R287" s="68" t="str">
        <f t="shared" si="20"/>
        <v/>
      </c>
      <c r="S287" s="71" t="str">
        <f t="shared" si="21"/>
        <v/>
      </c>
      <c r="T287" s="68" t="str">
        <f t="shared" si="22"/>
        <v/>
      </c>
      <c r="U287" s="71" t="str">
        <f t="shared" si="23"/>
        <v/>
      </c>
      <c r="V287" s="43" t="str">
        <f t="shared" si="24"/>
        <v>P-A.II.3</v>
      </c>
    </row>
    <row r="288" spans="1:22" ht="22.5" outlineLevel="1">
      <c r="A288" s="98" t="s">
        <v>1189</v>
      </c>
      <c r="B288" s="79" t="s">
        <v>40</v>
      </c>
      <c r="C288" s="80" t="s">
        <v>40</v>
      </c>
      <c r="D288" s="80" t="s">
        <v>269</v>
      </c>
      <c r="E288" s="74" t="s">
        <v>1190</v>
      </c>
      <c r="F288" s="74" t="s">
        <v>1191</v>
      </c>
      <c r="G288" s="89" t="s">
        <v>1192</v>
      </c>
      <c r="H288" s="89" t="s">
        <v>155</v>
      </c>
      <c r="I288" s="90" t="s">
        <v>1193</v>
      </c>
      <c r="J288" s="82" t="s">
        <v>155</v>
      </c>
      <c r="K288" s="83" t="s">
        <v>1193</v>
      </c>
      <c r="L288" s="84"/>
      <c r="M288" s="67" t="s">
        <v>1165</v>
      </c>
      <c r="N288" s="68"/>
      <c r="O288" s="69"/>
      <c r="P288" s="69"/>
      <c r="Q288" s="76"/>
      <c r="R288" s="68" t="str">
        <f t="shared" si="20"/>
        <v/>
      </c>
      <c r="S288" s="71" t="str">
        <f t="shared" si="21"/>
        <v/>
      </c>
      <c r="T288" s="68" t="str">
        <f t="shared" si="22"/>
        <v/>
      </c>
      <c r="U288" s="71" t="str">
        <f t="shared" si="23"/>
        <v/>
      </c>
      <c r="V288" s="43" t="str">
        <f t="shared" si="24"/>
        <v>P-A.II.5</v>
      </c>
    </row>
    <row r="289" spans="1:22" ht="22.5" outlineLevel="1">
      <c r="A289" s="58" t="s">
        <v>1194</v>
      </c>
      <c r="B289" s="72" t="s">
        <v>40</v>
      </c>
      <c r="C289" s="73" t="s">
        <v>40</v>
      </c>
      <c r="D289" s="73" t="s">
        <v>60</v>
      </c>
      <c r="E289" s="74" t="s">
        <v>1195</v>
      </c>
      <c r="F289" s="74" t="s">
        <v>1196</v>
      </c>
      <c r="G289" s="63" t="s">
        <v>1197</v>
      </c>
      <c r="H289" s="63" t="s">
        <v>1198</v>
      </c>
      <c r="I289" s="64" t="s">
        <v>1199</v>
      </c>
      <c r="J289" s="65" t="s">
        <v>1198</v>
      </c>
      <c r="K289" s="66" t="s">
        <v>1199</v>
      </c>
      <c r="L289" s="67"/>
      <c r="M289" s="67" t="s">
        <v>1165</v>
      </c>
      <c r="N289" s="68"/>
      <c r="O289" s="69"/>
      <c r="P289" s="69"/>
      <c r="Q289" s="76"/>
      <c r="R289" s="68" t="str">
        <f t="shared" si="20"/>
        <v/>
      </c>
      <c r="S289" s="71" t="str">
        <f t="shared" si="21"/>
        <v/>
      </c>
      <c r="T289" s="68" t="str">
        <f t="shared" si="22"/>
        <v/>
      </c>
      <c r="U289" s="71" t="str">
        <f t="shared" si="23"/>
        <v/>
      </c>
      <c r="V289" s="43" t="str">
        <f t="shared" si="24"/>
        <v>P-A.II.2.c</v>
      </c>
    </row>
    <row r="290" spans="1:22" ht="22.5" outlineLevel="1">
      <c r="A290" s="58" t="s">
        <v>1200</v>
      </c>
      <c r="B290" s="72" t="s">
        <v>40</v>
      </c>
      <c r="C290" s="73" t="s">
        <v>40</v>
      </c>
      <c r="D290" s="73" t="s">
        <v>439</v>
      </c>
      <c r="E290" s="74" t="s">
        <v>1201</v>
      </c>
      <c r="F290" s="74" t="s">
        <v>1202</v>
      </c>
      <c r="G290" s="63" t="s">
        <v>1203</v>
      </c>
      <c r="H290" s="63" t="s">
        <v>131</v>
      </c>
      <c r="I290" s="64" t="s">
        <v>1204</v>
      </c>
      <c r="J290" s="65" t="s">
        <v>131</v>
      </c>
      <c r="K290" s="66" t="s">
        <v>1205</v>
      </c>
      <c r="L290" s="67"/>
      <c r="M290" s="67" t="s">
        <v>1165</v>
      </c>
      <c r="N290" s="68"/>
      <c r="O290" s="69"/>
      <c r="P290" s="69"/>
      <c r="Q290" s="76"/>
      <c r="R290" s="68" t="str">
        <f t="shared" si="20"/>
        <v/>
      </c>
      <c r="S290" s="71" t="str">
        <f t="shared" si="21"/>
        <v/>
      </c>
      <c r="T290" s="68" t="str">
        <f t="shared" si="22"/>
        <v/>
      </c>
      <c r="U290" s="71" t="str">
        <f t="shared" si="23"/>
        <v/>
      </c>
      <c r="V290" s="43" t="str">
        <f t="shared" si="24"/>
        <v>P-A.II.2.b</v>
      </c>
    </row>
    <row r="291" spans="1:22" ht="31.5" outlineLevel="1">
      <c r="A291" s="58" t="s">
        <v>1206</v>
      </c>
      <c r="B291" s="72" t="s">
        <v>40</v>
      </c>
      <c r="C291" s="73" t="s">
        <v>40</v>
      </c>
      <c r="D291" s="73" t="s">
        <v>672</v>
      </c>
      <c r="E291" s="74" t="s">
        <v>1207</v>
      </c>
      <c r="F291" s="74" t="s">
        <v>1208</v>
      </c>
      <c r="G291" s="63" t="s">
        <v>1209</v>
      </c>
      <c r="H291" s="63" t="s">
        <v>1210</v>
      </c>
      <c r="I291" s="64" t="s">
        <v>1211</v>
      </c>
      <c r="J291" s="65" t="s">
        <v>1210</v>
      </c>
      <c r="K291" s="66" t="s">
        <v>1212</v>
      </c>
      <c r="L291" s="67"/>
      <c r="M291" s="67" t="s">
        <v>1165</v>
      </c>
      <c r="N291" s="68"/>
      <c r="O291" s="69"/>
      <c r="P291" s="69"/>
      <c r="Q291" s="76"/>
      <c r="R291" s="68" t="str">
        <f t="shared" si="20"/>
        <v/>
      </c>
      <c r="S291" s="71" t="str">
        <f t="shared" si="21"/>
        <v/>
      </c>
      <c r="T291" s="68" t="str">
        <f t="shared" si="22"/>
        <v/>
      </c>
      <c r="U291" s="71" t="str">
        <f t="shared" si="23"/>
        <v/>
      </c>
      <c r="V291" s="43" t="str">
        <f t="shared" si="24"/>
        <v>P-A.II.2.a</v>
      </c>
    </row>
    <row r="292" spans="1:22" ht="22.5" outlineLevel="1">
      <c r="A292" s="58" t="s">
        <v>1213</v>
      </c>
      <c r="B292" s="72" t="s">
        <v>40</v>
      </c>
      <c r="C292" s="73" t="s">
        <v>40</v>
      </c>
      <c r="D292" s="73" t="s">
        <v>107</v>
      </c>
      <c r="E292" s="74" t="s">
        <v>1214</v>
      </c>
      <c r="F292" s="74" t="s">
        <v>1215</v>
      </c>
      <c r="G292" s="63" t="s">
        <v>1216</v>
      </c>
      <c r="H292" s="63" t="s">
        <v>147</v>
      </c>
      <c r="I292" s="64" t="s">
        <v>1217</v>
      </c>
      <c r="J292" s="65" t="s">
        <v>147</v>
      </c>
      <c r="K292" s="66" t="s">
        <v>1217</v>
      </c>
      <c r="L292" s="67"/>
      <c r="M292" s="67" t="s">
        <v>1165</v>
      </c>
      <c r="N292" s="68"/>
      <c r="O292" s="69"/>
      <c r="P292" s="69"/>
      <c r="Q292" s="76"/>
      <c r="R292" s="68" t="str">
        <f t="shared" si="20"/>
        <v/>
      </c>
      <c r="S292" s="71" t="str">
        <f t="shared" si="21"/>
        <v/>
      </c>
      <c r="T292" s="68" t="str">
        <f t="shared" si="22"/>
        <v/>
      </c>
      <c r="U292" s="71" t="str">
        <f t="shared" si="23"/>
        <v/>
      </c>
      <c r="V292" s="43" t="str">
        <f t="shared" si="24"/>
        <v>P-A.II.4</v>
      </c>
    </row>
    <row r="293" spans="1:22" ht="22.5" outlineLevel="1">
      <c r="A293" s="58" t="s">
        <v>1218</v>
      </c>
      <c r="B293" s="72" t="s">
        <v>40</v>
      </c>
      <c r="C293" s="73" t="s">
        <v>40</v>
      </c>
      <c r="D293" s="73" t="s">
        <v>600</v>
      </c>
      <c r="E293" s="74" t="s">
        <v>1219</v>
      </c>
      <c r="F293" s="81" t="s">
        <v>1220</v>
      </c>
      <c r="G293" s="63" t="s">
        <v>1187</v>
      </c>
      <c r="H293" s="63" t="s">
        <v>139</v>
      </c>
      <c r="I293" s="64" t="s">
        <v>1188</v>
      </c>
      <c r="J293" s="65" t="s">
        <v>139</v>
      </c>
      <c r="K293" s="66" t="s">
        <v>1188</v>
      </c>
      <c r="L293" s="67"/>
      <c r="M293" s="67" t="s">
        <v>1165</v>
      </c>
      <c r="N293" s="68"/>
      <c r="O293" s="69"/>
      <c r="P293" s="69"/>
      <c r="Q293" s="76"/>
      <c r="R293" s="68" t="str">
        <f t="shared" si="20"/>
        <v/>
      </c>
      <c r="S293" s="71" t="str">
        <f t="shared" si="21"/>
        <v/>
      </c>
      <c r="T293" s="68" t="str">
        <f t="shared" si="22"/>
        <v/>
      </c>
      <c r="U293" s="71" t="str">
        <f t="shared" si="23"/>
        <v/>
      </c>
      <c r="V293" s="43" t="str">
        <f t="shared" si="24"/>
        <v>P-A.II.3</v>
      </c>
    </row>
    <row r="294" spans="1:22" ht="21" outlineLevel="1">
      <c r="A294" s="86" t="s">
        <v>1221</v>
      </c>
      <c r="B294" s="59" t="s">
        <v>40</v>
      </c>
      <c r="C294" s="60" t="s">
        <v>50</v>
      </c>
      <c r="D294" s="60" t="s">
        <v>25</v>
      </c>
      <c r="E294" s="62" t="s">
        <v>1222</v>
      </c>
      <c r="F294" s="62" t="s">
        <v>1223</v>
      </c>
      <c r="G294" s="63"/>
      <c r="H294" s="63"/>
      <c r="I294" s="64"/>
      <c r="J294" s="65"/>
      <c r="K294" s="66"/>
      <c r="L294" s="67"/>
      <c r="N294" s="68"/>
      <c r="O294" s="69"/>
      <c r="P294" s="69"/>
      <c r="Q294" s="76"/>
      <c r="R294" s="68" t="str">
        <f t="shared" si="20"/>
        <v/>
      </c>
      <c r="S294" s="71" t="str">
        <f t="shared" si="21"/>
        <v/>
      </c>
      <c r="T294" s="68" t="str">
        <f t="shared" si="22"/>
        <v/>
      </c>
      <c r="U294" s="71" t="str">
        <f t="shared" si="23"/>
        <v/>
      </c>
      <c r="V294" s="43" t="str">
        <f t="shared" si="24"/>
        <v>-</v>
      </c>
    </row>
    <row r="295" spans="1:22" ht="24.6" customHeight="1" outlineLevel="1">
      <c r="A295" s="58" t="s">
        <v>1224</v>
      </c>
      <c r="B295" s="72" t="s">
        <v>40</v>
      </c>
      <c r="C295" s="73" t="s">
        <v>50</v>
      </c>
      <c r="D295" s="73" t="s">
        <v>23</v>
      </c>
      <c r="E295" s="74" t="s">
        <v>1225</v>
      </c>
      <c r="F295" s="74" t="s">
        <v>1226</v>
      </c>
      <c r="G295" s="63" t="s">
        <v>1227</v>
      </c>
      <c r="H295" s="63" t="s">
        <v>1228</v>
      </c>
      <c r="I295" s="64" t="s">
        <v>1229</v>
      </c>
      <c r="J295" s="65" t="s">
        <v>1230</v>
      </c>
      <c r="K295" s="66" t="s">
        <v>1231</v>
      </c>
      <c r="L295" s="67"/>
      <c r="M295" s="67" t="s">
        <v>1165</v>
      </c>
      <c r="N295" s="68"/>
      <c r="O295" s="69"/>
      <c r="P295" s="69"/>
      <c r="Q295" s="76"/>
      <c r="R295" s="68" t="str">
        <f t="shared" si="20"/>
        <v/>
      </c>
      <c r="S295" s="71" t="str">
        <f t="shared" si="21"/>
        <v/>
      </c>
      <c r="T295" s="68" t="str">
        <f t="shared" si="22"/>
        <v/>
      </c>
      <c r="U295" s="71" t="str">
        <f t="shared" si="23"/>
        <v/>
      </c>
      <c r="V295" s="43" t="str">
        <f t="shared" si="24"/>
        <v>P-A.V</v>
      </c>
    </row>
    <row r="296" spans="1:22" ht="22.9" customHeight="1" outlineLevel="1">
      <c r="A296" s="58" t="s">
        <v>1232</v>
      </c>
      <c r="B296" s="72" t="s">
        <v>40</v>
      </c>
      <c r="C296" s="73" t="s">
        <v>50</v>
      </c>
      <c r="D296" s="73" t="s">
        <v>60</v>
      </c>
      <c r="E296" s="74" t="s">
        <v>1233</v>
      </c>
      <c r="F296" s="74" t="s">
        <v>1234</v>
      </c>
      <c r="G296" s="63" t="s">
        <v>1227</v>
      </c>
      <c r="H296" s="63" t="s">
        <v>1228</v>
      </c>
      <c r="I296" s="64" t="s">
        <v>1229</v>
      </c>
      <c r="J296" s="65" t="s">
        <v>1230</v>
      </c>
      <c r="K296" s="66" t="s">
        <v>1231</v>
      </c>
      <c r="L296" s="67"/>
      <c r="M296" s="67" t="s">
        <v>1165</v>
      </c>
      <c r="N296" s="68"/>
      <c r="O296" s="69"/>
      <c r="P296" s="69"/>
      <c r="Q296" s="76"/>
      <c r="R296" s="68" t="str">
        <f t="shared" si="20"/>
        <v/>
      </c>
      <c r="S296" s="71" t="str">
        <f t="shared" si="21"/>
        <v/>
      </c>
      <c r="T296" s="68" t="str">
        <f t="shared" si="22"/>
        <v/>
      </c>
      <c r="U296" s="71" t="str">
        <f t="shared" si="23"/>
        <v/>
      </c>
      <c r="V296" s="43" t="str">
        <f t="shared" si="24"/>
        <v>P-A.V</v>
      </c>
    </row>
    <row r="297" spans="1:22" ht="21" outlineLevel="1">
      <c r="A297" s="86" t="s">
        <v>1235</v>
      </c>
      <c r="B297" s="59" t="s">
        <v>40</v>
      </c>
      <c r="C297" s="60" t="s">
        <v>67</v>
      </c>
      <c r="D297" s="60" t="s">
        <v>25</v>
      </c>
      <c r="E297" s="62" t="s">
        <v>1236</v>
      </c>
      <c r="F297" s="62" t="s">
        <v>1237</v>
      </c>
      <c r="G297" s="63"/>
      <c r="H297" s="63"/>
      <c r="I297" s="64"/>
      <c r="J297" s="65"/>
      <c r="K297" s="66"/>
      <c r="L297" s="67"/>
      <c r="N297" s="68"/>
      <c r="O297" s="69"/>
      <c r="P297" s="69"/>
      <c r="Q297" s="76"/>
      <c r="R297" s="68" t="str">
        <f t="shared" si="20"/>
        <v/>
      </c>
      <c r="S297" s="71" t="str">
        <f t="shared" si="21"/>
        <v/>
      </c>
      <c r="T297" s="68" t="str">
        <f t="shared" si="22"/>
        <v/>
      </c>
      <c r="U297" s="71" t="str">
        <f t="shared" si="23"/>
        <v/>
      </c>
      <c r="V297" s="43" t="str">
        <f t="shared" si="24"/>
        <v>-</v>
      </c>
    </row>
    <row r="298" spans="1:22" outlineLevel="1">
      <c r="A298" s="58" t="s">
        <v>1238</v>
      </c>
      <c r="B298" s="72" t="s">
        <v>40</v>
      </c>
      <c r="C298" s="73" t="s">
        <v>67</v>
      </c>
      <c r="D298" s="73" t="s">
        <v>23</v>
      </c>
      <c r="E298" s="74" t="s">
        <v>1236</v>
      </c>
      <c r="F298" s="81" t="s">
        <v>1237</v>
      </c>
      <c r="G298" s="63" t="s">
        <v>1239</v>
      </c>
      <c r="H298" s="63" t="s">
        <v>1240</v>
      </c>
      <c r="I298" s="64" t="s">
        <v>1241</v>
      </c>
      <c r="J298" s="65" t="s">
        <v>1242</v>
      </c>
      <c r="K298" s="66" t="s">
        <v>1243</v>
      </c>
      <c r="L298" s="67"/>
      <c r="M298" s="67" t="s">
        <v>1165</v>
      </c>
      <c r="N298" s="68"/>
      <c r="O298" s="69"/>
      <c r="P298" s="69"/>
      <c r="Q298" s="76"/>
      <c r="R298" s="68" t="str">
        <f t="shared" si="20"/>
        <v/>
      </c>
      <c r="S298" s="71" t="str">
        <f t="shared" si="21"/>
        <v/>
      </c>
      <c r="T298" s="68" t="str">
        <f t="shared" si="22"/>
        <v/>
      </c>
      <c r="U298" s="71" t="str">
        <f t="shared" si="23"/>
        <v/>
      </c>
      <c r="V298" s="43" t="str">
        <f t="shared" si="24"/>
        <v>P-A.IV</v>
      </c>
    </row>
    <row r="299" spans="1:22" ht="21" outlineLevel="1">
      <c r="A299" s="86" t="s">
        <v>1244</v>
      </c>
      <c r="B299" s="59" t="s">
        <v>40</v>
      </c>
      <c r="C299" s="60" t="s">
        <v>77</v>
      </c>
      <c r="D299" s="60" t="s">
        <v>25</v>
      </c>
      <c r="E299" s="62" t="s">
        <v>1245</v>
      </c>
      <c r="F299" s="62" t="s">
        <v>1246</v>
      </c>
      <c r="G299" s="63"/>
      <c r="H299" s="63"/>
      <c r="I299" s="64"/>
      <c r="J299" s="65"/>
      <c r="K299" s="66"/>
      <c r="L299" s="67"/>
      <c r="N299" s="68"/>
      <c r="O299" s="69"/>
      <c r="P299" s="69"/>
      <c r="Q299" s="76"/>
      <c r="R299" s="68" t="str">
        <f t="shared" si="20"/>
        <v/>
      </c>
      <c r="S299" s="71" t="str">
        <f t="shared" si="21"/>
        <v/>
      </c>
      <c r="T299" s="68" t="str">
        <f t="shared" si="22"/>
        <v/>
      </c>
      <c r="U299" s="71" t="str">
        <f t="shared" si="23"/>
        <v/>
      </c>
      <c r="V299" s="43" t="str">
        <f t="shared" si="24"/>
        <v>-</v>
      </c>
    </row>
    <row r="300" spans="1:22" ht="22.5" outlineLevel="1">
      <c r="A300" s="58" t="s">
        <v>1247</v>
      </c>
      <c r="B300" s="72" t="s">
        <v>40</v>
      </c>
      <c r="C300" s="73" t="s">
        <v>77</v>
      </c>
      <c r="D300" s="73" t="s">
        <v>23</v>
      </c>
      <c r="E300" s="74" t="s">
        <v>1248</v>
      </c>
      <c r="F300" s="81" t="s">
        <v>1249</v>
      </c>
      <c r="G300" s="63" t="s">
        <v>1250</v>
      </c>
      <c r="H300" s="63" t="s">
        <v>1251</v>
      </c>
      <c r="I300" s="64" t="s">
        <v>1252</v>
      </c>
      <c r="J300" s="65" t="s">
        <v>1251</v>
      </c>
      <c r="K300" s="66" t="s">
        <v>1253</v>
      </c>
      <c r="L300" s="67"/>
      <c r="M300" s="67" t="s">
        <v>1165</v>
      </c>
      <c r="N300" s="68"/>
      <c r="O300" s="69"/>
      <c r="P300" s="69"/>
      <c r="Q300" s="76"/>
      <c r="R300" s="68" t="str">
        <f t="shared" si="20"/>
        <v/>
      </c>
      <c r="S300" s="71" t="str">
        <f t="shared" si="21"/>
        <v/>
      </c>
      <c r="T300" s="68" t="str">
        <f t="shared" si="22"/>
        <v/>
      </c>
      <c r="U300" s="71" t="str">
        <f t="shared" si="23"/>
        <v/>
      </c>
      <c r="V300" s="43" t="str">
        <f t="shared" si="24"/>
        <v>P-A.III</v>
      </c>
    </row>
    <row r="301" spans="1:22" ht="21" outlineLevel="1">
      <c r="A301" s="58" t="s">
        <v>1254</v>
      </c>
      <c r="B301" s="72" t="s">
        <v>40</v>
      </c>
      <c r="C301" s="73" t="s">
        <v>77</v>
      </c>
      <c r="D301" s="73" t="s">
        <v>60</v>
      </c>
      <c r="E301" s="74" t="s">
        <v>1255</v>
      </c>
      <c r="F301" s="81" t="s">
        <v>1256</v>
      </c>
      <c r="G301" s="63" t="s">
        <v>1257</v>
      </c>
      <c r="H301" s="63" t="s">
        <v>1258</v>
      </c>
      <c r="I301" s="64" t="s">
        <v>1259</v>
      </c>
      <c r="J301" s="65" t="s">
        <v>1242</v>
      </c>
      <c r="K301" s="66" t="s">
        <v>1243</v>
      </c>
      <c r="L301" s="67"/>
      <c r="M301" s="67" t="s">
        <v>1165</v>
      </c>
      <c r="N301" s="68"/>
      <c r="O301" s="69"/>
      <c r="P301" s="69"/>
      <c r="Q301" s="76"/>
      <c r="R301" s="68" t="str">
        <f t="shared" si="20"/>
        <v/>
      </c>
      <c r="S301" s="71" t="str">
        <f t="shared" si="21"/>
        <v/>
      </c>
      <c r="T301" s="68" t="str">
        <f t="shared" si="22"/>
        <v/>
      </c>
      <c r="U301" s="71" t="str">
        <f t="shared" si="23"/>
        <v/>
      </c>
      <c r="V301" s="43" t="str">
        <f t="shared" si="24"/>
        <v>P-A.IV</v>
      </c>
    </row>
    <row r="302" spans="1:22" ht="22.5" outlineLevel="1">
      <c r="A302" s="58" t="s">
        <v>1260</v>
      </c>
      <c r="B302" s="72" t="s">
        <v>40</v>
      </c>
      <c r="C302" s="73" t="s">
        <v>77</v>
      </c>
      <c r="D302" s="73" t="s">
        <v>107</v>
      </c>
      <c r="E302" s="74" t="s">
        <v>1261</v>
      </c>
      <c r="F302" s="87" t="s">
        <v>1262</v>
      </c>
      <c r="G302" s="63" t="s">
        <v>1263</v>
      </c>
      <c r="H302" s="63" t="s">
        <v>1264</v>
      </c>
      <c r="I302" s="64" t="s">
        <v>1265</v>
      </c>
      <c r="J302" s="65" t="s">
        <v>1242</v>
      </c>
      <c r="K302" s="66" t="s">
        <v>1243</v>
      </c>
      <c r="L302" s="67"/>
      <c r="M302" s="67" t="s">
        <v>1165</v>
      </c>
      <c r="N302" s="68"/>
      <c r="O302" s="69"/>
      <c r="P302" s="69"/>
      <c r="Q302" s="76"/>
      <c r="R302" s="68" t="str">
        <f t="shared" si="20"/>
        <v/>
      </c>
      <c r="S302" s="71" t="str">
        <f t="shared" si="21"/>
        <v/>
      </c>
      <c r="T302" s="68" t="str">
        <f t="shared" si="22"/>
        <v/>
      </c>
      <c r="U302" s="71" t="str">
        <f t="shared" si="23"/>
        <v/>
      </c>
      <c r="V302" s="43" t="str">
        <f t="shared" si="24"/>
        <v>P-A.IV</v>
      </c>
    </row>
    <row r="303" spans="1:22" ht="21" outlineLevel="1">
      <c r="A303" s="58" t="s">
        <v>1266</v>
      </c>
      <c r="B303" s="72" t="s">
        <v>40</v>
      </c>
      <c r="C303" s="73" t="s">
        <v>77</v>
      </c>
      <c r="D303" s="73" t="s">
        <v>600</v>
      </c>
      <c r="E303" s="74" t="s">
        <v>1267</v>
      </c>
      <c r="F303" s="81" t="s">
        <v>1268</v>
      </c>
      <c r="G303" s="63" t="s">
        <v>1269</v>
      </c>
      <c r="H303" s="63" t="s">
        <v>1270</v>
      </c>
      <c r="I303" s="64" t="s">
        <v>1271</v>
      </c>
      <c r="J303" s="65" t="s">
        <v>1242</v>
      </c>
      <c r="K303" s="66" t="s">
        <v>1243</v>
      </c>
      <c r="L303" s="67"/>
      <c r="M303" s="67" t="s">
        <v>1165</v>
      </c>
      <c r="N303" s="68"/>
      <c r="O303" s="69"/>
      <c r="P303" s="69"/>
      <c r="Q303" s="76"/>
      <c r="R303" s="68" t="str">
        <f t="shared" si="20"/>
        <v/>
      </c>
      <c r="S303" s="71" t="str">
        <f t="shared" si="21"/>
        <v/>
      </c>
      <c r="T303" s="68" t="str">
        <f t="shared" si="22"/>
        <v/>
      </c>
      <c r="U303" s="71" t="str">
        <f t="shared" si="23"/>
        <v/>
      </c>
      <c r="V303" s="43" t="str">
        <f t="shared" si="24"/>
        <v>P-A.IV</v>
      </c>
    </row>
    <row r="304" spans="1:22" ht="21" outlineLevel="1">
      <c r="A304" s="58" t="s">
        <v>1272</v>
      </c>
      <c r="B304" s="72" t="s">
        <v>40</v>
      </c>
      <c r="C304" s="73" t="s">
        <v>77</v>
      </c>
      <c r="D304" s="73" t="s">
        <v>722</v>
      </c>
      <c r="E304" s="74" t="s">
        <v>1273</v>
      </c>
      <c r="F304" s="81" t="s">
        <v>1274</v>
      </c>
      <c r="G304" s="63" t="s">
        <v>1275</v>
      </c>
      <c r="H304" s="63" t="s">
        <v>1276</v>
      </c>
      <c r="I304" s="64" t="s">
        <v>1277</v>
      </c>
      <c r="J304" s="65" t="s">
        <v>1242</v>
      </c>
      <c r="K304" s="66" t="s">
        <v>1243</v>
      </c>
      <c r="L304" s="67"/>
      <c r="M304" s="67" t="s">
        <v>1165</v>
      </c>
      <c r="N304" s="68"/>
      <c r="O304" s="69"/>
      <c r="P304" s="69"/>
      <c r="Q304" s="76"/>
      <c r="R304" s="68" t="str">
        <f t="shared" si="20"/>
        <v/>
      </c>
      <c r="S304" s="71" t="str">
        <f t="shared" si="21"/>
        <v/>
      </c>
      <c r="T304" s="68" t="str">
        <f t="shared" si="22"/>
        <v/>
      </c>
      <c r="U304" s="71" t="str">
        <f t="shared" si="23"/>
        <v/>
      </c>
      <c r="V304" s="43" t="str">
        <f t="shared" si="24"/>
        <v>P-A.IV</v>
      </c>
    </row>
    <row r="305" spans="1:22" outlineLevel="1">
      <c r="A305" s="58" t="s">
        <v>1278</v>
      </c>
      <c r="B305" s="72" t="s">
        <v>40</v>
      </c>
      <c r="C305" s="73" t="s">
        <v>77</v>
      </c>
      <c r="D305" s="73" t="s">
        <v>562</v>
      </c>
      <c r="E305" s="74" t="s">
        <v>1245</v>
      </c>
      <c r="F305" s="81" t="s">
        <v>1246</v>
      </c>
      <c r="G305" s="63" t="s">
        <v>1257</v>
      </c>
      <c r="H305" s="63" t="s">
        <v>1258</v>
      </c>
      <c r="I305" s="64" t="s">
        <v>1259</v>
      </c>
      <c r="J305" s="65" t="s">
        <v>1242</v>
      </c>
      <c r="K305" s="66" t="s">
        <v>1243</v>
      </c>
      <c r="L305" s="67"/>
      <c r="M305" s="67" t="s">
        <v>1165</v>
      </c>
      <c r="N305" s="68"/>
      <c r="O305" s="69"/>
      <c r="P305" s="69"/>
      <c r="Q305" s="76"/>
      <c r="R305" s="68" t="str">
        <f t="shared" si="20"/>
        <v/>
      </c>
      <c r="S305" s="71" t="str">
        <f t="shared" si="21"/>
        <v/>
      </c>
      <c r="T305" s="68" t="str">
        <f t="shared" si="22"/>
        <v/>
      </c>
      <c r="U305" s="71" t="str">
        <f t="shared" si="23"/>
        <v/>
      </c>
      <c r="V305" s="43" t="str">
        <f t="shared" si="24"/>
        <v>P-A.IV</v>
      </c>
    </row>
    <row r="306" spans="1:22" ht="21" outlineLevel="1">
      <c r="A306" s="86" t="s">
        <v>1279</v>
      </c>
      <c r="B306" s="59" t="s">
        <v>40</v>
      </c>
      <c r="C306" s="60" t="s">
        <v>91</v>
      </c>
      <c r="D306" s="60" t="s">
        <v>25</v>
      </c>
      <c r="E306" s="61" t="s">
        <v>1280</v>
      </c>
      <c r="F306" s="62" t="s">
        <v>1281</v>
      </c>
      <c r="G306" s="63"/>
      <c r="H306" s="63"/>
      <c r="I306" s="64"/>
      <c r="J306" s="65"/>
      <c r="K306" s="66"/>
      <c r="L306" s="67"/>
      <c r="N306" s="68"/>
      <c r="O306" s="69"/>
      <c r="P306" s="69"/>
      <c r="Q306" s="76"/>
      <c r="R306" s="68" t="str">
        <f t="shared" si="20"/>
        <v/>
      </c>
      <c r="S306" s="71" t="str">
        <f t="shared" si="21"/>
        <v/>
      </c>
      <c r="T306" s="68" t="str">
        <f t="shared" si="22"/>
        <v/>
      </c>
      <c r="U306" s="71" t="str">
        <f t="shared" si="23"/>
        <v/>
      </c>
      <c r="V306" s="43" t="str">
        <f t="shared" si="24"/>
        <v>-</v>
      </c>
    </row>
    <row r="307" spans="1:22" outlineLevel="1">
      <c r="A307" s="58" t="s">
        <v>1282</v>
      </c>
      <c r="B307" s="72" t="s">
        <v>40</v>
      </c>
      <c r="C307" s="73" t="s">
        <v>91</v>
      </c>
      <c r="D307" s="73" t="s">
        <v>23</v>
      </c>
      <c r="E307" s="87" t="s">
        <v>1280</v>
      </c>
      <c r="F307" s="81" t="s">
        <v>1281</v>
      </c>
      <c r="G307" s="63" t="s">
        <v>1283</v>
      </c>
      <c r="H307" s="63" t="s">
        <v>1284</v>
      </c>
      <c r="I307" s="64" t="s">
        <v>1285</v>
      </c>
      <c r="J307" s="65" t="s">
        <v>1284</v>
      </c>
      <c r="K307" s="66" t="s">
        <v>1286</v>
      </c>
      <c r="L307" s="67"/>
      <c r="M307" s="67" t="s">
        <v>1165</v>
      </c>
      <c r="N307" s="68"/>
      <c r="O307" s="69"/>
      <c r="P307" s="69"/>
      <c r="Q307" s="76"/>
      <c r="R307" s="68" t="str">
        <f t="shared" si="20"/>
        <v/>
      </c>
      <c r="S307" s="71" t="str">
        <f t="shared" si="21"/>
        <v/>
      </c>
      <c r="T307" s="68" t="str">
        <f t="shared" si="22"/>
        <v/>
      </c>
      <c r="U307" s="71" t="str">
        <f t="shared" si="23"/>
        <v/>
      </c>
      <c r="V307" s="43" t="str">
        <f t="shared" si="24"/>
        <v>P-A.VI</v>
      </c>
    </row>
    <row r="308" spans="1:22" ht="21" outlineLevel="1">
      <c r="A308" s="86" t="s">
        <v>1287</v>
      </c>
      <c r="B308" s="59" t="s">
        <v>40</v>
      </c>
      <c r="C308" s="60" t="s">
        <v>173</v>
      </c>
      <c r="D308" s="60" t="s">
        <v>25</v>
      </c>
      <c r="E308" s="61" t="s">
        <v>1288</v>
      </c>
      <c r="F308" s="62" t="s">
        <v>1289</v>
      </c>
      <c r="G308" s="63"/>
      <c r="H308" s="63"/>
      <c r="I308" s="64"/>
      <c r="J308" s="65"/>
      <c r="K308" s="66"/>
      <c r="L308" s="67"/>
      <c r="N308" s="68"/>
      <c r="O308" s="69"/>
      <c r="P308" s="69"/>
      <c r="Q308" s="76"/>
      <c r="R308" s="68" t="str">
        <f t="shared" si="20"/>
        <v/>
      </c>
      <c r="S308" s="71" t="str">
        <f t="shared" si="21"/>
        <v/>
      </c>
      <c r="T308" s="68" t="str">
        <f t="shared" si="22"/>
        <v/>
      </c>
      <c r="U308" s="71" t="str">
        <f t="shared" si="23"/>
        <v/>
      </c>
      <c r="V308" s="43" t="str">
        <f t="shared" si="24"/>
        <v>-</v>
      </c>
    </row>
    <row r="309" spans="1:22" outlineLevel="1">
      <c r="A309" s="58" t="s">
        <v>1290</v>
      </c>
      <c r="B309" s="72" t="s">
        <v>40</v>
      </c>
      <c r="C309" s="73" t="s">
        <v>173</v>
      </c>
      <c r="D309" s="73" t="s">
        <v>23</v>
      </c>
      <c r="E309" s="87" t="s">
        <v>1288</v>
      </c>
      <c r="F309" s="81" t="s">
        <v>1289</v>
      </c>
      <c r="G309" s="63" t="s">
        <v>1291</v>
      </c>
      <c r="H309" s="63" t="s">
        <v>1292</v>
      </c>
      <c r="I309" s="64" t="s">
        <v>1293</v>
      </c>
      <c r="J309" s="65" t="s">
        <v>1292</v>
      </c>
      <c r="K309" s="66" t="s">
        <v>1294</v>
      </c>
      <c r="L309" s="67"/>
      <c r="M309" s="67" t="s">
        <v>1165</v>
      </c>
      <c r="N309" s="68"/>
      <c r="O309" s="69"/>
      <c r="P309" s="69"/>
      <c r="Q309" s="76"/>
      <c r="R309" s="68" t="str">
        <f t="shared" si="20"/>
        <v/>
      </c>
      <c r="S309" s="71" t="str">
        <f t="shared" si="21"/>
        <v/>
      </c>
      <c r="T309" s="68" t="str">
        <f t="shared" si="22"/>
        <v/>
      </c>
      <c r="U309" s="71" t="str">
        <f t="shared" si="23"/>
        <v/>
      </c>
      <c r="V309" s="43" t="str">
        <f t="shared" si="24"/>
        <v>P-A.VII</v>
      </c>
    </row>
    <row r="310" spans="1:22" outlineLevel="1">
      <c r="A310" s="29"/>
      <c r="B310" s="30"/>
      <c r="C310" s="31"/>
      <c r="D310" s="31"/>
      <c r="E310" s="32" t="s">
        <v>1295</v>
      </c>
      <c r="F310" s="32" t="s">
        <v>1296</v>
      </c>
      <c r="G310" s="33"/>
      <c r="H310" s="33"/>
      <c r="I310" s="34"/>
      <c r="J310" s="35"/>
      <c r="K310" s="36"/>
      <c r="L310" s="37"/>
      <c r="M310" s="38"/>
      <c r="N310" s="39"/>
      <c r="O310" s="40"/>
      <c r="P310" s="40"/>
      <c r="Q310" s="76"/>
      <c r="R310" s="39" t="str">
        <f t="shared" si="20"/>
        <v/>
      </c>
      <c r="S310" s="42" t="str">
        <f t="shared" si="21"/>
        <v/>
      </c>
      <c r="T310" s="39" t="str">
        <f t="shared" si="22"/>
        <v/>
      </c>
      <c r="U310" s="42" t="str">
        <f t="shared" si="23"/>
        <v/>
      </c>
      <c r="V310" s="43" t="str">
        <f t="shared" si="24"/>
        <v>-</v>
      </c>
    </row>
    <row r="311" spans="1:22" ht="22.9" customHeight="1" outlineLevel="1">
      <c r="A311" s="44" t="s">
        <v>1297</v>
      </c>
      <c r="B311" s="45" t="s">
        <v>886</v>
      </c>
      <c r="C311" s="46" t="s">
        <v>24</v>
      </c>
      <c r="D311" s="46" t="s">
        <v>25</v>
      </c>
      <c r="E311" s="47" t="s">
        <v>1298</v>
      </c>
      <c r="F311" s="47" t="s">
        <v>1299</v>
      </c>
      <c r="G311" s="48"/>
      <c r="H311" s="48"/>
      <c r="I311" s="49"/>
      <c r="J311" s="50"/>
      <c r="K311" s="51"/>
      <c r="L311" s="52"/>
      <c r="M311" s="53"/>
      <c r="N311" s="54"/>
      <c r="O311" s="55"/>
      <c r="P311" s="55"/>
      <c r="Q311" s="76"/>
      <c r="R311" s="54" t="str">
        <f t="shared" si="20"/>
        <v/>
      </c>
      <c r="S311" s="57" t="str">
        <f t="shared" si="21"/>
        <v/>
      </c>
      <c r="T311" s="54" t="str">
        <f t="shared" si="22"/>
        <v/>
      </c>
      <c r="U311" s="57" t="str">
        <f t="shared" si="23"/>
        <v/>
      </c>
      <c r="V311" s="43" t="str">
        <f t="shared" si="24"/>
        <v>-</v>
      </c>
    </row>
    <row r="312" spans="1:22" ht="21" outlineLevel="1">
      <c r="A312" s="86" t="s">
        <v>1300</v>
      </c>
      <c r="B312" s="59" t="s">
        <v>886</v>
      </c>
      <c r="C312" s="60" t="s">
        <v>29</v>
      </c>
      <c r="D312" s="60" t="s">
        <v>25</v>
      </c>
      <c r="E312" s="61" t="s">
        <v>1301</v>
      </c>
      <c r="F312" s="62" t="s">
        <v>1302</v>
      </c>
      <c r="G312" s="63"/>
      <c r="H312" s="63"/>
      <c r="I312" s="64"/>
      <c r="J312" s="65"/>
      <c r="K312" s="66"/>
      <c r="L312" s="67"/>
      <c r="N312" s="68"/>
      <c r="O312" s="69"/>
      <c r="P312" s="69"/>
      <c r="Q312" s="76"/>
      <c r="R312" s="68" t="str">
        <f t="shared" si="20"/>
        <v/>
      </c>
      <c r="S312" s="71" t="str">
        <f t="shared" si="21"/>
        <v/>
      </c>
      <c r="T312" s="68" t="str">
        <f t="shared" si="22"/>
        <v/>
      </c>
      <c r="U312" s="71" t="str">
        <f t="shared" si="23"/>
        <v/>
      </c>
      <c r="V312" s="43" t="str">
        <f t="shared" si="24"/>
        <v>-</v>
      </c>
    </row>
    <row r="313" spans="1:22" ht="22.5" outlineLevel="1">
      <c r="A313" s="58" t="s">
        <v>1303</v>
      </c>
      <c r="B313" s="72" t="s">
        <v>886</v>
      </c>
      <c r="C313" s="73" t="s">
        <v>29</v>
      </c>
      <c r="D313" s="73" t="s">
        <v>23</v>
      </c>
      <c r="E313" s="87" t="s">
        <v>1301</v>
      </c>
      <c r="F313" s="81" t="s">
        <v>1302</v>
      </c>
      <c r="G313" s="63" t="s">
        <v>1304</v>
      </c>
      <c r="H313" s="63" t="s">
        <v>1305</v>
      </c>
      <c r="I313" s="64" t="s">
        <v>1306</v>
      </c>
      <c r="J313" s="82" t="s">
        <v>1307</v>
      </c>
      <c r="K313" s="83" t="s">
        <v>37</v>
      </c>
      <c r="L313" s="84"/>
      <c r="M313" s="67" t="s">
        <v>38</v>
      </c>
      <c r="N313" s="68"/>
      <c r="O313" s="69"/>
      <c r="P313" s="69"/>
      <c r="Q313" s="76"/>
      <c r="R313" s="68" t="str">
        <f t="shared" si="20"/>
        <v/>
      </c>
      <c r="S313" s="71" t="str">
        <f t="shared" si="21"/>
        <v/>
      </c>
      <c r="T313" s="68" t="str">
        <f t="shared" si="22"/>
        <v/>
      </c>
      <c r="U313" s="71" t="str">
        <f t="shared" si="23"/>
        <v/>
      </c>
      <c r="V313" s="43" t="str">
        <f t="shared" si="24"/>
        <v>A-da sottrarre A.I.1</v>
      </c>
    </row>
    <row r="314" spans="1:22" ht="21" outlineLevel="1">
      <c r="A314" s="86" t="s">
        <v>1308</v>
      </c>
      <c r="B314" s="59" t="s">
        <v>886</v>
      </c>
      <c r="C314" s="60" t="s">
        <v>40</v>
      </c>
      <c r="D314" s="60" t="s">
        <v>25</v>
      </c>
      <c r="E314" s="61" t="s">
        <v>1309</v>
      </c>
      <c r="F314" s="62" t="s">
        <v>1310</v>
      </c>
      <c r="G314" s="63"/>
      <c r="H314" s="63"/>
      <c r="I314" s="64"/>
      <c r="J314" s="82"/>
      <c r="K314" s="83"/>
      <c r="L314" s="84"/>
      <c r="M314" s="84"/>
      <c r="N314" s="68"/>
      <c r="O314" s="69"/>
      <c r="P314" s="69"/>
      <c r="Q314" s="76"/>
      <c r="R314" s="68" t="str">
        <f t="shared" si="20"/>
        <v/>
      </c>
      <c r="S314" s="71" t="str">
        <f t="shared" si="21"/>
        <v/>
      </c>
      <c r="T314" s="68" t="str">
        <f t="shared" si="22"/>
        <v/>
      </c>
      <c r="U314" s="71" t="str">
        <f t="shared" si="23"/>
        <v/>
      </c>
      <c r="V314" s="43" t="str">
        <f t="shared" si="24"/>
        <v>-</v>
      </c>
    </row>
    <row r="315" spans="1:22" ht="22.5" outlineLevel="1">
      <c r="A315" s="58" t="s">
        <v>1311</v>
      </c>
      <c r="B315" s="72" t="s">
        <v>886</v>
      </c>
      <c r="C315" s="73" t="s">
        <v>40</v>
      </c>
      <c r="D315" s="73" t="s">
        <v>23</v>
      </c>
      <c r="E315" s="87" t="s">
        <v>1312</v>
      </c>
      <c r="F315" s="81" t="s">
        <v>1310</v>
      </c>
      <c r="G315" s="63" t="s">
        <v>1313</v>
      </c>
      <c r="H315" s="63" t="s">
        <v>1314</v>
      </c>
      <c r="I315" s="64" t="s">
        <v>1315</v>
      </c>
      <c r="J315" s="82" t="s">
        <v>1316</v>
      </c>
      <c r="K315" s="83" t="s">
        <v>47</v>
      </c>
      <c r="L315" s="84"/>
      <c r="M315" s="67" t="s">
        <v>38</v>
      </c>
      <c r="N315" s="68"/>
      <c r="O315" s="69"/>
      <c r="P315" s="69"/>
      <c r="Q315" s="76"/>
      <c r="R315" s="68" t="str">
        <f t="shared" si="20"/>
        <v/>
      </c>
      <c r="S315" s="71" t="str">
        <f t="shared" si="21"/>
        <v/>
      </c>
      <c r="T315" s="68" t="str">
        <f t="shared" si="22"/>
        <v/>
      </c>
      <c r="U315" s="71" t="str">
        <f t="shared" si="23"/>
        <v/>
      </c>
      <c r="V315" s="43" t="str">
        <f t="shared" si="24"/>
        <v>A-da sottrarre A.I.2</v>
      </c>
    </row>
    <row r="316" spans="1:22" ht="31.5" outlineLevel="1">
      <c r="A316" s="58" t="s">
        <v>1317</v>
      </c>
      <c r="B316" s="59" t="s">
        <v>886</v>
      </c>
      <c r="C316" s="60" t="s">
        <v>50</v>
      </c>
      <c r="D316" s="60" t="s">
        <v>25</v>
      </c>
      <c r="E316" s="61" t="s">
        <v>1318</v>
      </c>
      <c r="F316" s="62" t="s">
        <v>1319</v>
      </c>
      <c r="G316" s="63"/>
      <c r="H316" s="63"/>
      <c r="I316" s="64"/>
      <c r="J316" s="82"/>
      <c r="K316" s="83"/>
      <c r="L316" s="84"/>
      <c r="M316" s="84"/>
      <c r="N316" s="68"/>
      <c r="O316" s="69"/>
      <c r="P316" s="69"/>
      <c r="Q316" s="76"/>
      <c r="R316" s="68" t="str">
        <f t="shared" si="20"/>
        <v/>
      </c>
      <c r="S316" s="71" t="str">
        <f t="shared" si="21"/>
        <v/>
      </c>
      <c r="T316" s="68" t="str">
        <f t="shared" si="22"/>
        <v/>
      </c>
      <c r="U316" s="71" t="str">
        <f t="shared" si="23"/>
        <v/>
      </c>
      <c r="V316" s="43" t="str">
        <f t="shared" si="24"/>
        <v>-</v>
      </c>
    </row>
    <row r="317" spans="1:22" ht="31.5" outlineLevel="1">
      <c r="A317" s="58" t="s">
        <v>1320</v>
      </c>
      <c r="B317" s="72" t="s">
        <v>886</v>
      </c>
      <c r="C317" s="73" t="s">
        <v>50</v>
      </c>
      <c r="D317" s="73" t="s">
        <v>23</v>
      </c>
      <c r="E317" s="87" t="s">
        <v>1318</v>
      </c>
      <c r="F317" s="81" t="s">
        <v>1319</v>
      </c>
      <c r="G317" s="63" t="s">
        <v>1321</v>
      </c>
      <c r="H317" s="63" t="s">
        <v>1322</v>
      </c>
      <c r="I317" s="64" t="s">
        <v>1323</v>
      </c>
      <c r="J317" s="82" t="s">
        <v>1324</v>
      </c>
      <c r="K317" s="83" t="s">
        <v>58</v>
      </c>
      <c r="L317" s="84"/>
      <c r="M317" s="67" t="s">
        <v>38</v>
      </c>
      <c r="N317" s="68"/>
      <c r="O317" s="69"/>
      <c r="P317" s="69"/>
      <c r="Q317" s="76"/>
      <c r="R317" s="68" t="str">
        <f t="shared" si="20"/>
        <v/>
      </c>
      <c r="S317" s="71" t="str">
        <f t="shared" si="21"/>
        <v/>
      </c>
      <c r="T317" s="68" t="str">
        <f t="shared" si="22"/>
        <v/>
      </c>
      <c r="U317" s="71" t="str">
        <f t="shared" si="23"/>
        <v/>
      </c>
      <c r="V317" s="43" t="str">
        <f t="shared" si="24"/>
        <v>A-da sottrarre A.I.3</v>
      </c>
    </row>
    <row r="318" spans="1:22" ht="33.75" outlineLevel="1">
      <c r="A318" s="58" t="s">
        <v>1325</v>
      </c>
      <c r="B318" s="72" t="s">
        <v>886</v>
      </c>
      <c r="C318" s="73" t="s">
        <v>50</v>
      </c>
      <c r="D318" s="73" t="s">
        <v>60</v>
      </c>
      <c r="E318" s="87" t="s">
        <v>1326</v>
      </c>
      <c r="F318" s="81" t="s">
        <v>1327</v>
      </c>
      <c r="G318" s="63" t="s">
        <v>1328</v>
      </c>
      <c r="H318" s="63" t="s">
        <v>1329</v>
      </c>
      <c r="I318" s="64" t="s">
        <v>1330</v>
      </c>
      <c r="J318" s="82" t="s">
        <v>1324</v>
      </c>
      <c r="K318" s="83" t="s">
        <v>58</v>
      </c>
      <c r="L318" s="84"/>
      <c r="M318" s="67" t="s">
        <v>38</v>
      </c>
      <c r="N318" s="68"/>
      <c r="O318" s="69"/>
      <c r="P318" s="69"/>
      <c r="Q318" s="76"/>
      <c r="R318" s="68" t="str">
        <f t="shared" si="20"/>
        <v/>
      </c>
      <c r="S318" s="71" t="str">
        <f t="shared" si="21"/>
        <v/>
      </c>
      <c r="T318" s="68" t="str">
        <f t="shared" si="22"/>
        <v/>
      </c>
      <c r="U318" s="71" t="str">
        <f t="shared" si="23"/>
        <v/>
      </c>
      <c r="V318" s="43" t="str">
        <f t="shared" si="24"/>
        <v>A-da sottrarre A.I.3</v>
      </c>
    </row>
    <row r="319" spans="1:22" ht="31.5" outlineLevel="1">
      <c r="A319" s="86" t="s">
        <v>1331</v>
      </c>
      <c r="B319" s="59" t="s">
        <v>886</v>
      </c>
      <c r="C319" s="60" t="s">
        <v>67</v>
      </c>
      <c r="D319" s="60" t="s">
        <v>25</v>
      </c>
      <c r="E319" s="61" t="s">
        <v>1332</v>
      </c>
      <c r="F319" s="62" t="s">
        <v>1333</v>
      </c>
      <c r="G319" s="63"/>
      <c r="H319" s="63"/>
      <c r="I319" s="64" t="s">
        <v>1334</v>
      </c>
      <c r="J319" s="82"/>
      <c r="K319" s="83" t="s">
        <v>1334</v>
      </c>
      <c r="L319" s="84"/>
      <c r="M319" s="84"/>
      <c r="N319" s="68"/>
      <c r="O319" s="69"/>
      <c r="P319" s="69"/>
      <c r="Q319" s="76"/>
      <c r="R319" s="68" t="str">
        <f t="shared" si="20"/>
        <v/>
      </c>
      <c r="S319" s="71" t="str">
        <f t="shared" si="21"/>
        <v/>
      </c>
      <c r="T319" s="68" t="str">
        <f t="shared" si="22"/>
        <v/>
      </c>
      <c r="U319" s="71" t="str">
        <f t="shared" si="23"/>
        <v/>
      </c>
      <c r="V319" s="43" t="str">
        <f t="shared" si="24"/>
        <v>-</v>
      </c>
    </row>
    <row r="320" spans="1:22" ht="22.5" outlineLevel="1">
      <c r="A320" s="58" t="s">
        <v>1335</v>
      </c>
      <c r="B320" s="72" t="s">
        <v>886</v>
      </c>
      <c r="C320" s="73" t="s">
        <v>67</v>
      </c>
      <c r="D320" s="73" t="s">
        <v>23</v>
      </c>
      <c r="E320" s="74" t="s">
        <v>1332</v>
      </c>
      <c r="F320" s="81" t="s">
        <v>1333</v>
      </c>
      <c r="G320" s="63" t="s">
        <v>1336</v>
      </c>
      <c r="H320" s="63" t="s">
        <v>1337</v>
      </c>
      <c r="I320" s="64" t="s">
        <v>1338</v>
      </c>
      <c r="J320" s="82" t="s">
        <v>1339</v>
      </c>
      <c r="K320" s="83" t="s">
        <v>75</v>
      </c>
      <c r="L320" s="84"/>
      <c r="M320" s="67" t="s">
        <v>38</v>
      </c>
      <c r="N320" s="68"/>
      <c r="O320" s="69"/>
      <c r="P320" s="69"/>
      <c r="Q320" s="76"/>
      <c r="R320" s="68" t="str">
        <f t="shared" si="20"/>
        <v/>
      </c>
      <c r="S320" s="71" t="str">
        <f t="shared" si="21"/>
        <v/>
      </c>
      <c r="T320" s="68" t="str">
        <f t="shared" si="22"/>
        <v/>
      </c>
      <c r="U320" s="71" t="str">
        <f t="shared" si="23"/>
        <v/>
      </c>
      <c r="V320" s="43" t="str">
        <f t="shared" si="24"/>
        <v>A-da sottrarre A.I.5</v>
      </c>
    </row>
    <row r="321" spans="1:22" ht="21" outlineLevel="1">
      <c r="A321" s="86" t="s">
        <v>1340</v>
      </c>
      <c r="B321" s="59" t="s">
        <v>886</v>
      </c>
      <c r="C321" s="60" t="s">
        <v>91</v>
      </c>
      <c r="D321" s="60" t="s">
        <v>25</v>
      </c>
      <c r="E321" s="62" t="s">
        <v>1341</v>
      </c>
      <c r="F321" s="96" t="s">
        <v>1342</v>
      </c>
      <c r="G321" s="63"/>
      <c r="H321" s="63"/>
      <c r="I321" s="64"/>
      <c r="J321" s="82"/>
      <c r="K321" s="83"/>
      <c r="L321" s="84"/>
      <c r="M321" s="84"/>
      <c r="N321" s="68"/>
      <c r="O321" s="69"/>
      <c r="P321" s="69"/>
      <c r="Q321" s="76"/>
      <c r="R321" s="68" t="str">
        <f t="shared" si="20"/>
        <v/>
      </c>
      <c r="S321" s="71" t="str">
        <f t="shared" si="21"/>
        <v/>
      </c>
      <c r="T321" s="68" t="str">
        <f t="shared" si="22"/>
        <v/>
      </c>
      <c r="U321" s="71" t="str">
        <f t="shared" si="23"/>
        <v/>
      </c>
      <c r="V321" s="43" t="str">
        <f t="shared" si="24"/>
        <v>-</v>
      </c>
    </row>
    <row r="322" spans="1:22" ht="22.5" outlineLevel="1">
      <c r="A322" s="58" t="s">
        <v>1343</v>
      </c>
      <c r="B322" s="72" t="s">
        <v>886</v>
      </c>
      <c r="C322" s="73" t="s">
        <v>91</v>
      </c>
      <c r="D322" s="73" t="s">
        <v>513</v>
      </c>
      <c r="E322" s="87" t="s">
        <v>1344</v>
      </c>
      <c r="F322" s="81" t="s">
        <v>1345</v>
      </c>
      <c r="G322" s="63" t="s">
        <v>1346</v>
      </c>
      <c r="H322" s="63" t="s">
        <v>1347</v>
      </c>
      <c r="I322" s="64" t="s">
        <v>1348</v>
      </c>
      <c r="J322" s="82" t="s">
        <v>1339</v>
      </c>
      <c r="K322" s="83" t="s">
        <v>75</v>
      </c>
      <c r="L322" s="84"/>
      <c r="M322" s="67" t="s">
        <v>38</v>
      </c>
      <c r="N322" s="68"/>
      <c r="O322" s="69"/>
      <c r="P322" s="69"/>
      <c r="Q322" s="76"/>
      <c r="R322" s="68" t="str">
        <f t="shared" si="20"/>
        <v/>
      </c>
      <c r="S322" s="71" t="str">
        <f t="shared" si="21"/>
        <v/>
      </c>
      <c r="T322" s="68" t="str">
        <f t="shared" si="22"/>
        <v/>
      </c>
      <c r="U322" s="71" t="str">
        <f t="shared" si="23"/>
        <v/>
      </c>
      <c r="V322" s="43" t="str">
        <f t="shared" si="24"/>
        <v>A-da sottrarre A.I.5</v>
      </c>
    </row>
    <row r="323" spans="1:22" ht="42" outlineLevel="1">
      <c r="A323" s="98" t="s">
        <v>1349</v>
      </c>
      <c r="B323" s="79" t="s">
        <v>886</v>
      </c>
      <c r="C323" s="80" t="s">
        <v>91</v>
      </c>
      <c r="D323" s="80" t="s">
        <v>1350</v>
      </c>
      <c r="E323" s="74" t="s">
        <v>1351</v>
      </c>
      <c r="F323" s="81" t="s">
        <v>1352</v>
      </c>
      <c r="G323" s="89" t="s">
        <v>1353</v>
      </c>
      <c r="H323" s="89" t="s">
        <v>1354</v>
      </c>
      <c r="I323" s="90" t="s">
        <v>1355</v>
      </c>
      <c r="J323" s="82" t="s">
        <v>1339</v>
      </c>
      <c r="K323" s="83" t="s">
        <v>75</v>
      </c>
      <c r="L323" s="84"/>
      <c r="M323" s="67" t="s">
        <v>38</v>
      </c>
      <c r="N323" s="68"/>
      <c r="O323" s="69"/>
      <c r="P323" s="69"/>
      <c r="Q323" s="76"/>
      <c r="R323" s="68" t="str">
        <f t="shared" si="20"/>
        <v/>
      </c>
      <c r="S323" s="71" t="str">
        <f t="shared" si="21"/>
        <v/>
      </c>
      <c r="T323" s="68" t="str">
        <f t="shared" si="22"/>
        <v/>
      </c>
      <c r="U323" s="71" t="str">
        <f t="shared" si="23"/>
        <v/>
      </c>
      <c r="V323" s="43" t="str">
        <f t="shared" si="24"/>
        <v>A-da sottrarre A.I.5</v>
      </c>
    </row>
    <row r="324" spans="1:22" ht="22.5" outlineLevel="1">
      <c r="A324" s="58" t="s">
        <v>1356</v>
      </c>
      <c r="B324" s="72" t="s">
        <v>886</v>
      </c>
      <c r="C324" s="73" t="s">
        <v>91</v>
      </c>
      <c r="D324" s="73" t="s">
        <v>23</v>
      </c>
      <c r="E324" s="74" t="s">
        <v>1341</v>
      </c>
      <c r="F324" s="81" t="s">
        <v>1342</v>
      </c>
      <c r="G324" s="63" t="s">
        <v>1357</v>
      </c>
      <c r="H324" s="63" t="s">
        <v>1358</v>
      </c>
      <c r="I324" s="64" t="s">
        <v>1359</v>
      </c>
      <c r="J324" s="82" t="s">
        <v>1339</v>
      </c>
      <c r="K324" s="83" t="s">
        <v>75</v>
      </c>
      <c r="L324" s="84"/>
      <c r="M324" s="67" t="s">
        <v>38</v>
      </c>
      <c r="N324" s="68"/>
      <c r="O324" s="69"/>
      <c r="P324" s="69"/>
      <c r="Q324" s="76"/>
      <c r="R324" s="68" t="str">
        <f t="shared" si="20"/>
        <v/>
      </c>
      <c r="S324" s="71" t="str">
        <f t="shared" si="21"/>
        <v/>
      </c>
      <c r="T324" s="68" t="str">
        <f t="shared" si="22"/>
        <v/>
      </c>
      <c r="U324" s="71" t="str">
        <f t="shared" si="23"/>
        <v/>
      </c>
      <c r="V324" s="43" t="str">
        <f t="shared" si="24"/>
        <v>A-da sottrarre A.I.5</v>
      </c>
    </row>
    <row r="325" spans="1:22" ht="21" outlineLevel="1">
      <c r="A325" s="44" t="s">
        <v>1360</v>
      </c>
      <c r="B325" s="45" t="s">
        <v>1361</v>
      </c>
      <c r="C325" s="46" t="s">
        <v>24</v>
      </c>
      <c r="D325" s="46" t="s">
        <v>25</v>
      </c>
      <c r="E325" s="47" t="s">
        <v>1362</v>
      </c>
      <c r="F325" s="47" t="s">
        <v>1363</v>
      </c>
      <c r="G325" s="48"/>
      <c r="H325" s="48"/>
      <c r="I325" s="49"/>
      <c r="J325" s="50"/>
      <c r="K325" s="51"/>
      <c r="L325" s="52"/>
      <c r="M325" s="53"/>
      <c r="N325" s="54"/>
      <c r="O325" s="55"/>
      <c r="P325" s="55"/>
      <c r="Q325" s="76"/>
      <c r="R325" s="54" t="str">
        <f t="shared" si="20"/>
        <v/>
      </c>
      <c r="S325" s="57" t="str">
        <f t="shared" si="21"/>
        <v/>
      </c>
      <c r="T325" s="54" t="str">
        <f t="shared" si="22"/>
        <v/>
      </c>
      <c r="U325" s="57" t="str">
        <f t="shared" si="23"/>
        <v/>
      </c>
      <c r="V325" s="43" t="str">
        <f t="shared" si="24"/>
        <v>-</v>
      </c>
    </row>
    <row r="326" spans="1:22" ht="21" outlineLevel="1">
      <c r="A326" s="86" t="s">
        <v>1364</v>
      </c>
      <c r="B326" s="59" t="s">
        <v>1361</v>
      </c>
      <c r="C326" s="60" t="s">
        <v>29</v>
      </c>
      <c r="D326" s="60" t="s">
        <v>25</v>
      </c>
      <c r="E326" s="61" t="s">
        <v>1365</v>
      </c>
      <c r="F326" s="62" t="s">
        <v>1366</v>
      </c>
      <c r="G326" s="63"/>
      <c r="H326" s="63"/>
      <c r="I326" s="64"/>
      <c r="J326" s="65"/>
      <c r="K326" s="66"/>
      <c r="L326" s="67"/>
      <c r="N326" s="68"/>
      <c r="O326" s="69"/>
      <c r="P326" s="69"/>
      <c r="Q326" s="76"/>
      <c r="R326" s="68" t="str">
        <f t="shared" si="20"/>
        <v/>
      </c>
      <c r="S326" s="71" t="str">
        <f t="shared" si="21"/>
        <v/>
      </c>
      <c r="T326" s="68" t="str">
        <f t="shared" si="22"/>
        <v/>
      </c>
      <c r="U326" s="71" t="str">
        <f t="shared" si="23"/>
        <v/>
      </c>
      <c r="V326" s="43" t="str">
        <f t="shared" si="24"/>
        <v>-</v>
      </c>
    </row>
    <row r="327" spans="1:22" ht="22.5" outlineLevel="1">
      <c r="A327" s="58" t="s">
        <v>1367</v>
      </c>
      <c r="B327" s="72" t="s">
        <v>1361</v>
      </c>
      <c r="C327" s="73" t="s">
        <v>29</v>
      </c>
      <c r="D327" s="73" t="s">
        <v>23</v>
      </c>
      <c r="E327" s="74" t="s">
        <v>1368</v>
      </c>
      <c r="F327" s="95" t="s">
        <v>1369</v>
      </c>
      <c r="G327" s="63" t="s">
        <v>1370</v>
      </c>
      <c r="H327" s="63" t="s">
        <v>1371</v>
      </c>
      <c r="I327" s="64" t="s">
        <v>1372</v>
      </c>
      <c r="J327" s="82" t="s">
        <v>1373</v>
      </c>
      <c r="K327" s="83" t="s">
        <v>130</v>
      </c>
      <c r="L327" s="84"/>
      <c r="M327" s="67" t="s">
        <v>38</v>
      </c>
      <c r="N327" s="68"/>
      <c r="O327" s="69"/>
      <c r="P327" s="69"/>
      <c r="Q327" s="76"/>
      <c r="R327" s="68" t="str">
        <f t="shared" si="20"/>
        <v/>
      </c>
      <c r="S327" s="71" t="str">
        <f t="shared" si="21"/>
        <v/>
      </c>
      <c r="T327" s="68" t="str">
        <f t="shared" si="22"/>
        <v/>
      </c>
      <c r="U327" s="71" t="str">
        <f t="shared" si="23"/>
        <v/>
      </c>
      <c r="V327" s="43" t="str">
        <f t="shared" si="24"/>
        <v>A-da sottrarre da A.II.2.b</v>
      </c>
    </row>
    <row r="328" spans="1:22" ht="21" outlineLevel="1">
      <c r="A328" s="86" t="s">
        <v>1374</v>
      </c>
      <c r="B328" s="59" t="s">
        <v>1361</v>
      </c>
      <c r="C328" s="60" t="s">
        <v>40</v>
      </c>
      <c r="D328" s="60" t="s">
        <v>25</v>
      </c>
      <c r="E328" s="61" t="s">
        <v>1375</v>
      </c>
      <c r="F328" s="62" t="s">
        <v>1376</v>
      </c>
      <c r="G328" s="63"/>
      <c r="H328" s="63"/>
      <c r="I328" s="64"/>
      <c r="J328" s="82"/>
      <c r="K328" s="83"/>
      <c r="L328" s="84"/>
      <c r="N328" s="68"/>
      <c r="O328" s="69"/>
      <c r="P328" s="69"/>
      <c r="Q328" s="76"/>
      <c r="R328" s="68" t="str">
        <f t="shared" si="20"/>
        <v/>
      </c>
      <c r="S328" s="71" t="str">
        <f t="shared" si="21"/>
        <v/>
      </c>
      <c r="T328" s="68" t="str">
        <f t="shared" si="22"/>
        <v/>
      </c>
      <c r="U328" s="71" t="str">
        <f t="shared" si="23"/>
        <v/>
      </c>
      <c r="V328" s="43" t="str">
        <f t="shared" si="24"/>
        <v>-</v>
      </c>
    </row>
    <row r="329" spans="1:22" ht="22.5" outlineLevel="1">
      <c r="A329" s="58" t="s">
        <v>1377</v>
      </c>
      <c r="B329" s="72" t="s">
        <v>1361</v>
      </c>
      <c r="C329" s="73" t="s">
        <v>40</v>
      </c>
      <c r="D329" s="73" t="s">
        <v>23</v>
      </c>
      <c r="E329" s="87" t="s">
        <v>1375</v>
      </c>
      <c r="F329" s="81" t="s">
        <v>1376</v>
      </c>
      <c r="G329" s="63" t="s">
        <v>1378</v>
      </c>
      <c r="H329" s="63" t="s">
        <v>1379</v>
      </c>
      <c r="I329" s="64" t="s">
        <v>1380</v>
      </c>
      <c r="J329" s="82" t="s">
        <v>1381</v>
      </c>
      <c r="K329" s="83" t="s">
        <v>138</v>
      </c>
      <c r="L329" s="84"/>
      <c r="M329" s="67" t="s">
        <v>38</v>
      </c>
      <c r="N329" s="68"/>
      <c r="O329" s="69"/>
      <c r="P329" s="69"/>
      <c r="Q329" s="76"/>
      <c r="R329" s="68" t="str">
        <f t="shared" ref="R329:R392" si="25">IF(O329=0,"",Q329-O329)</f>
        <v/>
      </c>
      <c r="S329" s="71" t="str">
        <f t="shared" ref="S329:S392" si="26">IF(O329=0,"",R329/O329)</f>
        <v/>
      </c>
      <c r="T329" s="68" t="str">
        <f t="shared" ref="T329:T392" si="27">IF(P329=0,"",Q329-P329)</f>
        <v/>
      </c>
      <c r="U329" s="71" t="str">
        <f t="shared" ref="U329:U392" si="28">IF(P329=0,"",T329/P329)</f>
        <v/>
      </c>
      <c r="V329" s="43" t="str">
        <f t="shared" ref="V329:V392" si="29">CONCATENATE(M329,"-",J329)</f>
        <v>A-da sottrarre A.II.3</v>
      </c>
    </row>
    <row r="330" spans="1:22" ht="21" outlineLevel="1">
      <c r="A330" s="86" t="s">
        <v>1382</v>
      </c>
      <c r="B330" s="59" t="s">
        <v>1361</v>
      </c>
      <c r="C330" s="60" t="s">
        <v>50</v>
      </c>
      <c r="D330" s="60" t="s">
        <v>25</v>
      </c>
      <c r="E330" s="61" t="s">
        <v>1383</v>
      </c>
      <c r="F330" s="62" t="s">
        <v>1384</v>
      </c>
      <c r="G330" s="63"/>
      <c r="H330" s="63"/>
      <c r="I330" s="64"/>
      <c r="J330" s="82"/>
      <c r="K330" s="83"/>
      <c r="L330" s="84"/>
      <c r="M330" s="84"/>
      <c r="N330" s="68"/>
      <c r="O330" s="69"/>
      <c r="P330" s="69"/>
      <c r="Q330" s="76"/>
      <c r="R330" s="68" t="str">
        <f t="shared" si="25"/>
        <v/>
      </c>
      <c r="S330" s="71" t="str">
        <f t="shared" si="26"/>
        <v/>
      </c>
      <c r="T330" s="68" t="str">
        <f t="shared" si="27"/>
        <v/>
      </c>
      <c r="U330" s="71" t="str">
        <f t="shared" si="28"/>
        <v/>
      </c>
      <c r="V330" s="43" t="str">
        <f t="shared" si="29"/>
        <v>-</v>
      </c>
    </row>
    <row r="331" spans="1:22" ht="22.5" outlineLevel="1">
      <c r="A331" s="58" t="s">
        <v>1385</v>
      </c>
      <c r="B331" s="72" t="s">
        <v>1361</v>
      </c>
      <c r="C331" s="73" t="s">
        <v>50</v>
      </c>
      <c r="D331" s="73" t="s">
        <v>23</v>
      </c>
      <c r="E331" s="87" t="s">
        <v>1383</v>
      </c>
      <c r="F331" s="81" t="s">
        <v>1384</v>
      </c>
      <c r="G331" s="63" t="s">
        <v>1386</v>
      </c>
      <c r="H331" s="63" t="s">
        <v>1387</v>
      </c>
      <c r="I331" s="64" t="s">
        <v>1388</v>
      </c>
      <c r="J331" s="82" t="s">
        <v>1389</v>
      </c>
      <c r="K331" s="83" t="s">
        <v>146</v>
      </c>
      <c r="L331" s="84"/>
      <c r="M331" s="67" t="s">
        <v>38</v>
      </c>
      <c r="N331" s="68"/>
      <c r="O331" s="69"/>
      <c r="P331" s="69"/>
      <c r="Q331" s="76"/>
      <c r="R331" s="68" t="str">
        <f t="shared" si="25"/>
        <v/>
      </c>
      <c r="S331" s="71" t="str">
        <f t="shared" si="26"/>
        <v/>
      </c>
      <c r="T331" s="68" t="str">
        <f t="shared" si="27"/>
        <v/>
      </c>
      <c r="U331" s="71" t="str">
        <f t="shared" si="28"/>
        <v/>
      </c>
      <c r="V331" s="43" t="str">
        <f t="shared" si="29"/>
        <v>A-da sottrarre A.II.4</v>
      </c>
    </row>
    <row r="332" spans="1:22" ht="21" outlineLevel="1">
      <c r="A332" s="86" t="s">
        <v>1390</v>
      </c>
      <c r="B332" s="59" t="s">
        <v>1361</v>
      </c>
      <c r="C332" s="60" t="s">
        <v>67</v>
      </c>
      <c r="D332" s="60" t="s">
        <v>25</v>
      </c>
      <c r="E332" s="61" t="s">
        <v>1391</v>
      </c>
      <c r="F332" s="62" t="s">
        <v>1392</v>
      </c>
      <c r="G332" s="63"/>
      <c r="H332" s="63"/>
      <c r="I332" s="64"/>
      <c r="J332" s="82"/>
      <c r="K332" s="83"/>
      <c r="L332" s="84"/>
      <c r="M332" s="84"/>
      <c r="N332" s="68"/>
      <c r="O332" s="69"/>
      <c r="P332" s="69"/>
      <c r="Q332" s="76"/>
      <c r="R332" s="68" t="str">
        <f t="shared" si="25"/>
        <v/>
      </c>
      <c r="S332" s="71" t="str">
        <f t="shared" si="26"/>
        <v/>
      </c>
      <c r="T332" s="68" t="str">
        <f t="shared" si="27"/>
        <v/>
      </c>
      <c r="U332" s="71" t="str">
        <f t="shared" si="28"/>
        <v/>
      </c>
      <c r="V332" s="43" t="str">
        <f t="shared" si="29"/>
        <v>-</v>
      </c>
    </row>
    <row r="333" spans="1:22" ht="22.5" outlineLevel="1">
      <c r="A333" s="58" t="s">
        <v>1393</v>
      </c>
      <c r="B333" s="72" t="s">
        <v>1361</v>
      </c>
      <c r="C333" s="73" t="s">
        <v>67</v>
      </c>
      <c r="D333" s="73" t="s">
        <v>23</v>
      </c>
      <c r="E333" s="87" t="s">
        <v>1391</v>
      </c>
      <c r="F333" s="81" t="s">
        <v>1392</v>
      </c>
      <c r="G333" s="63" t="s">
        <v>1394</v>
      </c>
      <c r="H333" s="63" t="s">
        <v>1395</v>
      </c>
      <c r="I333" s="64" t="s">
        <v>1396</v>
      </c>
      <c r="J333" s="82" t="s">
        <v>1397</v>
      </c>
      <c r="K333" s="83" t="s">
        <v>1398</v>
      </c>
      <c r="L333" s="84"/>
      <c r="M333" s="67" t="s">
        <v>38</v>
      </c>
      <c r="N333" s="68"/>
      <c r="O333" s="69"/>
      <c r="P333" s="69"/>
      <c r="Q333" s="76"/>
      <c r="R333" s="68" t="str">
        <f t="shared" si="25"/>
        <v/>
      </c>
      <c r="S333" s="71" t="str">
        <f t="shared" si="26"/>
        <v/>
      </c>
      <c r="T333" s="68" t="str">
        <f t="shared" si="27"/>
        <v/>
      </c>
      <c r="U333" s="71" t="str">
        <f t="shared" si="28"/>
        <v/>
      </c>
      <c r="V333" s="43" t="str">
        <f t="shared" si="29"/>
        <v>A-da sottrarre A.II.5</v>
      </c>
    </row>
    <row r="334" spans="1:22" ht="21" outlineLevel="1">
      <c r="A334" s="86" t="s">
        <v>1399</v>
      </c>
      <c r="B334" s="59" t="s">
        <v>1361</v>
      </c>
      <c r="C334" s="60" t="s">
        <v>77</v>
      </c>
      <c r="D334" s="60" t="s">
        <v>25</v>
      </c>
      <c r="E334" s="61" t="s">
        <v>1400</v>
      </c>
      <c r="F334" s="62" t="s">
        <v>1401</v>
      </c>
      <c r="G334" s="63"/>
      <c r="H334" s="63"/>
      <c r="I334" s="64"/>
      <c r="J334" s="82"/>
      <c r="K334" s="83"/>
      <c r="L334" s="84"/>
      <c r="M334" s="84"/>
      <c r="N334" s="68"/>
      <c r="O334" s="69"/>
      <c r="P334" s="69"/>
      <c r="Q334" s="76"/>
      <c r="R334" s="68" t="str">
        <f t="shared" si="25"/>
        <v/>
      </c>
      <c r="S334" s="71" t="str">
        <f t="shared" si="26"/>
        <v/>
      </c>
      <c r="T334" s="68" t="str">
        <f t="shared" si="27"/>
        <v/>
      </c>
      <c r="U334" s="71" t="str">
        <f t="shared" si="28"/>
        <v/>
      </c>
      <c r="V334" s="43" t="str">
        <f t="shared" si="29"/>
        <v>-</v>
      </c>
    </row>
    <row r="335" spans="1:22" ht="22.5" outlineLevel="1">
      <c r="A335" s="58" t="s">
        <v>1402</v>
      </c>
      <c r="B335" s="72" t="s">
        <v>1361</v>
      </c>
      <c r="C335" s="73" t="s">
        <v>77</v>
      </c>
      <c r="D335" s="73" t="s">
        <v>23</v>
      </c>
      <c r="E335" s="87" t="s">
        <v>1400</v>
      </c>
      <c r="F335" s="81" t="s">
        <v>1401</v>
      </c>
      <c r="G335" s="63" t="s">
        <v>1403</v>
      </c>
      <c r="H335" s="63" t="s">
        <v>1404</v>
      </c>
      <c r="I335" s="64" t="s">
        <v>1405</v>
      </c>
      <c r="J335" s="82" t="s">
        <v>1406</v>
      </c>
      <c r="K335" s="83" t="s">
        <v>162</v>
      </c>
      <c r="L335" s="84"/>
      <c r="M335" s="67" t="s">
        <v>38</v>
      </c>
      <c r="N335" s="68"/>
      <c r="O335" s="69"/>
      <c r="P335" s="69"/>
      <c r="Q335" s="76"/>
      <c r="R335" s="68" t="str">
        <f t="shared" si="25"/>
        <v/>
      </c>
      <c r="S335" s="71" t="str">
        <f t="shared" si="26"/>
        <v/>
      </c>
      <c r="T335" s="68" t="str">
        <f t="shared" si="27"/>
        <v/>
      </c>
      <c r="U335" s="71" t="str">
        <f t="shared" si="28"/>
        <v/>
      </c>
      <c r="V335" s="43" t="str">
        <f t="shared" si="29"/>
        <v>A-da sottrarre A.II.6</v>
      </c>
    </row>
    <row r="336" spans="1:22" ht="21" outlineLevel="1">
      <c r="A336" s="86" t="s">
        <v>1407</v>
      </c>
      <c r="B336" s="59" t="s">
        <v>1361</v>
      </c>
      <c r="C336" s="60" t="s">
        <v>748</v>
      </c>
      <c r="D336" s="60" t="s">
        <v>25</v>
      </c>
      <c r="E336" s="62" t="s">
        <v>1408</v>
      </c>
      <c r="F336" s="62" t="s">
        <v>1409</v>
      </c>
      <c r="G336" s="63"/>
      <c r="H336" s="63"/>
      <c r="I336" s="64"/>
      <c r="J336" s="82"/>
      <c r="K336" s="83"/>
      <c r="L336" s="84"/>
      <c r="M336" s="84"/>
      <c r="N336" s="68"/>
      <c r="O336" s="69"/>
      <c r="P336" s="69"/>
      <c r="Q336" s="76"/>
      <c r="R336" s="68" t="str">
        <f t="shared" si="25"/>
        <v/>
      </c>
      <c r="S336" s="71" t="str">
        <f t="shared" si="26"/>
        <v/>
      </c>
      <c r="T336" s="68" t="str">
        <f t="shared" si="27"/>
        <v/>
      </c>
      <c r="U336" s="71" t="str">
        <f t="shared" si="28"/>
        <v/>
      </c>
      <c r="V336" s="43" t="str">
        <f t="shared" si="29"/>
        <v>-</v>
      </c>
    </row>
    <row r="337" spans="1:22" ht="22.5" outlineLevel="1">
      <c r="A337" s="58" t="s">
        <v>1410</v>
      </c>
      <c r="B337" s="72" t="s">
        <v>1361</v>
      </c>
      <c r="C337" s="73" t="s">
        <v>748</v>
      </c>
      <c r="D337" s="73" t="s">
        <v>23</v>
      </c>
      <c r="E337" s="87" t="s">
        <v>1408</v>
      </c>
      <c r="F337" s="81" t="s">
        <v>1409</v>
      </c>
      <c r="G337" s="63" t="s">
        <v>1411</v>
      </c>
      <c r="H337" s="63" t="s">
        <v>1412</v>
      </c>
      <c r="I337" s="64" t="s">
        <v>1413</v>
      </c>
      <c r="J337" s="82" t="s">
        <v>1414</v>
      </c>
      <c r="K337" s="83" t="s">
        <v>179</v>
      </c>
      <c r="L337" s="84"/>
      <c r="M337" s="67" t="s">
        <v>38</v>
      </c>
      <c r="N337" s="68"/>
      <c r="O337" s="69"/>
      <c r="P337" s="69"/>
      <c r="Q337" s="76"/>
      <c r="R337" s="68" t="str">
        <f t="shared" si="25"/>
        <v/>
      </c>
      <c r="S337" s="71" t="str">
        <f t="shared" si="26"/>
        <v/>
      </c>
      <c r="T337" s="68" t="str">
        <f t="shared" si="27"/>
        <v/>
      </c>
      <c r="U337" s="71" t="str">
        <f t="shared" si="28"/>
        <v/>
      </c>
      <c r="V337" s="43" t="str">
        <f t="shared" si="29"/>
        <v>A-da sottrarre A.II.8</v>
      </c>
    </row>
    <row r="338" spans="1:22" ht="21" outlineLevel="1">
      <c r="A338" s="44" t="s">
        <v>1415</v>
      </c>
      <c r="B338" s="45" t="s">
        <v>1416</v>
      </c>
      <c r="C338" s="46" t="s">
        <v>24</v>
      </c>
      <c r="D338" s="46" t="s">
        <v>25</v>
      </c>
      <c r="E338" s="47" t="s">
        <v>1417</v>
      </c>
      <c r="F338" s="47" t="s">
        <v>1418</v>
      </c>
      <c r="G338" s="48"/>
      <c r="H338" s="48"/>
      <c r="I338" s="49"/>
      <c r="J338" s="50"/>
      <c r="K338" s="51"/>
      <c r="L338" s="52"/>
      <c r="M338" s="53"/>
      <c r="N338" s="54"/>
      <c r="O338" s="55"/>
      <c r="P338" s="55"/>
      <c r="Q338" s="76"/>
      <c r="R338" s="54" t="str">
        <f t="shared" si="25"/>
        <v/>
      </c>
      <c r="S338" s="57" t="str">
        <f t="shared" si="26"/>
        <v/>
      </c>
      <c r="T338" s="54" t="str">
        <f t="shared" si="27"/>
        <v/>
      </c>
      <c r="U338" s="57" t="str">
        <f t="shared" si="28"/>
        <v/>
      </c>
      <c r="V338" s="43" t="str">
        <f t="shared" si="29"/>
        <v>-</v>
      </c>
    </row>
    <row r="339" spans="1:22" ht="21" outlineLevel="1">
      <c r="A339" s="86" t="s">
        <v>1419</v>
      </c>
      <c r="B339" s="59" t="s">
        <v>1416</v>
      </c>
      <c r="C339" s="60" t="s">
        <v>1420</v>
      </c>
      <c r="D339" s="60" t="s">
        <v>25</v>
      </c>
      <c r="E339" s="61" t="s">
        <v>1421</v>
      </c>
      <c r="F339" s="61" t="s">
        <v>1422</v>
      </c>
      <c r="G339" s="63"/>
      <c r="H339" s="63"/>
      <c r="I339" s="64"/>
      <c r="J339" s="65"/>
      <c r="K339" s="66"/>
      <c r="L339" s="67"/>
      <c r="N339" s="68"/>
      <c r="O339" s="69"/>
      <c r="P339" s="69"/>
      <c r="Q339" s="76"/>
      <c r="R339" s="68" t="str">
        <f t="shared" si="25"/>
        <v/>
      </c>
      <c r="S339" s="71" t="str">
        <f t="shared" si="26"/>
        <v/>
      </c>
      <c r="T339" s="68" t="str">
        <f t="shared" si="27"/>
        <v/>
      </c>
      <c r="U339" s="71" t="str">
        <f t="shared" si="28"/>
        <v/>
      </c>
      <c r="V339" s="43" t="str">
        <f t="shared" si="29"/>
        <v>-</v>
      </c>
    </row>
    <row r="340" spans="1:22" ht="22.5" outlineLevel="1">
      <c r="A340" s="58" t="s">
        <v>1423</v>
      </c>
      <c r="B340" s="72" t="s">
        <v>1416</v>
      </c>
      <c r="C340" s="73" t="s">
        <v>1420</v>
      </c>
      <c r="D340" s="73" t="s">
        <v>23</v>
      </c>
      <c r="E340" s="74" t="s">
        <v>1424</v>
      </c>
      <c r="F340" s="74" t="s">
        <v>1425</v>
      </c>
      <c r="G340" s="89" t="s">
        <v>1426</v>
      </c>
      <c r="H340" s="89" t="s">
        <v>1427</v>
      </c>
      <c r="I340" s="113" t="s">
        <v>1428</v>
      </c>
      <c r="J340" s="82" t="s">
        <v>1307</v>
      </c>
      <c r="K340" s="83" t="s">
        <v>37</v>
      </c>
      <c r="L340" s="84"/>
      <c r="M340" s="67" t="s">
        <v>38</v>
      </c>
      <c r="N340" s="68"/>
      <c r="O340" s="69"/>
      <c r="P340" s="69"/>
      <c r="Q340" s="76"/>
      <c r="R340" s="68" t="str">
        <f t="shared" si="25"/>
        <v/>
      </c>
      <c r="S340" s="71" t="str">
        <f t="shared" si="26"/>
        <v/>
      </c>
      <c r="T340" s="68" t="str">
        <f t="shared" si="27"/>
        <v/>
      </c>
      <c r="U340" s="71" t="str">
        <f t="shared" si="28"/>
        <v/>
      </c>
      <c r="V340" s="43" t="str">
        <f t="shared" si="29"/>
        <v>A-da sottrarre A.I.1</v>
      </c>
    </row>
    <row r="341" spans="1:22" ht="22.5" outlineLevel="1">
      <c r="A341" s="98" t="s">
        <v>1429</v>
      </c>
      <c r="B341" s="79" t="s">
        <v>1416</v>
      </c>
      <c r="C341" s="80" t="s">
        <v>1420</v>
      </c>
      <c r="D341" s="80" t="s">
        <v>60</v>
      </c>
      <c r="E341" s="74" t="s">
        <v>1430</v>
      </c>
      <c r="F341" s="74" t="s">
        <v>1431</v>
      </c>
      <c r="G341" s="89" t="s">
        <v>1432</v>
      </c>
      <c r="H341" s="89" t="s">
        <v>1433</v>
      </c>
      <c r="I341" s="113" t="s">
        <v>1434</v>
      </c>
      <c r="J341" s="82" t="s">
        <v>1316</v>
      </c>
      <c r="K341" s="83" t="s">
        <v>47</v>
      </c>
      <c r="L341" s="84"/>
      <c r="M341" s="67" t="s">
        <v>38</v>
      </c>
      <c r="N341" s="68"/>
      <c r="O341" s="69"/>
      <c r="P341" s="69"/>
      <c r="Q341" s="76"/>
      <c r="R341" s="68" t="str">
        <f t="shared" si="25"/>
        <v/>
      </c>
      <c r="S341" s="71" t="str">
        <f t="shared" si="26"/>
        <v/>
      </c>
      <c r="T341" s="68" t="str">
        <f t="shared" si="27"/>
        <v/>
      </c>
      <c r="U341" s="71" t="str">
        <f t="shared" si="28"/>
        <v/>
      </c>
      <c r="V341" s="43" t="str">
        <f t="shared" si="29"/>
        <v>A-da sottrarre A.I.2</v>
      </c>
    </row>
    <row r="342" spans="1:22" ht="31.5" outlineLevel="1">
      <c r="A342" s="98" t="s">
        <v>1435</v>
      </c>
      <c r="B342" s="79" t="s">
        <v>1416</v>
      </c>
      <c r="C342" s="80" t="s">
        <v>1420</v>
      </c>
      <c r="D342" s="80" t="s">
        <v>107</v>
      </c>
      <c r="E342" s="74" t="s">
        <v>1436</v>
      </c>
      <c r="F342" s="74" t="s">
        <v>1437</v>
      </c>
      <c r="G342" s="89" t="s">
        <v>1438</v>
      </c>
      <c r="H342" s="89" t="s">
        <v>1439</v>
      </c>
      <c r="I342" s="113" t="s">
        <v>1440</v>
      </c>
      <c r="J342" s="82" t="s">
        <v>1324</v>
      </c>
      <c r="K342" s="83" t="s">
        <v>58</v>
      </c>
      <c r="L342" s="84"/>
      <c r="M342" s="67" t="s">
        <v>38</v>
      </c>
      <c r="N342" s="68"/>
      <c r="O342" s="69"/>
      <c r="P342" s="69"/>
      <c r="Q342" s="76"/>
      <c r="R342" s="68" t="str">
        <f t="shared" si="25"/>
        <v/>
      </c>
      <c r="S342" s="71" t="str">
        <f t="shared" si="26"/>
        <v/>
      </c>
      <c r="T342" s="68" t="str">
        <f t="shared" si="27"/>
        <v/>
      </c>
      <c r="U342" s="71" t="str">
        <f t="shared" si="28"/>
        <v/>
      </c>
      <c r="V342" s="43" t="str">
        <f t="shared" si="29"/>
        <v>A-da sottrarre A.I.3</v>
      </c>
    </row>
    <row r="343" spans="1:22" ht="42" outlineLevel="1">
      <c r="A343" s="98" t="s">
        <v>1441</v>
      </c>
      <c r="B343" s="79" t="s">
        <v>1416</v>
      </c>
      <c r="C343" s="80" t="s">
        <v>1420</v>
      </c>
      <c r="D343" s="80" t="s">
        <v>600</v>
      </c>
      <c r="E343" s="74" t="s">
        <v>1442</v>
      </c>
      <c r="F343" s="74" t="s">
        <v>1443</v>
      </c>
      <c r="G343" s="89" t="s">
        <v>1438</v>
      </c>
      <c r="H343" s="89" t="s">
        <v>1439</v>
      </c>
      <c r="I343" s="113" t="s">
        <v>1440</v>
      </c>
      <c r="J343" s="82" t="s">
        <v>1324</v>
      </c>
      <c r="K343" s="83" t="s">
        <v>58</v>
      </c>
      <c r="L343" s="84"/>
      <c r="M343" s="67" t="s">
        <v>38</v>
      </c>
      <c r="N343" s="68"/>
      <c r="O343" s="69"/>
      <c r="P343" s="69"/>
      <c r="Q343" s="76"/>
      <c r="R343" s="68" t="str">
        <f t="shared" si="25"/>
        <v/>
      </c>
      <c r="S343" s="71" t="str">
        <f t="shared" si="26"/>
        <v/>
      </c>
      <c r="T343" s="68" t="str">
        <f t="shared" si="27"/>
        <v/>
      </c>
      <c r="U343" s="71" t="str">
        <f t="shared" si="28"/>
        <v/>
      </c>
      <c r="V343" s="43" t="str">
        <f t="shared" si="29"/>
        <v>A-da sottrarre A.I.3</v>
      </c>
    </row>
    <row r="344" spans="1:22" ht="22.5" outlineLevel="1">
      <c r="A344" s="98" t="s">
        <v>1444</v>
      </c>
      <c r="B344" s="79" t="s">
        <v>1416</v>
      </c>
      <c r="C344" s="80" t="s">
        <v>1420</v>
      </c>
      <c r="D344" s="80" t="s">
        <v>1445</v>
      </c>
      <c r="E344" s="74" t="s">
        <v>1446</v>
      </c>
      <c r="F344" s="81" t="s">
        <v>1447</v>
      </c>
      <c r="G344" s="89" t="s">
        <v>1448</v>
      </c>
      <c r="H344" s="89" t="s">
        <v>1449</v>
      </c>
      <c r="I344" s="113" t="s">
        <v>1450</v>
      </c>
      <c r="J344" s="82" t="s">
        <v>1339</v>
      </c>
      <c r="K344" s="83" t="s">
        <v>75</v>
      </c>
      <c r="L344" s="84"/>
      <c r="M344" s="67" t="s">
        <v>38</v>
      </c>
      <c r="N344" s="68"/>
      <c r="O344" s="69"/>
      <c r="P344" s="69"/>
      <c r="Q344" s="76"/>
      <c r="R344" s="68" t="str">
        <f t="shared" si="25"/>
        <v/>
      </c>
      <c r="S344" s="71" t="str">
        <f t="shared" si="26"/>
        <v/>
      </c>
      <c r="T344" s="68" t="str">
        <f t="shared" si="27"/>
        <v/>
      </c>
      <c r="U344" s="71" t="str">
        <f t="shared" si="28"/>
        <v/>
      </c>
      <c r="V344" s="43" t="str">
        <f t="shared" si="29"/>
        <v>A-da sottrarre A.I.5</v>
      </c>
    </row>
    <row r="345" spans="1:22" ht="22.5" outlineLevel="1">
      <c r="A345" s="98" t="s">
        <v>1451</v>
      </c>
      <c r="B345" s="79" t="s">
        <v>1416</v>
      </c>
      <c r="C345" s="80" t="s">
        <v>1420</v>
      </c>
      <c r="D345" s="80" t="s">
        <v>722</v>
      </c>
      <c r="E345" s="74" t="s">
        <v>1452</v>
      </c>
      <c r="F345" s="95" t="s">
        <v>1453</v>
      </c>
      <c r="G345" s="89" t="s">
        <v>1454</v>
      </c>
      <c r="H345" s="89" t="s">
        <v>1449</v>
      </c>
      <c r="I345" s="113" t="s">
        <v>1450</v>
      </c>
      <c r="J345" s="82" t="s">
        <v>1339</v>
      </c>
      <c r="K345" s="83" t="s">
        <v>75</v>
      </c>
      <c r="L345" s="84"/>
      <c r="M345" s="67" t="s">
        <v>38</v>
      </c>
      <c r="N345" s="68"/>
      <c r="O345" s="69"/>
      <c r="P345" s="69"/>
      <c r="Q345" s="76"/>
      <c r="R345" s="68" t="str">
        <f t="shared" si="25"/>
        <v/>
      </c>
      <c r="S345" s="71" t="str">
        <f t="shared" si="26"/>
        <v/>
      </c>
      <c r="T345" s="68" t="str">
        <f t="shared" si="27"/>
        <v/>
      </c>
      <c r="U345" s="71" t="str">
        <f t="shared" si="28"/>
        <v/>
      </c>
      <c r="V345" s="43" t="str">
        <f t="shared" si="29"/>
        <v>A-da sottrarre A.I.5</v>
      </c>
    </row>
    <row r="346" spans="1:22" ht="31.5" customHeight="1" outlineLevel="1">
      <c r="A346" s="98" t="s">
        <v>1455</v>
      </c>
      <c r="B346" s="79" t="s">
        <v>1416</v>
      </c>
      <c r="C346" s="80" t="s">
        <v>1420</v>
      </c>
      <c r="D346" s="80" t="s">
        <v>1456</v>
      </c>
      <c r="E346" s="74" t="s">
        <v>1457</v>
      </c>
      <c r="F346" s="81" t="s">
        <v>1458</v>
      </c>
      <c r="G346" s="89" t="s">
        <v>1454</v>
      </c>
      <c r="H346" s="89" t="s">
        <v>1449</v>
      </c>
      <c r="I346" s="113" t="s">
        <v>1450</v>
      </c>
      <c r="J346" s="82" t="s">
        <v>1339</v>
      </c>
      <c r="K346" s="83" t="s">
        <v>75</v>
      </c>
      <c r="L346" s="84"/>
      <c r="M346" s="67" t="s">
        <v>38</v>
      </c>
      <c r="N346" s="68"/>
      <c r="O346" s="69"/>
      <c r="P346" s="69"/>
      <c r="Q346" s="76"/>
      <c r="R346" s="68" t="str">
        <f t="shared" si="25"/>
        <v/>
      </c>
      <c r="S346" s="71" t="str">
        <f t="shared" si="26"/>
        <v/>
      </c>
      <c r="T346" s="68" t="str">
        <f t="shared" si="27"/>
        <v/>
      </c>
      <c r="U346" s="71" t="str">
        <f t="shared" si="28"/>
        <v/>
      </c>
      <c r="V346" s="43" t="str">
        <f t="shared" si="29"/>
        <v>A-da sottrarre A.I.5</v>
      </c>
    </row>
    <row r="347" spans="1:22" ht="22.5" outlineLevel="1">
      <c r="A347" s="98" t="s">
        <v>1459</v>
      </c>
      <c r="B347" s="79" t="s">
        <v>1416</v>
      </c>
      <c r="C347" s="80" t="s">
        <v>1420</v>
      </c>
      <c r="D347" s="80" t="s">
        <v>1460</v>
      </c>
      <c r="E347" s="74" t="s">
        <v>1461</v>
      </c>
      <c r="F347" s="95" t="s">
        <v>1462</v>
      </c>
      <c r="G347" s="89" t="s">
        <v>1454</v>
      </c>
      <c r="H347" s="89" t="s">
        <v>1449</v>
      </c>
      <c r="I347" s="113" t="s">
        <v>1450</v>
      </c>
      <c r="J347" s="82" t="s">
        <v>1339</v>
      </c>
      <c r="K347" s="83" t="s">
        <v>75</v>
      </c>
      <c r="L347" s="84"/>
      <c r="M347" s="67" t="s">
        <v>38</v>
      </c>
      <c r="N347" s="68"/>
      <c r="O347" s="69"/>
      <c r="P347" s="69"/>
      <c r="Q347" s="76"/>
      <c r="R347" s="68" t="str">
        <f t="shared" si="25"/>
        <v/>
      </c>
      <c r="S347" s="71" t="str">
        <f t="shared" si="26"/>
        <v/>
      </c>
      <c r="T347" s="68" t="str">
        <f t="shared" si="27"/>
        <v/>
      </c>
      <c r="U347" s="71" t="str">
        <f t="shared" si="28"/>
        <v/>
      </c>
      <c r="V347" s="43" t="str">
        <f t="shared" si="29"/>
        <v>A-da sottrarre A.I.5</v>
      </c>
    </row>
    <row r="348" spans="1:22" ht="21" outlineLevel="1">
      <c r="A348" s="86" t="s">
        <v>1463</v>
      </c>
      <c r="B348" s="59" t="s">
        <v>1416</v>
      </c>
      <c r="C348" s="60" t="s">
        <v>1464</v>
      </c>
      <c r="D348" s="60" t="s">
        <v>25</v>
      </c>
      <c r="E348" s="61" t="s">
        <v>1465</v>
      </c>
      <c r="F348" s="61" t="s">
        <v>1466</v>
      </c>
      <c r="G348" s="63"/>
      <c r="H348" s="63"/>
      <c r="I348" s="64"/>
      <c r="J348" s="65"/>
      <c r="K348" s="66"/>
      <c r="L348" s="67"/>
      <c r="M348" s="67" t="s">
        <v>38</v>
      </c>
      <c r="N348" s="68"/>
      <c r="O348" s="69"/>
      <c r="P348" s="69"/>
      <c r="Q348" s="76"/>
      <c r="R348" s="68" t="str">
        <f t="shared" si="25"/>
        <v/>
      </c>
      <c r="S348" s="71" t="str">
        <f t="shared" si="26"/>
        <v/>
      </c>
      <c r="T348" s="68" t="str">
        <f t="shared" si="27"/>
        <v/>
      </c>
      <c r="U348" s="71" t="str">
        <f t="shared" si="28"/>
        <v/>
      </c>
      <c r="V348" s="43" t="str">
        <f t="shared" si="29"/>
        <v>A-</v>
      </c>
    </row>
    <row r="349" spans="1:22" ht="22.5" outlineLevel="1">
      <c r="A349" s="58" t="s">
        <v>1467</v>
      </c>
      <c r="B349" s="72" t="s">
        <v>1416</v>
      </c>
      <c r="C349" s="73" t="s">
        <v>1464</v>
      </c>
      <c r="D349" s="73" t="s">
        <v>23</v>
      </c>
      <c r="E349" s="74" t="s">
        <v>1468</v>
      </c>
      <c r="F349" s="74" t="s">
        <v>1469</v>
      </c>
      <c r="G349" s="63" t="s">
        <v>1470</v>
      </c>
      <c r="H349" s="63" t="s">
        <v>1471</v>
      </c>
      <c r="I349" s="64" t="s">
        <v>1472</v>
      </c>
      <c r="J349" s="82" t="s">
        <v>1473</v>
      </c>
      <c r="K349" s="83" t="s">
        <v>1474</v>
      </c>
      <c r="L349" s="84"/>
      <c r="M349" s="67" t="s">
        <v>38</v>
      </c>
      <c r="N349" s="68"/>
      <c r="O349" s="69"/>
      <c r="P349" s="69"/>
      <c r="Q349" s="76"/>
      <c r="R349" s="68" t="str">
        <f t="shared" si="25"/>
        <v/>
      </c>
      <c r="S349" s="71" t="str">
        <f t="shared" si="26"/>
        <v/>
      </c>
      <c r="T349" s="68" t="str">
        <f t="shared" si="27"/>
        <v/>
      </c>
      <c r="U349" s="71" t="str">
        <f t="shared" si="28"/>
        <v/>
      </c>
      <c r="V349" s="43" t="str">
        <f t="shared" si="29"/>
        <v>A-da sottrarre A.II.1.b</v>
      </c>
    </row>
    <row r="350" spans="1:22" ht="22.5" outlineLevel="1">
      <c r="A350" s="58" t="s">
        <v>1475</v>
      </c>
      <c r="B350" s="72" t="s">
        <v>1416</v>
      </c>
      <c r="C350" s="73" t="s">
        <v>1464</v>
      </c>
      <c r="D350" s="73" t="s">
        <v>60</v>
      </c>
      <c r="E350" s="74" t="s">
        <v>1476</v>
      </c>
      <c r="F350" s="74" t="s">
        <v>1477</v>
      </c>
      <c r="G350" s="63" t="s">
        <v>1478</v>
      </c>
      <c r="H350" s="63" t="s">
        <v>1479</v>
      </c>
      <c r="I350" s="64" t="s">
        <v>1480</v>
      </c>
      <c r="J350" s="82" t="s">
        <v>1481</v>
      </c>
      <c r="K350" s="83" t="s">
        <v>130</v>
      </c>
      <c r="L350" s="84"/>
      <c r="M350" s="67" t="s">
        <v>38</v>
      </c>
      <c r="N350" s="68"/>
      <c r="O350" s="69"/>
      <c r="P350" s="69"/>
      <c r="Q350" s="76"/>
      <c r="R350" s="68" t="str">
        <f t="shared" si="25"/>
        <v/>
      </c>
      <c r="S350" s="71" t="str">
        <f t="shared" si="26"/>
        <v/>
      </c>
      <c r="T350" s="68" t="str">
        <f t="shared" si="27"/>
        <v/>
      </c>
      <c r="U350" s="71" t="str">
        <f t="shared" si="28"/>
        <v/>
      </c>
      <c r="V350" s="43" t="str">
        <f t="shared" si="29"/>
        <v>A-da sottrarre A.II.2.b</v>
      </c>
    </row>
    <row r="351" spans="1:22" ht="22.5" outlineLevel="1">
      <c r="A351" s="58" t="s">
        <v>1482</v>
      </c>
      <c r="B351" s="72" t="s">
        <v>1416</v>
      </c>
      <c r="C351" s="73" t="s">
        <v>1464</v>
      </c>
      <c r="D351" s="73" t="s">
        <v>107</v>
      </c>
      <c r="E351" s="87" t="s">
        <v>1483</v>
      </c>
      <c r="F351" s="74" t="s">
        <v>1484</v>
      </c>
      <c r="G351" s="63" t="s">
        <v>1485</v>
      </c>
      <c r="H351" s="63" t="s">
        <v>1486</v>
      </c>
      <c r="I351" s="64" t="s">
        <v>1487</v>
      </c>
      <c r="J351" s="82" t="s">
        <v>1381</v>
      </c>
      <c r="K351" s="83" t="s">
        <v>138</v>
      </c>
      <c r="L351" s="84"/>
      <c r="M351" s="67" t="s">
        <v>38</v>
      </c>
      <c r="N351" s="68"/>
      <c r="O351" s="69"/>
      <c r="P351" s="69"/>
      <c r="Q351" s="76"/>
      <c r="R351" s="68" t="str">
        <f t="shared" si="25"/>
        <v/>
      </c>
      <c r="S351" s="71" t="str">
        <f t="shared" si="26"/>
        <v/>
      </c>
      <c r="T351" s="68" t="str">
        <f t="shared" si="27"/>
        <v/>
      </c>
      <c r="U351" s="71" t="str">
        <f t="shared" si="28"/>
        <v/>
      </c>
      <c r="V351" s="43" t="str">
        <f t="shared" si="29"/>
        <v>A-da sottrarre A.II.3</v>
      </c>
    </row>
    <row r="352" spans="1:22" ht="22.5" outlineLevel="1">
      <c r="A352" s="58" t="s">
        <v>1488</v>
      </c>
      <c r="B352" s="72" t="s">
        <v>1416</v>
      </c>
      <c r="C352" s="73" t="s">
        <v>1464</v>
      </c>
      <c r="D352" s="73" t="s">
        <v>600</v>
      </c>
      <c r="E352" s="87" t="s">
        <v>1489</v>
      </c>
      <c r="F352" s="74" t="s">
        <v>1490</v>
      </c>
      <c r="G352" s="63" t="s">
        <v>1491</v>
      </c>
      <c r="H352" s="63" t="s">
        <v>1492</v>
      </c>
      <c r="I352" s="64" t="s">
        <v>1493</v>
      </c>
      <c r="J352" s="82" t="s">
        <v>1389</v>
      </c>
      <c r="K352" s="83" t="s">
        <v>146</v>
      </c>
      <c r="L352" s="84"/>
      <c r="M352" s="67" t="s">
        <v>38</v>
      </c>
      <c r="N352" s="68"/>
      <c r="O352" s="69"/>
      <c r="P352" s="69"/>
      <c r="Q352" s="76"/>
      <c r="R352" s="68" t="str">
        <f t="shared" si="25"/>
        <v/>
      </c>
      <c r="S352" s="71" t="str">
        <f t="shared" si="26"/>
        <v/>
      </c>
      <c r="T352" s="68" t="str">
        <f t="shared" si="27"/>
        <v/>
      </c>
      <c r="U352" s="71" t="str">
        <f t="shared" si="28"/>
        <v/>
      </c>
      <c r="V352" s="43" t="str">
        <f t="shared" si="29"/>
        <v>A-da sottrarre A.II.4</v>
      </c>
    </row>
    <row r="353" spans="1:22" ht="22.5" outlineLevel="1">
      <c r="A353" s="58" t="s">
        <v>1494</v>
      </c>
      <c r="B353" s="72" t="s">
        <v>1416</v>
      </c>
      <c r="C353" s="73" t="s">
        <v>1464</v>
      </c>
      <c r="D353" s="73" t="s">
        <v>722</v>
      </c>
      <c r="E353" s="87" t="s">
        <v>1495</v>
      </c>
      <c r="F353" s="74" t="s">
        <v>1496</v>
      </c>
      <c r="G353" s="63" t="s">
        <v>1497</v>
      </c>
      <c r="H353" s="63" t="s">
        <v>1498</v>
      </c>
      <c r="I353" s="64" t="s">
        <v>1499</v>
      </c>
      <c r="J353" s="82" t="s">
        <v>1397</v>
      </c>
      <c r="K353" s="83" t="s">
        <v>1398</v>
      </c>
      <c r="L353" s="84"/>
      <c r="M353" s="67" t="s">
        <v>38</v>
      </c>
      <c r="N353" s="68"/>
      <c r="O353" s="69"/>
      <c r="P353" s="69"/>
      <c r="Q353" s="76"/>
      <c r="R353" s="68" t="str">
        <f t="shared" si="25"/>
        <v/>
      </c>
      <c r="S353" s="71" t="str">
        <f t="shared" si="26"/>
        <v/>
      </c>
      <c r="T353" s="68" t="str">
        <f t="shared" si="27"/>
        <v/>
      </c>
      <c r="U353" s="71" t="str">
        <f t="shared" si="28"/>
        <v/>
      </c>
      <c r="V353" s="43" t="str">
        <f t="shared" si="29"/>
        <v>A-da sottrarre A.II.5</v>
      </c>
    </row>
    <row r="354" spans="1:22" ht="22.5" outlineLevel="1">
      <c r="A354" s="58" t="s">
        <v>1500</v>
      </c>
      <c r="B354" s="72" t="s">
        <v>1416</v>
      </c>
      <c r="C354" s="73" t="s">
        <v>1464</v>
      </c>
      <c r="D354" s="73" t="s">
        <v>1460</v>
      </c>
      <c r="E354" s="87" t="s">
        <v>1501</v>
      </c>
      <c r="F354" s="74" t="s">
        <v>1502</v>
      </c>
      <c r="G354" s="63" t="s">
        <v>1503</v>
      </c>
      <c r="H354" s="63" t="s">
        <v>1504</v>
      </c>
      <c r="I354" s="64" t="s">
        <v>1505</v>
      </c>
      <c r="J354" s="82" t="s">
        <v>1406</v>
      </c>
      <c r="K354" s="83" t="s">
        <v>162</v>
      </c>
      <c r="L354" s="84"/>
      <c r="M354" s="67" t="s">
        <v>38</v>
      </c>
      <c r="N354" s="68"/>
      <c r="O354" s="69"/>
      <c r="P354" s="69"/>
      <c r="Q354" s="76"/>
      <c r="R354" s="68" t="str">
        <f t="shared" si="25"/>
        <v/>
      </c>
      <c r="S354" s="71" t="str">
        <f t="shared" si="26"/>
        <v/>
      </c>
      <c r="T354" s="68" t="str">
        <f t="shared" si="27"/>
        <v/>
      </c>
      <c r="U354" s="71" t="str">
        <f t="shared" si="28"/>
        <v/>
      </c>
      <c r="V354" s="43" t="str">
        <f t="shared" si="29"/>
        <v>A-da sottrarre A.II.6</v>
      </c>
    </row>
    <row r="355" spans="1:22" ht="22.5" outlineLevel="1">
      <c r="A355" s="58" t="s">
        <v>1506</v>
      </c>
      <c r="B355" s="72" t="s">
        <v>1416</v>
      </c>
      <c r="C355" s="73" t="s">
        <v>1464</v>
      </c>
      <c r="D355" s="73" t="s">
        <v>1507</v>
      </c>
      <c r="E355" s="87" t="s">
        <v>1508</v>
      </c>
      <c r="F355" s="74" t="s">
        <v>1509</v>
      </c>
      <c r="G355" s="63" t="s">
        <v>1510</v>
      </c>
      <c r="H355" s="63" t="s">
        <v>1511</v>
      </c>
      <c r="I355" s="64" t="s">
        <v>1512</v>
      </c>
      <c r="J355" s="82" t="s">
        <v>1513</v>
      </c>
      <c r="K355" s="83" t="s">
        <v>1514</v>
      </c>
      <c r="L355" s="84"/>
      <c r="M355" s="67" t="s">
        <v>38</v>
      </c>
      <c r="N355" s="68"/>
      <c r="O355" s="69"/>
      <c r="P355" s="69"/>
      <c r="Q355" s="76"/>
      <c r="R355" s="68" t="str">
        <f t="shared" si="25"/>
        <v/>
      </c>
      <c r="S355" s="71" t="str">
        <f t="shared" si="26"/>
        <v/>
      </c>
      <c r="T355" s="68" t="str">
        <f t="shared" si="27"/>
        <v/>
      </c>
      <c r="U355" s="71" t="str">
        <f t="shared" si="28"/>
        <v/>
      </c>
      <c r="V355" s="43" t="str">
        <f t="shared" si="29"/>
        <v>A-da sottrarre A.II.7</v>
      </c>
    </row>
    <row r="356" spans="1:22" ht="22.5" outlineLevel="1">
      <c r="A356" s="58" t="s">
        <v>1515</v>
      </c>
      <c r="B356" s="72" t="s">
        <v>1416</v>
      </c>
      <c r="C356" s="73" t="s">
        <v>1464</v>
      </c>
      <c r="D356" s="73" t="s">
        <v>1516</v>
      </c>
      <c r="E356" s="87" t="s">
        <v>1517</v>
      </c>
      <c r="F356" s="74" t="s">
        <v>1518</v>
      </c>
      <c r="G356" s="63" t="s">
        <v>1519</v>
      </c>
      <c r="H356" s="63" t="s">
        <v>1520</v>
      </c>
      <c r="I356" s="64" t="s">
        <v>1521</v>
      </c>
      <c r="J356" s="82" t="s">
        <v>1414</v>
      </c>
      <c r="K356" s="83" t="s">
        <v>179</v>
      </c>
      <c r="L356" s="84"/>
      <c r="M356" s="67" t="s">
        <v>38</v>
      </c>
      <c r="N356" s="68"/>
      <c r="O356" s="69"/>
      <c r="P356" s="69"/>
      <c r="Q356" s="76"/>
      <c r="R356" s="68" t="str">
        <f t="shared" si="25"/>
        <v/>
      </c>
      <c r="S356" s="71" t="str">
        <f t="shared" si="26"/>
        <v/>
      </c>
      <c r="T356" s="68" t="str">
        <f t="shared" si="27"/>
        <v/>
      </c>
      <c r="U356" s="71" t="str">
        <f t="shared" si="28"/>
        <v/>
      </c>
      <c r="V356" s="43" t="str">
        <f t="shared" si="29"/>
        <v>A-da sottrarre A.II.8</v>
      </c>
    </row>
    <row r="357" spans="1:22" ht="21" outlineLevel="1">
      <c r="A357" s="99" t="s">
        <v>1522</v>
      </c>
      <c r="B357" s="92" t="s">
        <v>1523</v>
      </c>
      <c r="C357" s="93" t="s">
        <v>1524</v>
      </c>
      <c r="D357" s="93" t="s">
        <v>25</v>
      </c>
      <c r="E357" s="62" t="s">
        <v>1525</v>
      </c>
      <c r="F357" s="94" t="s">
        <v>1526</v>
      </c>
      <c r="G357" s="89"/>
      <c r="H357" s="89"/>
      <c r="I357" s="90"/>
      <c r="J357" s="82"/>
      <c r="K357" s="83"/>
      <c r="L357" s="84"/>
      <c r="M357" s="84"/>
      <c r="N357" s="68"/>
      <c r="O357" s="69"/>
      <c r="P357" s="69"/>
      <c r="Q357" s="76"/>
      <c r="R357" s="68" t="str">
        <f t="shared" si="25"/>
        <v/>
      </c>
      <c r="S357" s="71" t="str">
        <f t="shared" si="26"/>
        <v/>
      </c>
      <c r="T357" s="68" t="str">
        <f t="shared" si="27"/>
        <v/>
      </c>
      <c r="U357" s="71" t="str">
        <f t="shared" si="28"/>
        <v/>
      </c>
      <c r="V357" s="43" t="str">
        <f t="shared" si="29"/>
        <v>-</v>
      </c>
    </row>
    <row r="358" spans="1:22" ht="22.5" outlineLevel="1">
      <c r="A358" s="98" t="s">
        <v>1527</v>
      </c>
      <c r="B358" s="79" t="s">
        <v>1523</v>
      </c>
      <c r="C358" s="80" t="s">
        <v>1524</v>
      </c>
      <c r="D358" s="80" t="s">
        <v>23</v>
      </c>
      <c r="E358" s="74" t="s">
        <v>1528</v>
      </c>
      <c r="F358" s="95" t="s">
        <v>1529</v>
      </c>
      <c r="G358" s="89" t="s">
        <v>1530</v>
      </c>
      <c r="H358" s="89" t="s">
        <v>1531</v>
      </c>
      <c r="I358" s="90" t="s">
        <v>217</v>
      </c>
      <c r="J358" s="82" t="s">
        <v>1531</v>
      </c>
      <c r="K358" s="83" t="s">
        <v>217</v>
      </c>
      <c r="L358" s="84"/>
      <c r="M358" s="67" t="s">
        <v>38</v>
      </c>
      <c r="N358" s="68"/>
      <c r="O358" s="69"/>
      <c r="P358" s="69"/>
      <c r="Q358" s="76"/>
      <c r="R358" s="68" t="str">
        <f t="shared" si="25"/>
        <v/>
      </c>
      <c r="S358" s="71" t="str">
        <f t="shared" si="26"/>
        <v/>
      </c>
      <c r="T358" s="68" t="str">
        <f t="shared" si="27"/>
        <v/>
      </c>
      <c r="U358" s="71" t="str">
        <f t="shared" si="28"/>
        <v/>
      </c>
      <c r="V358" s="43" t="str">
        <f t="shared" si="29"/>
        <v>A-da sottrarre da A.III.1.a</v>
      </c>
    </row>
    <row r="359" spans="1:22" ht="22.5" outlineLevel="1">
      <c r="A359" s="98" t="s">
        <v>1532</v>
      </c>
      <c r="B359" s="79" t="s">
        <v>1416</v>
      </c>
      <c r="C359" s="80" t="s">
        <v>1524</v>
      </c>
      <c r="D359" s="80" t="s">
        <v>60</v>
      </c>
      <c r="E359" s="74" t="s">
        <v>1533</v>
      </c>
      <c r="F359" s="95" t="s">
        <v>1534</v>
      </c>
      <c r="G359" s="89" t="s">
        <v>1535</v>
      </c>
      <c r="H359" s="89" t="s">
        <v>1536</v>
      </c>
      <c r="I359" s="90" t="s">
        <v>201</v>
      </c>
      <c r="J359" s="82" t="s">
        <v>1536</v>
      </c>
      <c r="K359" s="83" t="s">
        <v>201</v>
      </c>
      <c r="L359" s="84"/>
      <c r="M359" s="67" t="s">
        <v>38</v>
      </c>
      <c r="N359" s="68"/>
      <c r="O359" s="69"/>
      <c r="P359" s="69"/>
      <c r="Q359" s="76"/>
      <c r="R359" s="68" t="str">
        <f t="shared" si="25"/>
        <v/>
      </c>
      <c r="S359" s="71" t="str">
        <f t="shared" si="26"/>
        <v/>
      </c>
      <c r="T359" s="68" t="str">
        <f t="shared" si="27"/>
        <v/>
      </c>
      <c r="U359" s="71" t="str">
        <f t="shared" si="28"/>
        <v/>
      </c>
      <c r="V359" s="43" t="str">
        <f t="shared" si="29"/>
        <v>A-da sottrarre da A.III.1.b</v>
      </c>
    </row>
    <row r="360" spans="1:22" ht="33.6" customHeight="1" outlineLevel="1">
      <c r="A360" s="98" t="s">
        <v>1537</v>
      </c>
      <c r="B360" s="79" t="s">
        <v>1416</v>
      </c>
      <c r="C360" s="80" t="s">
        <v>1524</v>
      </c>
      <c r="D360" s="80" t="s">
        <v>107</v>
      </c>
      <c r="E360" s="74" t="s">
        <v>1538</v>
      </c>
      <c r="F360" s="95" t="s">
        <v>1539</v>
      </c>
      <c r="G360" s="89" t="s">
        <v>1540</v>
      </c>
      <c r="H360" s="89" t="s">
        <v>1541</v>
      </c>
      <c r="I360" s="90" t="s">
        <v>225</v>
      </c>
      <c r="J360" s="82" t="s">
        <v>1541</v>
      </c>
      <c r="K360" s="83" t="s">
        <v>225</v>
      </c>
      <c r="L360" s="84"/>
      <c r="M360" s="67" t="s">
        <v>38</v>
      </c>
      <c r="N360" s="68"/>
      <c r="O360" s="69"/>
      <c r="P360" s="69"/>
      <c r="Q360" s="76"/>
      <c r="R360" s="68" t="str">
        <f t="shared" si="25"/>
        <v/>
      </c>
      <c r="S360" s="71" t="str">
        <f t="shared" si="26"/>
        <v/>
      </c>
      <c r="T360" s="68" t="str">
        <f t="shared" si="27"/>
        <v/>
      </c>
      <c r="U360" s="71" t="str">
        <f t="shared" si="28"/>
        <v/>
      </c>
      <c r="V360" s="43" t="str">
        <f t="shared" si="29"/>
        <v>A-da sottrarre da A.III.1.c</v>
      </c>
    </row>
    <row r="361" spans="1:22" ht="31.5" outlineLevel="1">
      <c r="A361" s="98" t="s">
        <v>1542</v>
      </c>
      <c r="B361" s="79" t="s">
        <v>1416</v>
      </c>
      <c r="C361" s="80" t="s">
        <v>1524</v>
      </c>
      <c r="D361" s="80" t="s">
        <v>600</v>
      </c>
      <c r="E361" s="74" t="s">
        <v>1543</v>
      </c>
      <c r="F361" s="95" t="s">
        <v>1544</v>
      </c>
      <c r="G361" s="89" t="s">
        <v>1545</v>
      </c>
      <c r="H361" s="89" t="s">
        <v>1546</v>
      </c>
      <c r="I361" s="90" t="s">
        <v>209</v>
      </c>
      <c r="J361" s="82" t="s">
        <v>1546</v>
      </c>
      <c r="K361" s="83" t="s">
        <v>209</v>
      </c>
      <c r="L361" s="84"/>
      <c r="M361" s="67" t="s">
        <v>38</v>
      </c>
      <c r="N361" s="68"/>
      <c r="O361" s="69"/>
      <c r="P361" s="69"/>
      <c r="Q361" s="76"/>
      <c r="R361" s="68" t="str">
        <f t="shared" si="25"/>
        <v/>
      </c>
      <c r="S361" s="71" t="str">
        <f t="shared" si="26"/>
        <v/>
      </c>
      <c r="T361" s="68" t="str">
        <f t="shared" si="27"/>
        <v/>
      </c>
      <c r="U361" s="71" t="str">
        <f t="shared" si="28"/>
        <v/>
      </c>
      <c r="V361" s="43" t="str">
        <f t="shared" si="29"/>
        <v>A-da sottrarre da A.III.1.d</v>
      </c>
    </row>
    <row r="362" spans="1:22" ht="21" outlineLevel="1">
      <c r="A362" s="86" t="s">
        <v>1547</v>
      </c>
      <c r="B362" s="59" t="s">
        <v>1416</v>
      </c>
      <c r="C362" s="60" t="s">
        <v>29</v>
      </c>
      <c r="D362" s="60" t="s">
        <v>25</v>
      </c>
      <c r="E362" s="61" t="s">
        <v>1548</v>
      </c>
      <c r="F362" s="62" t="s">
        <v>1549</v>
      </c>
      <c r="G362" s="63"/>
      <c r="H362" s="63"/>
      <c r="I362" s="64"/>
      <c r="J362" s="65"/>
      <c r="K362" s="66"/>
      <c r="L362" s="67"/>
      <c r="N362" s="68"/>
      <c r="O362" s="69"/>
      <c r="P362" s="69"/>
      <c r="Q362" s="76"/>
      <c r="R362" s="68" t="str">
        <f t="shared" si="25"/>
        <v/>
      </c>
      <c r="S362" s="71" t="str">
        <f t="shared" si="26"/>
        <v/>
      </c>
      <c r="T362" s="68" t="str">
        <f t="shared" si="27"/>
        <v/>
      </c>
      <c r="U362" s="71" t="str">
        <f t="shared" si="28"/>
        <v/>
      </c>
      <c r="V362" s="43" t="str">
        <f t="shared" si="29"/>
        <v>-</v>
      </c>
    </row>
    <row r="363" spans="1:22" ht="31.5" outlineLevel="1">
      <c r="A363" s="58" t="s">
        <v>1550</v>
      </c>
      <c r="B363" s="72" t="s">
        <v>1416</v>
      </c>
      <c r="C363" s="73" t="s">
        <v>29</v>
      </c>
      <c r="D363" s="73" t="s">
        <v>23</v>
      </c>
      <c r="E363" s="74" t="s">
        <v>1551</v>
      </c>
      <c r="F363" s="81" t="s">
        <v>1552</v>
      </c>
      <c r="G363" s="63" t="s">
        <v>1553</v>
      </c>
      <c r="H363" s="63" t="s">
        <v>1554</v>
      </c>
      <c r="I363" s="64" t="s">
        <v>1555</v>
      </c>
      <c r="J363" s="82" t="s">
        <v>1556</v>
      </c>
      <c r="K363" s="83" t="s">
        <v>276</v>
      </c>
      <c r="L363" s="84"/>
      <c r="M363" s="67" t="s">
        <v>38</v>
      </c>
      <c r="N363" s="68"/>
      <c r="O363" s="69"/>
      <c r="P363" s="69"/>
      <c r="Q363" s="76"/>
      <c r="R363" s="68" t="str">
        <f t="shared" si="25"/>
        <v/>
      </c>
      <c r="S363" s="71" t="str">
        <f t="shared" si="26"/>
        <v/>
      </c>
      <c r="T363" s="68" t="str">
        <f t="shared" si="27"/>
        <v/>
      </c>
      <c r="U363" s="71" t="str">
        <f t="shared" si="28"/>
        <v/>
      </c>
      <c r="V363" s="43" t="str">
        <f t="shared" si="29"/>
        <v>A-da sottrarre B.I.1</v>
      </c>
    </row>
    <row r="364" spans="1:22" ht="31.5" outlineLevel="1">
      <c r="A364" s="58" t="s">
        <v>1557</v>
      </c>
      <c r="B364" s="72" t="s">
        <v>1416</v>
      </c>
      <c r="C364" s="73" t="s">
        <v>29</v>
      </c>
      <c r="D364" s="73" t="s">
        <v>269</v>
      </c>
      <c r="E364" s="74" t="s">
        <v>1558</v>
      </c>
      <c r="F364" s="81" t="s">
        <v>1559</v>
      </c>
      <c r="G364" s="63" t="s">
        <v>1560</v>
      </c>
      <c r="H364" s="63" t="s">
        <v>1561</v>
      </c>
      <c r="I364" s="64" t="s">
        <v>283</v>
      </c>
      <c r="J364" s="82" t="s">
        <v>1556</v>
      </c>
      <c r="K364" s="83" t="s">
        <v>276</v>
      </c>
      <c r="L364" s="84"/>
      <c r="M364" s="67" t="s">
        <v>38</v>
      </c>
      <c r="N364" s="68"/>
      <c r="O364" s="69"/>
      <c r="P364" s="69"/>
      <c r="Q364" s="76"/>
      <c r="R364" s="68" t="str">
        <f t="shared" si="25"/>
        <v/>
      </c>
      <c r="S364" s="71" t="str">
        <f t="shared" si="26"/>
        <v/>
      </c>
      <c r="T364" s="68" t="str">
        <f t="shared" si="27"/>
        <v/>
      </c>
      <c r="U364" s="71" t="str">
        <f t="shared" si="28"/>
        <v/>
      </c>
      <c r="V364" s="43" t="str">
        <f t="shared" si="29"/>
        <v>A-da sottrarre B.I.1</v>
      </c>
    </row>
    <row r="365" spans="1:22" ht="22.5" outlineLevel="1">
      <c r="A365" s="58" t="s">
        <v>1562</v>
      </c>
      <c r="B365" s="72" t="s">
        <v>1416</v>
      </c>
      <c r="C365" s="73" t="s">
        <v>29</v>
      </c>
      <c r="D365" s="73" t="s">
        <v>278</v>
      </c>
      <c r="E365" s="74" t="s">
        <v>1563</v>
      </c>
      <c r="F365" s="81" t="s">
        <v>1564</v>
      </c>
      <c r="G365" s="63" t="s">
        <v>1565</v>
      </c>
      <c r="H365" s="63" t="s">
        <v>1566</v>
      </c>
      <c r="I365" s="64" t="s">
        <v>290</v>
      </c>
      <c r="J365" s="82" t="s">
        <v>1556</v>
      </c>
      <c r="K365" s="83" t="s">
        <v>276</v>
      </c>
      <c r="L365" s="84"/>
      <c r="M365" s="67" t="s">
        <v>38</v>
      </c>
      <c r="N365" s="68"/>
      <c r="O365" s="69"/>
      <c r="P365" s="69"/>
      <c r="Q365" s="76"/>
      <c r="R365" s="68" t="str">
        <f t="shared" si="25"/>
        <v/>
      </c>
      <c r="S365" s="71" t="str">
        <f t="shared" si="26"/>
        <v/>
      </c>
      <c r="T365" s="68" t="str">
        <f t="shared" si="27"/>
        <v/>
      </c>
      <c r="U365" s="71" t="str">
        <f t="shared" si="28"/>
        <v/>
      </c>
      <c r="V365" s="43" t="str">
        <f t="shared" si="29"/>
        <v>A-da sottrarre B.I.1</v>
      </c>
    </row>
    <row r="366" spans="1:22" ht="22.5" outlineLevel="1">
      <c r="A366" s="58" t="s">
        <v>1567</v>
      </c>
      <c r="B366" s="72" t="s">
        <v>1416</v>
      </c>
      <c r="C366" s="73" t="s">
        <v>29</v>
      </c>
      <c r="D366" s="73" t="s">
        <v>285</v>
      </c>
      <c r="E366" s="74" t="s">
        <v>1568</v>
      </c>
      <c r="F366" s="81" t="s">
        <v>1569</v>
      </c>
      <c r="G366" s="63" t="s">
        <v>1570</v>
      </c>
      <c r="H366" s="63" t="s">
        <v>1571</v>
      </c>
      <c r="I366" s="64" t="s">
        <v>297</v>
      </c>
      <c r="J366" s="82" t="s">
        <v>1556</v>
      </c>
      <c r="K366" s="83" t="s">
        <v>276</v>
      </c>
      <c r="L366" s="84"/>
      <c r="M366" s="67" t="s">
        <v>38</v>
      </c>
      <c r="N366" s="68"/>
      <c r="O366" s="69"/>
      <c r="P366" s="69"/>
      <c r="Q366" s="76"/>
      <c r="R366" s="68" t="str">
        <f t="shared" si="25"/>
        <v/>
      </c>
      <c r="S366" s="71" t="str">
        <f t="shared" si="26"/>
        <v/>
      </c>
      <c r="T366" s="68" t="str">
        <f t="shared" si="27"/>
        <v/>
      </c>
      <c r="U366" s="71" t="str">
        <f t="shared" si="28"/>
        <v/>
      </c>
      <c r="V366" s="43" t="str">
        <f t="shared" si="29"/>
        <v>A-da sottrarre B.I.1</v>
      </c>
    </row>
    <row r="367" spans="1:22" ht="31.5" outlineLevel="1">
      <c r="A367" s="58" t="s">
        <v>1572</v>
      </c>
      <c r="B367" s="72" t="s">
        <v>1416</v>
      </c>
      <c r="C367" s="73" t="s">
        <v>29</v>
      </c>
      <c r="D367" s="73" t="s">
        <v>292</v>
      </c>
      <c r="E367" s="74" t="s">
        <v>1573</v>
      </c>
      <c r="F367" s="81" t="s">
        <v>1574</v>
      </c>
      <c r="G367" s="63" t="s">
        <v>1575</v>
      </c>
      <c r="H367" s="63" t="s">
        <v>1576</v>
      </c>
      <c r="I367" s="64" t="s">
        <v>304</v>
      </c>
      <c r="J367" s="82" t="s">
        <v>1556</v>
      </c>
      <c r="K367" s="83" t="s">
        <v>276</v>
      </c>
      <c r="L367" s="84"/>
      <c r="M367" s="67" t="s">
        <v>38</v>
      </c>
      <c r="N367" s="68"/>
      <c r="O367" s="69"/>
      <c r="P367" s="69"/>
      <c r="Q367" s="76"/>
      <c r="R367" s="68" t="str">
        <f t="shared" si="25"/>
        <v/>
      </c>
      <c r="S367" s="71" t="str">
        <f t="shared" si="26"/>
        <v/>
      </c>
      <c r="T367" s="68" t="str">
        <f t="shared" si="27"/>
        <v/>
      </c>
      <c r="U367" s="71" t="str">
        <f t="shared" si="28"/>
        <v/>
      </c>
      <c r="V367" s="43" t="str">
        <f t="shared" si="29"/>
        <v>A-da sottrarre B.I.1</v>
      </c>
    </row>
    <row r="368" spans="1:22" ht="22.5" outlineLevel="1">
      <c r="A368" s="58" t="s">
        <v>1577</v>
      </c>
      <c r="B368" s="72" t="s">
        <v>1416</v>
      </c>
      <c r="C368" s="73" t="s">
        <v>29</v>
      </c>
      <c r="D368" s="73" t="s">
        <v>299</v>
      </c>
      <c r="E368" s="74" t="s">
        <v>1578</v>
      </c>
      <c r="F368" s="81" t="s">
        <v>1579</v>
      </c>
      <c r="G368" s="63" t="s">
        <v>1580</v>
      </c>
      <c r="H368" s="63" t="s">
        <v>1581</v>
      </c>
      <c r="I368" s="64" t="s">
        <v>311</v>
      </c>
      <c r="J368" s="82" t="s">
        <v>1556</v>
      </c>
      <c r="K368" s="83" t="s">
        <v>276</v>
      </c>
      <c r="L368" s="84"/>
      <c r="M368" s="67" t="s">
        <v>38</v>
      </c>
      <c r="N368" s="68"/>
      <c r="O368" s="69"/>
      <c r="P368" s="69"/>
      <c r="Q368" s="76"/>
      <c r="R368" s="68" t="str">
        <f t="shared" si="25"/>
        <v/>
      </c>
      <c r="S368" s="71" t="str">
        <f t="shared" si="26"/>
        <v/>
      </c>
      <c r="T368" s="68" t="str">
        <f t="shared" si="27"/>
        <v/>
      </c>
      <c r="U368" s="71" t="str">
        <f t="shared" si="28"/>
        <v/>
      </c>
      <c r="V368" s="43" t="str">
        <f t="shared" si="29"/>
        <v>A-da sottrarre B.I.1</v>
      </c>
    </row>
    <row r="369" spans="1:22" ht="31.5" outlineLevel="1">
      <c r="A369" s="58" t="s">
        <v>1582</v>
      </c>
      <c r="B369" s="72" t="s">
        <v>1416</v>
      </c>
      <c r="C369" s="73" t="s">
        <v>29</v>
      </c>
      <c r="D369" s="73" t="s">
        <v>306</v>
      </c>
      <c r="E369" s="74" t="s">
        <v>1583</v>
      </c>
      <c r="F369" s="81" t="s">
        <v>1584</v>
      </c>
      <c r="G369" s="63" t="s">
        <v>1585</v>
      </c>
      <c r="H369" s="63" t="s">
        <v>1586</v>
      </c>
      <c r="I369" s="64" t="s">
        <v>318</v>
      </c>
      <c r="J369" s="82" t="s">
        <v>1556</v>
      </c>
      <c r="K369" s="83" t="s">
        <v>276</v>
      </c>
      <c r="L369" s="84"/>
      <c r="M369" s="67" t="s">
        <v>38</v>
      </c>
      <c r="N369" s="68"/>
      <c r="O369" s="69"/>
      <c r="P369" s="69"/>
      <c r="Q369" s="76"/>
      <c r="R369" s="68" t="str">
        <f t="shared" si="25"/>
        <v/>
      </c>
      <c r="S369" s="71" t="str">
        <f t="shared" si="26"/>
        <v/>
      </c>
      <c r="T369" s="68" t="str">
        <f t="shared" si="27"/>
        <v/>
      </c>
      <c r="U369" s="71" t="str">
        <f t="shared" si="28"/>
        <v/>
      </c>
      <c r="V369" s="43" t="str">
        <f t="shared" si="29"/>
        <v>A-da sottrarre B.I.1</v>
      </c>
    </row>
    <row r="370" spans="1:22" ht="31.5" outlineLevel="1">
      <c r="A370" s="58" t="s">
        <v>1587</v>
      </c>
      <c r="B370" s="72" t="s">
        <v>1416</v>
      </c>
      <c r="C370" s="73" t="s">
        <v>29</v>
      </c>
      <c r="D370" s="73" t="s">
        <v>313</v>
      </c>
      <c r="E370" s="74" t="s">
        <v>1588</v>
      </c>
      <c r="F370" s="81" t="s">
        <v>1589</v>
      </c>
      <c r="G370" s="63" t="s">
        <v>1590</v>
      </c>
      <c r="H370" s="63" t="s">
        <v>1591</v>
      </c>
      <c r="I370" s="64" t="s">
        <v>325</v>
      </c>
      <c r="J370" s="82" t="s">
        <v>1556</v>
      </c>
      <c r="K370" s="83" t="s">
        <v>276</v>
      </c>
      <c r="L370" s="84"/>
      <c r="M370" s="67" t="s">
        <v>38</v>
      </c>
      <c r="N370" s="68"/>
      <c r="O370" s="69"/>
      <c r="P370" s="69"/>
      <c r="Q370" s="76"/>
      <c r="R370" s="68" t="str">
        <f t="shared" si="25"/>
        <v/>
      </c>
      <c r="S370" s="71" t="str">
        <f t="shared" si="26"/>
        <v/>
      </c>
      <c r="T370" s="68" t="str">
        <f t="shared" si="27"/>
        <v/>
      </c>
      <c r="U370" s="71" t="str">
        <f t="shared" si="28"/>
        <v/>
      </c>
      <c r="V370" s="43" t="str">
        <f t="shared" si="29"/>
        <v>A-da sottrarre B.I.1</v>
      </c>
    </row>
    <row r="371" spans="1:22" ht="22.5" outlineLevel="1">
      <c r="A371" s="58" t="s">
        <v>1592</v>
      </c>
      <c r="B371" s="72" t="s">
        <v>1416</v>
      </c>
      <c r="C371" s="73" t="s">
        <v>29</v>
      </c>
      <c r="D371" s="73" t="s">
        <v>60</v>
      </c>
      <c r="E371" s="74" t="s">
        <v>1593</v>
      </c>
      <c r="F371" s="81" t="s">
        <v>1594</v>
      </c>
      <c r="G371" s="63" t="s">
        <v>1595</v>
      </c>
      <c r="H371" s="63" t="s">
        <v>1596</v>
      </c>
      <c r="I371" s="64" t="s">
        <v>334</v>
      </c>
      <c r="J371" s="82" t="s">
        <v>1597</v>
      </c>
      <c r="K371" s="83" t="s">
        <v>336</v>
      </c>
      <c r="L371" s="84"/>
      <c r="M371" s="67" t="s">
        <v>38</v>
      </c>
      <c r="N371" s="68"/>
      <c r="O371" s="69"/>
      <c r="P371" s="69"/>
      <c r="Q371" s="76"/>
      <c r="R371" s="68" t="str">
        <f t="shared" si="25"/>
        <v/>
      </c>
      <c r="S371" s="71" t="str">
        <f t="shared" si="26"/>
        <v/>
      </c>
      <c r="T371" s="68" t="str">
        <f t="shared" si="27"/>
        <v/>
      </c>
      <c r="U371" s="71" t="str">
        <f t="shared" si="28"/>
        <v/>
      </c>
      <c r="V371" s="43" t="str">
        <f t="shared" si="29"/>
        <v>A-da sottrarre B.I.2</v>
      </c>
    </row>
    <row r="372" spans="1:22" ht="31.5" customHeight="1" outlineLevel="1">
      <c r="A372" s="58" t="s">
        <v>1598</v>
      </c>
      <c r="B372" s="72" t="s">
        <v>1416</v>
      </c>
      <c r="C372" s="73" t="s">
        <v>29</v>
      </c>
      <c r="D372" s="73" t="s">
        <v>439</v>
      </c>
      <c r="E372" s="74" t="s">
        <v>1599</v>
      </c>
      <c r="F372" s="81" t="s">
        <v>1600</v>
      </c>
      <c r="G372" s="63" t="s">
        <v>1601</v>
      </c>
      <c r="H372" s="63" t="s">
        <v>1602</v>
      </c>
      <c r="I372" s="64" t="s">
        <v>342</v>
      </c>
      <c r="J372" s="82" t="s">
        <v>1597</v>
      </c>
      <c r="K372" s="83" t="s">
        <v>336</v>
      </c>
      <c r="L372" s="84"/>
      <c r="M372" s="67" t="s">
        <v>38</v>
      </c>
      <c r="N372" s="68"/>
      <c r="O372" s="69"/>
      <c r="P372" s="69"/>
      <c r="Q372" s="76"/>
      <c r="R372" s="68" t="str">
        <f t="shared" si="25"/>
        <v/>
      </c>
      <c r="S372" s="71" t="str">
        <f t="shared" si="26"/>
        <v/>
      </c>
      <c r="T372" s="68" t="str">
        <f t="shared" si="27"/>
        <v/>
      </c>
      <c r="U372" s="71" t="str">
        <f t="shared" si="28"/>
        <v/>
      </c>
      <c r="V372" s="43" t="str">
        <f t="shared" si="29"/>
        <v>A-da sottrarre B.I.2</v>
      </c>
    </row>
    <row r="373" spans="1:22" ht="31.5" outlineLevel="1">
      <c r="A373" s="58" t="s">
        <v>1603</v>
      </c>
      <c r="B373" s="72" t="s">
        <v>1416</v>
      </c>
      <c r="C373" s="73" t="s">
        <v>29</v>
      </c>
      <c r="D373" s="73" t="s">
        <v>672</v>
      </c>
      <c r="E373" s="74" t="s">
        <v>1604</v>
      </c>
      <c r="F373" s="81" t="s">
        <v>1605</v>
      </c>
      <c r="G373" s="63" t="s">
        <v>1606</v>
      </c>
      <c r="H373" s="63" t="s">
        <v>1607</v>
      </c>
      <c r="I373" s="64" t="s">
        <v>348</v>
      </c>
      <c r="J373" s="82" t="s">
        <v>1597</v>
      </c>
      <c r="K373" s="83" t="s">
        <v>336</v>
      </c>
      <c r="L373" s="84"/>
      <c r="M373" s="67" t="s">
        <v>38</v>
      </c>
      <c r="N373" s="68"/>
      <c r="O373" s="69"/>
      <c r="P373" s="69"/>
      <c r="Q373" s="76"/>
      <c r="R373" s="68" t="str">
        <f t="shared" si="25"/>
        <v/>
      </c>
      <c r="S373" s="71" t="str">
        <f t="shared" si="26"/>
        <v/>
      </c>
      <c r="T373" s="68" t="str">
        <f t="shared" si="27"/>
        <v/>
      </c>
      <c r="U373" s="71" t="str">
        <f t="shared" si="28"/>
        <v/>
      </c>
      <c r="V373" s="43" t="str">
        <f t="shared" si="29"/>
        <v>A-da sottrarre B.I.2</v>
      </c>
    </row>
    <row r="374" spans="1:22" ht="31.5" outlineLevel="1">
      <c r="A374" s="58" t="s">
        <v>1608</v>
      </c>
      <c r="B374" s="72" t="s">
        <v>1416</v>
      </c>
      <c r="C374" s="73" t="s">
        <v>29</v>
      </c>
      <c r="D374" s="73" t="s">
        <v>676</v>
      </c>
      <c r="E374" s="74" t="s">
        <v>1609</v>
      </c>
      <c r="F374" s="81" t="s">
        <v>1610</v>
      </c>
      <c r="G374" s="63" t="s">
        <v>1611</v>
      </c>
      <c r="H374" s="63" t="s">
        <v>1612</v>
      </c>
      <c r="I374" s="64" t="s">
        <v>354</v>
      </c>
      <c r="J374" s="82" t="s">
        <v>1597</v>
      </c>
      <c r="K374" s="83" t="s">
        <v>336</v>
      </c>
      <c r="L374" s="84"/>
      <c r="M374" s="67" t="s">
        <v>38</v>
      </c>
      <c r="N374" s="68"/>
      <c r="O374" s="69"/>
      <c r="P374" s="69"/>
      <c r="Q374" s="76"/>
      <c r="R374" s="68" t="str">
        <f t="shared" si="25"/>
        <v/>
      </c>
      <c r="S374" s="71" t="str">
        <f t="shared" si="26"/>
        <v/>
      </c>
      <c r="T374" s="68" t="str">
        <f t="shared" si="27"/>
        <v/>
      </c>
      <c r="U374" s="71" t="str">
        <f t="shared" si="28"/>
        <v/>
      </c>
      <c r="V374" s="43" t="str">
        <f t="shared" si="29"/>
        <v>A-da sottrarre B.I.2</v>
      </c>
    </row>
    <row r="375" spans="1:22" ht="31.5" outlineLevel="1">
      <c r="A375" s="58" t="s">
        <v>1613</v>
      </c>
      <c r="B375" s="72" t="s">
        <v>1416</v>
      </c>
      <c r="C375" s="73" t="s">
        <v>29</v>
      </c>
      <c r="D375" s="73" t="s">
        <v>680</v>
      </c>
      <c r="E375" s="74" t="s">
        <v>1614</v>
      </c>
      <c r="F375" s="81" t="s">
        <v>1615</v>
      </c>
      <c r="G375" s="63" t="s">
        <v>1616</v>
      </c>
      <c r="H375" s="63" t="s">
        <v>1617</v>
      </c>
      <c r="I375" s="64" t="s">
        <v>360</v>
      </c>
      <c r="J375" s="82" t="s">
        <v>1597</v>
      </c>
      <c r="K375" s="83" t="s">
        <v>336</v>
      </c>
      <c r="L375" s="84"/>
      <c r="M375" s="67" t="s">
        <v>38</v>
      </c>
      <c r="N375" s="68"/>
      <c r="O375" s="69"/>
      <c r="P375" s="69"/>
      <c r="Q375" s="76"/>
      <c r="R375" s="68" t="str">
        <f t="shared" si="25"/>
        <v/>
      </c>
      <c r="S375" s="71" t="str">
        <f t="shared" si="26"/>
        <v/>
      </c>
      <c r="T375" s="68" t="str">
        <f t="shared" si="27"/>
        <v/>
      </c>
      <c r="U375" s="71" t="str">
        <f t="shared" si="28"/>
        <v/>
      </c>
      <c r="V375" s="43" t="str">
        <f t="shared" si="29"/>
        <v>A-da sottrarre B.I.2</v>
      </c>
    </row>
    <row r="376" spans="1:22" ht="31.5" outlineLevel="1">
      <c r="A376" s="58" t="s">
        <v>1618</v>
      </c>
      <c r="B376" s="72" t="s">
        <v>1416</v>
      </c>
      <c r="C376" s="73" t="s">
        <v>29</v>
      </c>
      <c r="D376" s="73" t="s">
        <v>684</v>
      </c>
      <c r="E376" s="74" t="s">
        <v>1619</v>
      </c>
      <c r="F376" s="81" t="s">
        <v>1620</v>
      </c>
      <c r="G376" s="63" t="s">
        <v>1621</v>
      </c>
      <c r="H376" s="63" t="s">
        <v>1622</v>
      </c>
      <c r="I376" s="64" t="s">
        <v>366</v>
      </c>
      <c r="J376" s="82" t="s">
        <v>1597</v>
      </c>
      <c r="K376" s="83" t="s">
        <v>336</v>
      </c>
      <c r="L376" s="84"/>
      <c r="M376" s="67" t="s">
        <v>38</v>
      </c>
      <c r="N376" s="68"/>
      <c r="O376" s="69"/>
      <c r="P376" s="69"/>
      <c r="Q376" s="76"/>
      <c r="R376" s="68" t="str">
        <f t="shared" si="25"/>
        <v/>
      </c>
      <c r="S376" s="71" t="str">
        <f t="shared" si="26"/>
        <v/>
      </c>
      <c r="T376" s="68" t="str">
        <f t="shared" si="27"/>
        <v/>
      </c>
      <c r="U376" s="71" t="str">
        <f t="shared" si="28"/>
        <v/>
      </c>
      <c r="V376" s="43" t="str">
        <f t="shared" si="29"/>
        <v>A-da sottrarre B.I.2</v>
      </c>
    </row>
    <row r="377" spans="1:22" ht="25.15" customHeight="1" outlineLevel="1">
      <c r="A377" s="86" t="s">
        <v>1623</v>
      </c>
      <c r="B377" s="59" t="s">
        <v>1416</v>
      </c>
      <c r="C377" s="60" t="s">
        <v>40</v>
      </c>
      <c r="D377" s="60" t="s">
        <v>25</v>
      </c>
      <c r="E377" s="61" t="s">
        <v>1624</v>
      </c>
      <c r="F377" s="62" t="s">
        <v>1625</v>
      </c>
      <c r="G377" s="63"/>
      <c r="H377" s="63"/>
      <c r="I377" s="64"/>
      <c r="J377" s="65"/>
      <c r="K377" s="66"/>
      <c r="L377" s="67"/>
      <c r="N377" s="68"/>
      <c r="O377" s="69"/>
      <c r="P377" s="69"/>
      <c r="Q377" s="76"/>
      <c r="R377" s="68" t="str">
        <f t="shared" si="25"/>
        <v/>
      </c>
      <c r="S377" s="71" t="str">
        <f t="shared" si="26"/>
        <v/>
      </c>
      <c r="T377" s="68" t="str">
        <f t="shared" si="27"/>
        <v/>
      </c>
      <c r="U377" s="71" t="str">
        <f t="shared" si="28"/>
        <v/>
      </c>
      <c r="V377" s="43" t="str">
        <f t="shared" si="29"/>
        <v>-</v>
      </c>
    </row>
    <row r="378" spans="1:22" ht="33.75" outlineLevel="1">
      <c r="A378" s="98" t="s">
        <v>1626</v>
      </c>
      <c r="B378" s="79" t="s">
        <v>1416</v>
      </c>
      <c r="C378" s="80" t="s">
        <v>40</v>
      </c>
      <c r="D378" s="80" t="s">
        <v>23</v>
      </c>
      <c r="E378" s="114" t="s">
        <v>1627</v>
      </c>
      <c r="F378" s="81" t="s">
        <v>1628</v>
      </c>
      <c r="G378" s="89" t="s">
        <v>1629</v>
      </c>
      <c r="H378" s="89" t="s">
        <v>1630</v>
      </c>
      <c r="I378" s="90" t="s">
        <v>397</v>
      </c>
      <c r="J378" s="82" t="s">
        <v>1631</v>
      </c>
      <c r="K378" s="83" t="s">
        <v>399</v>
      </c>
      <c r="L378" s="84"/>
      <c r="M378" s="67" t="s">
        <v>38</v>
      </c>
      <c r="N378" s="68"/>
      <c r="O378" s="69"/>
      <c r="P378" s="69"/>
      <c r="Q378" s="76"/>
      <c r="R378" s="68" t="str">
        <f t="shared" si="25"/>
        <v/>
      </c>
      <c r="S378" s="71" t="str">
        <f t="shared" si="26"/>
        <v/>
      </c>
      <c r="T378" s="68" t="str">
        <f t="shared" si="27"/>
        <v/>
      </c>
      <c r="U378" s="71" t="str">
        <f t="shared" si="28"/>
        <v/>
      </c>
      <c r="V378" s="43" t="str">
        <f t="shared" si="29"/>
        <v>A-da sottrarre da B.II.2.a.1.a</v>
      </c>
    </row>
    <row r="379" spans="1:22" ht="42" outlineLevel="1">
      <c r="A379" s="98" t="s">
        <v>1632</v>
      </c>
      <c r="B379" s="79" t="s">
        <v>1416</v>
      </c>
      <c r="C379" s="80" t="s">
        <v>40</v>
      </c>
      <c r="D379" s="80" t="s">
        <v>269</v>
      </c>
      <c r="E379" s="74" t="s">
        <v>1633</v>
      </c>
      <c r="F379" s="81" t="s">
        <v>1634</v>
      </c>
      <c r="G379" s="89" t="s">
        <v>1635</v>
      </c>
      <c r="H379" s="89" t="s">
        <v>1636</v>
      </c>
      <c r="I379" s="90" t="s">
        <v>407</v>
      </c>
      <c r="J379" s="82" t="s">
        <v>1637</v>
      </c>
      <c r="K379" s="83" t="s">
        <v>407</v>
      </c>
      <c r="L379" s="84"/>
      <c r="M379" s="67" t="s">
        <v>38</v>
      </c>
      <c r="N379" s="68"/>
      <c r="O379" s="69"/>
      <c r="P379" s="69"/>
      <c r="Q379" s="76"/>
      <c r="R379" s="68" t="str">
        <f t="shared" si="25"/>
        <v/>
      </c>
      <c r="S379" s="71" t="str">
        <f t="shared" si="26"/>
        <v/>
      </c>
      <c r="T379" s="68" t="str">
        <f t="shared" si="27"/>
        <v/>
      </c>
      <c r="U379" s="71" t="str">
        <f t="shared" si="28"/>
        <v/>
      </c>
      <c r="V379" s="43" t="str">
        <f t="shared" si="29"/>
        <v>A-da sottrarre da B.II.2.a.1.c</v>
      </c>
    </row>
    <row r="380" spans="1:22" ht="42" outlineLevel="1">
      <c r="A380" s="98" t="s">
        <v>1638</v>
      </c>
      <c r="B380" s="79" t="s">
        <v>1416</v>
      </c>
      <c r="C380" s="80" t="s">
        <v>40</v>
      </c>
      <c r="D380" s="80" t="s">
        <v>278</v>
      </c>
      <c r="E380" s="74" t="s">
        <v>1639</v>
      </c>
      <c r="F380" s="81" t="s">
        <v>1640</v>
      </c>
      <c r="G380" s="89" t="s">
        <v>1641</v>
      </c>
      <c r="H380" s="89" t="s">
        <v>1642</v>
      </c>
      <c r="I380" s="90" t="s">
        <v>413</v>
      </c>
      <c r="J380" s="82" t="s">
        <v>1643</v>
      </c>
      <c r="K380" s="83" t="s">
        <v>415</v>
      </c>
      <c r="L380" s="84"/>
      <c r="M380" s="67" t="s">
        <v>38</v>
      </c>
      <c r="N380" s="68"/>
      <c r="O380" s="69"/>
      <c r="P380" s="69"/>
      <c r="Q380" s="76"/>
      <c r="R380" s="68" t="str">
        <f t="shared" si="25"/>
        <v/>
      </c>
      <c r="S380" s="71" t="str">
        <f t="shared" si="26"/>
        <v/>
      </c>
      <c r="T380" s="68" t="str">
        <f t="shared" si="27"/>
        <v/>
      </c>
      <c r="U380" s="71" t="str">
        <f t="shared" si="28"/>
        <v/>
      </c>
      <c r="V380" s="43" t="str">
        <f t="shared" si="29"/>
        <v>A-da sottrarre da B.II.2.a.1.d</v>
      </c>
    </row>
    <row r="381" spans="1:22" ht="42" outlineLevel="1">
      <c r="A381" s="98" t="s">
        <v>1644</v>
      </c>
      <c r="B381" s="79" t="s">
        <v>1416</v>
      </c>
      <c r="C381" s="80" t="s">
        <v>40</v>
      </c>
      <c r="D381" s="80" t="s">
        <v>285</v>
      </c>
      <c r="E381" s="74" t="s">
        <v>1645</v>
      </c>
      <c r="F381" s="81" t="s">
        <v>1646</v>
      </c>
      <c r="G381" s="89" t="s">
        <v>1641</v>
      </c>
      <c r="H381" s="89" t="s">
        <v>1642</v>
      </c>
      <c r="I381" s="90" t="s">
        <v>413</v>
      </c>
      <c r="J381" s="82" t="s">
        <v>1643</v>
      </c>
      <c r="K381" s="83" t="s">
        <v>415</v>
      </c>
      <c r="L381" s="84"/>
      <c r="M381" s="67" t="s">
        <v>38</v>
      </c>
      <c r="N381" s="68"/>
      <c r="O381" s="69"/>
      <c r="P381" s="69"/>
      <c r="Q381" s="76"/>
      <c r="R381" s="68" t="str">
        <f t="shared" si="25"/>
        <v/>
      </c>
      <c r="S381" s="71" t="str">
        <f t="shared" si="26"/>
        <v/>
      </c>
      <c r="T381" s="68" t="str">
        <f t="shared" si="27"/>
        <v/>
      </c>
      <c r="U381" s="71" t="str">
        <f t="shared" si="28"/>
        <v/>
      </c>
      <c r="V381" s="43" t="str">
        <f t="shared" si="29"/>
        <v>A-da sottrarre da B.II.2.a.1.d</v>
      </c>
    </row>
    <row r="382" spans="1:22" ht="33.75" outlineLevel="1">
      <c r="A382" s="98" t="s">
        <v>1647</v>
      </c>
      <c r="B382" s="79" t="s">
        <v>1416</v>
      </c>
      <c r="C382" s="80" t="s">
        <v>40</v>
      </c>
      <c r="D382" s="80" t="s">
        <v>299</v>
      </c>
      <c r="E382" s="74" t="s">
        <v>1648</v>
      </c>
      <c r="F382" s="95" t="s">
        <v>421</v>
      </c>
      <c r="G382" s="89" t="s">
        <v>1649</v>
      </c>
      <c r="H382" s="89" t="s">
        <v>1650</v>
      </c>
      <c r="I382" s="90" t="s">
        <v>424</v>
      </c>
      <c r="J382" s="82" t="s">
        <v>1651</v>
      </c>
      <c r="K382" s="83" t="s">
        <v>424</v>
      </c>
      <c r="L382" s="84"/>
      <c r="M382" s="67" t="s">
        <v>38</v>
      </c>
      <c r="N382" s="68"/>
      <c r="O382" s="69"/>
      <c r="P382" s="69"/>
      <c r="Q382" s="76"/>
      <c r="R382" s="68" t="str">
        <f t="shared" si="25"/>
        <v/>
      </c>
      <c r="S382" s="71" t="str">
        <f t="shared" si="26"/>
        <v/>
      </c>
      <c r="T382" s="68" t="str">
        <f t="shared" si="27"/>
        <v/>
      </c>
      <c r="U382" s="71" t="str">
        <f t="shared" si="28"/>
        <v/>
      </c>
      <c r="V382" s="43" t="str">
        <f t="shared" si="29"/>
        <v>A-da sottrarre da B.II.2.a.1.b</v>
      </c>
    </row>
    <row r="383" spans="1:22" ht="31.5" outlineLevel="1">
      <c r="A383" s="98" t="s">
        <v>1652</v>
      </c>
      <c r="B383" s="79" t="s">
        <v>1416</v>
      </c>
      <c r="C383" s="80" t="s">
        <v>40</v>
      </c>
      <c r="D383" s="80" t="s">
        <v>306</v>
      </c>
      <c r="E383" s="74" t="s">
        <v>1653</v>
      </c>
      <c r="F383" s="81" t="s">
        <v>1654</v>
      </c>
      <c r="G383" s="89" t="s">
        <v>1655</v>
      </c>
      <c r="H383" s="89" t="s">
        <v>1656</v>
      </c>
      <c r="I383" s="90" t="s">
        <v>431</v>
      </c>
      <c r="J383" s="82" t="s">
        <v>1657</v>
      </c>
      <c r="K383" s="83" t="s">
        <v>431</v>
      </c>
      <c r="L383" s="84"/>
      <c r="M383" s="67" t="s">
        <v>38</v>
      </c>
      <c r="N383" s="68"/>
      <c r="O383" s="69"/>
      <c r="P383" s="69"/>
      <c r="Q383" s="76"/>
      <c r="R383" s="68" t="str">
        <f t="shared" si="25"/>
        <v/>
      </c>
      <c r="S383" s="71" t="str">
        <f t="shared" si="26"/>
        <v/>
      </c>
      <c r="T383" s="68" t="str">
        <f t="shared" si="27"/>
        <v/>
      </c>
      <c r="U383" s="71" t="str">
        <f t="shared" si="28"/>
        <v/>
      </c>
      <c r="V383" s="43" t="str">
        <f t="shared" si="29"/>
        <v>A-da sottrarre da B.II.2.a.2</v>
      </c>
    </row>
    <row r="384" spans="1:22" ht="33.75" outlineLevel="1">
      <c r="A384" s="98" t="s">
        <v>1658</v>
      </c>
      <c r="B384" s="79" t="s">
        <v>1416</v>
      </c>
      <c r="C384" s="80" t="s">
        <v>40</v>
      </c>
      <c r="D384" s="80" t="s">
        <v>60</v>
      </c>
      <c r="E384" s="74" t="s">
        <v>1659</v>
      </c>
      <c r="F384" s="81" t="s">
        <v>1660</v>
      </c>
      <c r="G384" s="89" t="s">
        <v>1661</v>
      </c>
      <c r="H384" s="89" t="s">
        <v>1662</v>
      </c>
      <c r="I384" s="90" t="s">
        <v>415</v>
      </c>
      <c r="J384" s="82" t="s">
        <v>1643</v>
      </c>
      <c r="K384" s="83" t="s">
        <v>415</v>
      </c>
      <c r="L384" s="84"/>
      <c r="M384" s="67" t="s">
        <v>38</v>
      </c>
      <c r="N384" s="68"/>
      <c r="O384" s="69"/>
      <c r="P384" s="69"/>
      <c r="Q384" s="76"/>
      <c r="R384" s="68" t="str">
        <f t="shared" si="25"/>
        <v/>
      </c>
      <c r="S384" s="71" t="str">
        <f t="shared" si="26"/>
        <v/>
      </c>
      <c r="T384" s="68" t="str">
        <f t="shared" si="27"/>
        <v/>
      </c>
      <c r="U384" s="71" t="str">
        <f t="shared" si="28"/>
        <v/>
      </c>
      <c r="V384" s="43" t="str">
        <f t="shared" si="29"/>
        <v>A-da sottrarre da B.II.2.a.1.d</v>
      </c>
    </row>
    <row r="385" spans="1:22" ht="31.5" outlineLevel="1">
      <c r="A385" s="98" t="s">
        <v>1663</v>
      </c>
      <c r="B385" s="79" t="s">
        <v>1416</v>
      </c>
      <c r="C385" s="80" t="s">
        <v>40</v>
      </c>
      <c r="D385" s="80" t="s">
        <v>439</v>
      </c>
      <c r="E385" s="81" t="s">
        <v>1664</v>
      </c>
      <c r="F385" s="81" t="s">
        <v>1665</v>
      </c>
      <c r="G385" s="89" t="s">
        <v>1666</v>
      </c>
      <c r="H385" s="89" t="s">
        <v>1667</v>
      </c>
      <c r="I385" s="90" t="s">
        <v>1668</v>
      </c>
      <c r="J385" s="82" t="s">
        <v>1667</v>
      </c>
      <c r="K385" s="83" t="s">
        <v>451</v>
      </c>
      <c r="L385" s="84"/>
      <c r="M385" s="67" t="s">
        <v>38</v>
      </c>
      <c r="N385" s="68"/>
      <c r="O385" s="69"/>
      <c r="P385" s="69"/>
      <c r="Q385" s="76"/>
      <c r="R385" s="68" t="str">
        <f t="shared" si="25"/>
        <v/>
      </c>
      <c r="S385" s="71" t="str">
        <f t="shared" si="26"/>
        <v/>
      </c>
      <c r="T385" s="68" t="str">
        <f t="shared" si="27"/>
        <v/>
      </c>
      <c r="U385" s="71" t="str">
        <f t="shared" si="28"/>
        <v/>
      </c>
      <c r="V385" s="43" t="str">
        <f t="shared" si="29"/>
        <v>A-da sottrarre da B.II.2.b.1</v>
      </c>
    </row>
    <row r="386" spans="1:22" ht="31.5" outlineLevel="1">
      <c r="A386" s="98" t="s">
        <v>1669</v>
      </c>
      <c r="B386" s="79" t="s">
        <v>1416</v>
      </c>
      <c r="C386" s="80" t="s">
        <v>40</v>
      </c>
      <c r="D386" s="80" t="s">
        <v>672</v>
      </c>
      <c r="E386" s="81" t="s">
        <v>1670</v>
      </c>
      <c r="F386" s="81" t="s">
        <v>1671</v>
      </c>
      <c r="G386" s="89" t="s">
        <v>1672</v>
      </c>
      <c r="H386" s="89" t="s">
        <v>1673</v>
      </c>
      <c r="I386" s="90" t="s">
        <v>1674</v>
      </c>
      <c r="J386" s="82" t="s">
        <v>1673</v>
      </c>
      <c r="K386" s="83" t="s">
        <v>1674</v>
      </c>
      <c r="L386" s="84"/>
      <c r="M386" s="67" t="s">
        <v>38</v>
      </c>
      <c r="N386" s="68"/>
      <c r="O386" s="69"/>
      <c r="P386" s="69"/>
      <c r="Q386" s="76"/>
      <c r="R386" s="68" t="str">
        <f t="shared" si="25"/>
        <v/>
      </c>
      <c r="S386" s="71" t="str">
        <f t="shared" si="26"/>
        <v/>
      </c>
      <c r="T386" s="68" t="str">
        <f t="shared" si="27"/>
        <v/>
      </c>
      <c r="U386" s="71" t="str">
        <f t="shared" si="28"/>
        <v/>
      </c>
      <c r="V386" s="43" t="str">
        <f t="shared" si="29"/>
        <v>A-da sottrarre da B.II.2.b.2</v>
      </c>
    </row>
    <row r="387" spans="1:22" ht="31.5" outlineLevel="1">
      <c r="A387" s="98" t="s">
        <v>1675</v>
      </c>
      <c r="B387" s="79" t="s">
        <v>1416</v>
      </c>
      <c r="C387" s="80" t="s">
        <v>40</v>
      </c>
      <c r="D387" s="80" t="s">
        <v>676</v>
      </c>
      <c r="E387" s="81" t="s">
        <v>1676</v>
      </c>
      <c r="F387" s="81" t="s">
        <v>1677</v>
      </c>
      <c r="G387" s="89" t="s">
        <v>1678</v>
      </c>
      <c r="H387" s="89" t="s">
        <v>1679</v>
      </c>
      <c r="I387" s="90" t="s">
        <v>1680</v>
      </c>
      <c r="J387" s="82" t="s">
        <v>1679</v>
      </c>
      <c r="K387" s="83" t="s">
        <v>1680</v>
      </c>
      <c r="L387" s="84"/>
      <c r="M387" s="67" t="s">
        <v>38</v>
      </c>
      <c r="N387" s="68"/>
      <c r="O387" s="69"/>
      <c r="P387" s="69"/>
      <c r="Q387" s="76"/>
      <c r="R387" s="68" t="str">
        <f t="shared" si="25"/>
        <v/>
      </c>
      <c r="S387" s="71" t="str">
        <f t="shared" si="26"/>
        <v/>
      </c>
      <c r="T387" s="68" t="str">
        <f t="shared" si="27"/>
        <v/>
      </c>
      <c r="U387" s="71" t="str">
        <f t="shared" si="28"/>
        <v/>
      </c>
      <c r="V387" s="43" t="str">
        <f t="shared" si="29"/>
        <v>A-da sottrarre da B.II.2.b.3</v>
      </c>
    </row>
    <row r="388" spans="1:22" ht="22.5" outlineLevel="1">
      <c r="A388" s="98" t="s">
        <v>1681</v>
      </c>
      <c r="B388" s="79" t="s">
        <v>1416</v>
      </c>
      <c r="C388" s="80" t="s">
        <v>40</v>
      </c>
      <c r="D388" s="80" t="s">
        <v>692</v>
      </c>
      <c r="E388" s="74" t="s">
        <v>1682</v>
      </c>
      <c r="F388" s="74" t="s">
        <v>1683</v>
      </c>
      <c r="G388" s="89" t="s">
        <v>1684</v>
      </c>
      <c r="H388" s="89" t="s">
        <v>1685</v>
      </c>
      <c r="I388" s="90" t="s">
        <v>548</v>
      </c>
      <c r="J388" s="82" t="s">
        <v>1685</v>
      </c>
      <c r="K388" s="83" t="s">
        <v>549</v>
      </c>
      <c r="L388" s="84"/>
      <c r="M388" s="67" t="s">
        <v>38</v>
      </c>
      <c r="N388" s="68"/>
      <c r="O388" s="69"/>
      <c r="P388" s="69"/>
      <c r="Q388" s="76"/>
      <c r="R388" s="68" t="str">
        <f t="shared" si="25"/>
        <v/>
      </c>
      <c r="S388" s="71" t="str">
        <f t="shared" si="26"/>
        <v/>
      </c>
      <c r="T388" s="68" t="str">
        <f t="shared" si="27"/>
        <v/>
      </c>
      <c r="U388" s="71" t="str">
        <f t="shared" si="28"/>
        <v/>
      </c>
      <c r="V388" s="43" t="str">
        <f t="shared" si="29"/>
        <v>A-da sottrarre da B.II.3</v>
      </c>
    </row>
    <row r="389" spans="1:22" ht="42" outlineLevel="1">
      <c r="A389" s="98" t="s">
        <v>1686</v>
      </c>
      <c r="B389" s="79" t="s">
        <v>1416</v>
      </c>
      <c r="C389" s="80" t="s">
        <v>40</v>
      </c>
      <c r="D389" s="80" t="s">
        <v>107</v>
      </c>
      <c r="E389" s="74" t="s">
        <v>1687</v>
      </c>
      <c r="F389" s="81" t="s">
        <v>1688</v>
      </c>
      <c r="G389" s="63" t="s">
        <v>1689</v>
      </c>
      <c r="H389" s="63" t="s">
        <v>1690</v>
      </c>
      <c r="I389" s="64" t="s">
        <v>478</v>
      </c>
      <c r="J389" s="65" t="s">
        <v>1691</v>
      </c>
      <c r="K389" s="66" t="s">
        <v>480</v>
      </c>
      <c r="L389" s="67"/>
      <c r="M389" s="67" t="s">
        <v>38</v>
      </c>
      <c r="N389" s="68"/>
      <c r="O389" s="69"/>
      <c r="P389" s="69"/>
      <c r="Q389" s="76"/>
      <c r="R389" s="68" t="str">
        <f t="shared" si="25"/>
        <v/>
      </c>
      <c r="S389" s="71" t="str">
        <f t="shared" si="26"/>
        <v/>
      </c>
      <c r="T389" s="68" t="str">
        <f t="shared" si="27"/>
        <v/>
      </c>
      <c r="U389" s="71" t="str">
        <f t="shared" si="28"/>
        <v/>
      </c>
      <c r="V389" s="43" t="str">
        <f t="shared" si="29"/>
        <v>A-da sottrarre da B.II.4.b</v>
      </c>
    </row>
    <row r="390" spans="1:22" ht="31.5" outlineLevel="1">
      <c r="A390" s="98" t="s">
        <v>1692</v>
      </c>
      <c r="B390" s="79" t="s">
        <v>1416</v>
      </c>
      <c r="C390" s="80" t="s">
        <v>40</v>
      </c>
      <c r="D390" s="80" t="s">
        <v>551</v>
      </c>
      <c r="E390" s="74" t="s">
        <v>1693</v>
      </c>
      <c r="F390" s="95" t="s">
        <v>1694</v>
      </c>
      <c r="G390" s="89" t="s">
        <v>1695</v>
      </c>
      <c r="H390" s="89" t="s">
        <v>1696</v>
      </c>
      <c r="I390" s="90" t="s">
        <v>588</v>
      </c>
      <c r="J390" s="82" t="s">
        <v>589</v>
      </c>
      <c r="K390" s="83" t="s">
        <v>1697</v>
      </c>
      <c r="L390" s="84"/>
      <c r="M390" s="67" t="s">
        <v>38</v>
      </c>
      <c r="N390" s="68"/>
      <c r="O390" s="69"/>
      <c r="P390" s="69"/>
      <c r="Q390" s="76"/>
      <c r="R390" s="68" t="str">
        <f t="shared" si="25"/>
        <v/>
      </c>
      <c r="S390" s="71" t="str">
        <f t="shared" si="26"/>
        <v/>
      </c>
      <c r="T390" s="68" t="str">
        <f t="shared" si="27"/>
        <v/>
      </c>
      <c r="U390" s="71" t="str">
        <f t="shared" si="28"/>
        <v/>
      </c>
      <c r="V390" s="43" t="str">
        <f t="shared" si="29"/>
        <v>A-B.II.1.a.1</v>
      </c>
    </row>
    <row r="391" spans="1:22" ht="31.5" outlineLevel="1">
      <c r="A391" s="98" t="s">
        <v>1698</v>
      </c>
      <c r="B391" s="79" t="s">
        <v>1416</v>
      </c>
      <c r="C391" s="80" t="s">
        <v>40</v>
      </c>
      <c r="D391" s="80" t="s">
        <v>446</v>
      </c>
      <c r="E391" s="74" t="s">
        <v>1699</v>
      </c>
      <c r="F391" s="95" t="s">
        <v>1700</v>
      </c>
      <c r="G391" s="89" t="s">
        <v>1701</v>
      </c>
      <c r="H391" s="89" t="s">
        <v>1702</v>
      </c>
      <c r="I391" s="90" t="s">
        <v>596</v>
      </c>
      <c r="J391" s="82" t="s">
        <v>1703</v>
      </c>
      <c r="K391" s="83" t="s">
        <v>598</v>
      </c>
      <c r="L391" s="84"/>
      <c r="M391" s="67" t="s">
        <v>38</v>
      </c>
      <c r="N391" s="68"/>
      <c r="O391" s="69"/>
      <c r="P391" s="69"/>
      <c r="Q391" s="76"/>
      <c r="R391" s="68" t="str">
        <f t="shared" si="25"/>
        <v/>
      </c>
      <c r="S391" s="71" t="str">
        <f t="shared" si="26"/>
        <v/>
      </c>
      <c r="T391" s="68" t="str">
        <f t="shared" si="27"/>
        <v/>
      </c>
      <c r="U391" s="71" t="str">
        <f t="shared" si="28"/>
        <v/>
      </c>
      <c r="V391" s="43" t="str">
        <f t="shared" si="29"/>
        <v>A-da sottrarre da B.II.1.b</v>
      </c>
    </row>
    <row r="392" spans="1:22" ht="22.5" outlineLevel="1">
      <c r="A392" s="98" t="s">
        <v>1704</v>
      </c>
      <c r="B392" s="79" t="s">
        <v>1416</v>
      </c>
      <c r="C392" s="80" t="s">
        <v>40</v>
      </c>
      <c r="D392" s="80" t="s">
        <v>558</v>
      </c>
      <c r="E392" s="74" t="s">
        <v>1705</v>
      </c>
      <c r="F392" s="95" t="s">
        <v>1706</v>
      </c>
      <c r="G392" s="89" t="s">
        <v>1707</v>
      </c>
      <c r="H392" s="89" t="s">
        <v>1708</v>
      </c>
      <c r="I392" s="90" t="s">
        <v>607</v>
      </c>
      <c r="J392" s="82" t="s">
        <v>1709</v>
      </c>
      <c r="K392" s="83" t="s">
        <v>607</v>
      </c>
      <c r="L392" s="84"/>
      <c r="M392" s="67" t="s">
        <v>38</v>
      </c>
      <c r="N392" s="68"/>
      <c r="O392" s="69"/>
      <c r="P392" s="69"/>
      <c r="Q392" s="76"/>
      <c r="R392" s="68" t="str">
        <f t="shared" si="25"/>
        <v/>
      </c>
      <c r="S392" s="71" t="str">
        <f t="shared" si="26"/>
        <v/>
      </c>
      <c r="T392" s="68" t="str">
        <f t="shared" si="27"/>
        <v/>
      </c>
      <c r="U392" s="71" t="str">
        <f t="shared" si="28"/>
        <v/>
      </c>
      <c r="V392" s="43" t="str">
        <f t="shared" si="29"/>
        <v>A-da sottrarre da B.II.1.d</v>
      </c>
    </row>
    <row r="393" spans="1:22" ht="31.5" outlineLevel="1">
      <c r="A393" s="98" t="s">
        <v>1710</v>
      </c>
      <c r="B393" s="79" t="s">
        <v>1416</v>
      </c>
      <c r="C393" s="80" t="s">
        <v>40</v>
      </c>
      <c r="D393" s="80" t="s">
        <v>1711</v>
      </c>
      <c r="E393" s="74" t="s">
        <v>1712</v>
      </c>
      <c r="F393" s="95" t="s">
        <v>1713</v>
      </c>
      <c r="G393" s="89" t="s">
        <v>1714</v>
      </c>
      <c r="H393" s="89" t="s">
        <v>1715</v>
      </c>
      <c r="I393" s="90" t="s">
        <v>501</v>
      </c>
      <c r="J393" s="82" t="s">
        <v>1716</v>
      </c>
      <c r="K393" s="83" t="s">
        <v>503</v>
      </c>
      <c r="L393" s="84"/>
      <c r="M393" s="67" t="s">
        <v>38</v>
      </c>
      <c r="N393" s="68"/>
      <c r="O393" s="69"/>
      <c r="P393" s="69"/>
      <c r="Q393" s="76"/>
      <c r="R393" s="68" t="str">
        <f t="shared" ref="R393:R456" si="30">IF(O393=0,"",Q393-O393)</f>
        <v/>
      </c>
      <c r="S393" s="71" t="str">
        <f t="shared" ref="S393:S456" si="31">IF(O393=0,"",R393/O393)</f>
        <v/>
      </c>
      <c r="T393" s="68" t="str">
        <f t="shared" ref="T393:T456" si="32">IF(P393=0,"",Q393-P393)</f>
        <v/>
      </c>
      <c r="U393" s="71" t="str">
        <f t="shared" ref="U393:U456" si="33">IF(P393=0,"",T393/P393)</f>
        <v/>
      </c>
      <c r="V393" s="43" t="str">
        <f t="shared" ref="V393:V456" si="34">CONCATENATE(M393,"-",J393)</f>
        <v>A-da sottrarre da B.II.5</v>
      </c>
    </row>
    <row r="394" spans="1:22" ht="22.5" outlineLevel="1">
      <c r="A394" s="98" t="s">
        <v>1717</v>
      </c>
      <c r="B394" s="79" t="s">
        <v>1416</v>
      </c>
      <c r="C394" s="80" t="s">
        <v>40</v>
      </c>
      <c r="D394" s="80" t="s">
        <v>454</v>
      </c>
      <c r="E394" s="74" t="s">
        <v>1718</v>
      </c>
      <c r="F394" s="95" t="s">
        <v>1719</v>
      </c>
      <c r="G394" s="89" t="s">
        <v>1720</v>
      </c>
      <c r="H394" s="89" t="s">
        <v>1721</v>
      </c>
      <c r="I394" s="90" t="s">
        <v>522</v>
      </c>
      <c r="J394" s="82" t="s">
        <v>1716</v>
      </c>
      <c r="K394" s="83" t="s">
        <v>503</v>
      </c>
      <c r="L394" s="84"/>
      <c r="M394" s="67" t="s">
        <v>38</v>
      </c>
      <c r="N394" s="68"/>
      <c r="O394" s="69"/>
      <c r="P394" s="69"/>
      <c r="Q394" s="76"/>
      <c r="R394" s="68" t="str">
        <f t="shared" si="30"/>
        <v/>
      </c>
      <c r="S394" s="71" t="str">
        <f t="shared" si="31"/>
        <v/>
      </c>
      <c r="T394" s="68" t="str">
        <f t="shared" si="32"/>
        <v/>
      </c>
      <c r="U394" s="71" t="str">
        <f t="shared" si="33"/>
        <v/>
      </c>
      <c r="V394" s="43" t="str">
        <f t="shared" si="34"/>
        <v>A-da sottrarre da B.II.5</v>
      </c>
    </row>
    <row r="395" spans="1:22" ht="31.5" outlineLevel="1">
      <c r="A395" s="98" t="s">
        <v>1722</v>
      </c>
      <c r="B395" s="79" t="s">
        <v>1416</v>
      </c>
      <c r="C395" s="80" t="s">
        <v>40</v>
      </c>
      <c r="D395" s="80" t="s">
        <v>1723</v>
      </c>
      <c r="E395" s="74" t="s">
        <v>1724</v>
      </c>
      <c r="F395" s="95" t="s">
        <v>1725</v>
      </c>
      <c r="G395" s="89" t="s">
        <v>1726</v>
      </c>
      <c r="H395" s="89" t="s">
        <v>1727</v>
      </c>
      <c r="I395" s="90" t="s">
        <v>528</v>
      </c>
      <c r="J395" s="82" t="s">
        <v>1716</v>
      </c>
      <c r="K395" s="83" t="s">
        <v>503</v>
      </c>
      <c r="L395" s="84"/>
      <c r="M395" s="67" t="s">
        <v>38</v>
      </c>
      <c r="N395" s="68"/>
      <c r="O395" s="69"/>
      <c r="P395" s="69"/>
      <c r="Q395" s="76"/>
      <c r="R395" s="68" t="str">
        <f t="shared" si="30"/>
        <v/>
      </c>
      <c r="S395" s="71" t="str">
        <f t="shared" si="31"/>
        <v/>
      </c>
      <c r="T395" s="68" t="str">
        <f t="shared" si="32"/>
        <v/>
      </c>
      <c r="U395" s="71" t="str">
        <f t="shared" si="33"/>
        <v/>
      </c>
      <c r="V395" s="43" t="str">
        <f t="shared" si="34"/>
        <v>A-da sottrarre da B.II.5</v>
      </c>
    </row>
    <row r="396" spans="1:22" ht="31.5" outlineLevel="1">
      <c r="A396" s="98" t="s">
        <v>1728</v>
      </c>
      <c r="B396" s="79" t="s">
        <v>1416</v>
      </c>
      <c r="C396" s="80" t="s">
        <v>40</v>
      </c>
      <c r="D396" s="80" t="s">
        <v>461</v>
      </c>
      <c r="E396" s="74" t="s">
        <v>1729</v>
      </c>
      <c r="F396" s="81" t="s">
        <v>1730</v>
      </c>
      <c r="G396" s="89" t="s">
        <v>1731</v>
      </c>
      <c r="H396" s="89" t="s">
        <v>1732</v>
      </c>
      <c r="I396" s="90" t="s">
        <v>537</v>
      </c>
      <c r="J396" s="82" t="s">
        <v>1733</v>
      </c>
      <c r="K396" s="83" t="s">
        <v>539</v>
      </c>
      <c r="L396" s="84"/>
      <c r="M396" s="67" t="s">
        <v>38</v>
      </c>
      <c r="N396" s="68"/>
      <c r="O396" s="69"/>
      <c r="P396" s="69"/>
      <c r="Q396" s="76"/>
      <c r="R396" s="68" t="str">
        <f t="shared" si="30"/>
        <v/>
      </c>
      <c r="S396" s="71" t="str">
        <f t="shared" si="31"/>
        <v/>
      </c>
      <c r="T396" s="68" t="str">
        <f t="shared" si="32"/>
        <v/>
      </c>
      <c r="U396" s="71" t="str">
        <f t="shared" si="33"/>
        <v/>
      </c>
      <c r="V396" s="43" t="str">
        <f t="shared" si="34"/>
        <v>A-da sottrarre da B.II.7</v>
      </c>
    </row>
    <row r="397" spans="1:22" ht="42" outlineLevel="1">
      <c r="A397" s="98" t="s">
        <v>1734</v>
      </c>
      <c r="B397" s="79" t="s">
        <v>1416</v>
      </c>
      <c r="C397" s="80" t="s">
        <v>40</v>
      </c>
      <c r="D397" s="80" t="s">
        <v>600</v>
      </c>
      <c r="E397" s="74" t="s">
        <v>1735</v>
      </c>
      <c r="F397" s="81" t="s">
        <v>1736</v>
      </c>
      <c r="G397" s="89" t="s">
        <v>1731</v>
      </c>
      <c r="H397" s="89" t="s">
        <v>1732</v>
      </c>
      <c r="I397" s="90" t="s">
        <v>537</v>
      </c>
      <c r="J397" s="82" t="s">
        <v>1733</v>
      </c>
      <c r="K397" s="83" t="s">
        <v>539</v>
      </c>
      <c r="L397" s="84"/>
      <c r="M397" s="67" t="s">
        <v>38</v>
      </c>
      <c r="N397" s="68"/>
      <c r="O397" s="69"/>
      <c r="P397" s="69"/>
      <c r="Q397" s="76"/>
      <c r="R397" s="68" t="str">
        <f t="shared" si="30"/>
        <v/>
      </c>
      <c r="S397" s="71" t="str">
        <f t="shared" si="31"/>
        <v/>
      </c>
      <c r="T397" s="68" t="str">
        <f t="shared" si="32"/>
        <v/>
      </c>
      <c r="U397" s="71" t="str">
        <f t="shared" si="33"/>
        <v/>
      </c>
      <c r="V397" s="43" t="str">
        <f t="shared" si="34"/>
        <v>A-da sottrarre da B.II.7</v>
      </c>
    </row>
    <row r="398" spans="1:22" ht="22.5" outlineLevel="1">
      <c r="A398" s="98" t="s">
        <v>1737</v>
      </c>
      <c r="B398" s="79" t="s">
        <v>1416</v>
      </c>
      <c r="C398" s="80" t="s">
        <v>40</v>
      </c>
      <c r="D398" s="80" t="s">
        <v>609</v>
      </c>
      <c r="E398" s="74" t="s">
        <v>1738</v>
      </c>
      <c r="F398" s="81" t="s">
        <v>626</v>
      </c>
      <c r="G398" s="89" t="s">
        <v>1739</v>
      </c>
      <c r="H398" s="89" t="s">
        <v>1740</v>
      </c>
      <c r="I398" s="90" t="s">
        <v>629</v>
      </c>
      <c r="J398" s="82" t="s">
        <v>1741</v>
      </c>
      <c r="K398" s="83" t="s">
        <v>631</v>
      </c>
      <c r="L398" s="84"/>
      <c r="M398" s="67" t="s">
        <v>38</v>
      </c>
      <c r="N398" s="68"/>
      <c r="O398" s="69"/>
      <c r="P398" s="69"/>
      <c r="Q398" s="76"/>
      <c r="R398" s="68" t="str">
        <f t="shared" si="30"/>
        <v/>
      </c>
      <c r="S398" s="71" t="str">
        <f t="shared" si="31"/>
        <v/>
      </c>
      <c r="T398" s="68" t="str">
        <f t="shared" si="32"/>
        <v/>
      </c>
      <c r="U398" s="71" t="str">
        <f t="shared" si="33"/>
        <v/>
      </c>
      <c r="V398" s="43" t="str">
        <f t="shared" si="34"/>
        <v>A-da sottrarre da B.II.1.c.1</v>
      </c>
    </row>
    <row r="399" spans="1:22" ht="22.5" outlineLevel="1">
      <c r="A399" s="98" t="s">
        <v>1742</v>
      </c>
      <c r="B399" s="79" t="s">
        <v>1416</v>
      </c>
      <c r="C399" s="80" t="s">
        <v>40</v>
      </c>
      <c r="D399" s="80" t="s">
        <v>613</v>
      </c>
      <c r="E399" s="74" t="s">
        <v>1743</v>
      </c>
      <c r="F399" s="81" t="s">
        <v>634</v>
      </c>
      <c r="G399" s="89" t="s">
        <v>1744</v>
      </c>
      <c r="H399" s="89" t="s">
        <v>1745</v>
      </c>
      <c r="I399" s="90" t="s">
        <v>637</v>
      </c>
      <c r="J399" s="82" t="s">
        <v>1746</v>
      </c>
      <c r="K399" s="83" t="s">
        <v>639</v>
      </c>
      <c r="L399" s="84"/>
      <c r="M399" s="67" t="s">
        <v>38</v>
      </c>
      <c r="N399" s="68"/>
      <c r="O399" s="69"/>
      <c r="P399" s="69"/>
      <c r="Q399" s="76"/>
      <c r="R399" s="68" t="str">
        <f t="shared" si="30"/>
        <v/>
      </c>
      <c r="S399" s="71" t="str">
        <f t="shared" si="31"/>
        <v/>
      </c>
      <c r="T399" s="68" t="str">
        <f t="shared" si="32"/>
        <v/>
      </c>
      <c r="U399" s="71" t="str">
        <f t="shared" si="33"/>
        <v/>
      </c>
      <c r="V399" s="43" t="str">
        <f t="shared" si="34"/>
        <v>A-da sottrarre da B.II.1.c.2</v>
      </c>
    </row>
    <row r="400" spans="1:22" ht="31.5" outlineLevel="1">
      <c r="A400" s="98" t="s">
        <v>1747</v>
      </c>
      <c r="B400" s="79" t="s">
        <v>1416</v>
      </c>
      <c r="C400" s="80" t="s">
        <v>40</v>
      </c>
      <c r="D400" s="80" t="s">
        <v>617</v>
      </c>
      <c r="E400" s="74" t="s">
        <v>1748</v>
      </c>
      <c r="F400" s="81" t="s">
        <v>642</v>
      </c>
      <c r="G400" s="89" t="s">
        <v>1749</v>
      </c>
      <c r="H400" s="89" t="s">
        <v>1750</v>
      </c>
      <c r="I400" s="90" t="s">
        <v>645</v>
      </c>
      <c r="J400" s="82" t="s">
        <v>1751</v>
      </c>
      <c r="K400" s="83" t="s">
        <v>647</v>
      </c>
      <c r="L400" s="84"/>
      <c r="M400" s="67" t="s">
        <v>38</v>
      </c>
      <c r="N400" s="68"/>
      <c r="O400" s="69"/>
      <c r="P400" s="69"/>
      <c r="Q400" s="76"/>
      <c r="R400" s="68" t="str">
        <f t="shared" si="30"/>
        <v/>
      </c>
      <c r="S400" s="71" t="str">
        <f t="shared" si="31"/>
        <v/>
      </c>
      <c r="T400" s="68" t="str">
        <f t="shared" si="32"/>
        <v/>
      </c>
      <c r="U400" s="71" t="str">
        <f t="shared" si="33"/>
        <v/>
      </c>
      <c r="V400" s="43" t="str">
        <f t="shared" si="34"/>
        <v>A-da sottrarre da B.II.1.c.3</v>
      </c>
    </row>
    <row r="401" spans="1:22" ht="31.5" outlineLevel="1">
      <c r="A401" s="98" t="s">
        <v>1752</v>
      </c>
      <c r="B401" s="79" t="s">
        <v>1416</v>
      </c>
      <c r="C401" s="80" t="s">
        <v>40</v>
      </c>
      <c r="D401" s="80" t="s">
        <v>1753</v>
      </c>
      <c r="E401" s="74" t="s">
        <v>1754</v>
      </c>
      <c r="F401" s="81" t="s">
        <v>650</v>
      </c>
      <c r="G401" s="89" t="s">
        <v>1755</v>
      </c>
      <c r="H401" s="89" t="s">
        <v>1756</v>
      </c>
      <c r="I401" s="90" t="s">
        <v>653</v>
      </c>
      <c r="J401" s="82" t="s">
        <v>1757</v>
      </c>
      <c r="K401" s="83" t="s">
        <v>655</v>
      </c>
      <c r="L401" s="84"/>
      <c r="M401" s="67" t="s">
        <v>38</v>
      </c>
      <c r="N401" s="68"/>
      <c r="O401" s="69"/>
      <c r="P401" s="69"/>
      <c r="Q401" s="76"/>
      <c r="R401" s="68" t="str">
        <f t="shared" si="30"/>
        <v/>
      </c>
      <c r="S401" s="71" t="str">
        <f t="shared" si="31"/>
        <v/>
      </c>
      <c r="T401" s="68" t="str">
        <f t="shared" si="32"/>
        <v/>
      </c>
      <c r="U401" s="71" t="str">
        <f t="shared" si="33"/>
        <v/>
      </c>
      <c r="V401" s="43" t="str">
        <f t="shared" si="34"/>
        <v>A-da sottrarre da B.II.1.c.4</v>
      </c>
    </row>
    <row r="402" spans="1:22" ht="31.5" outlineLevel="1">
      <c r="A402" s="98" t="s">
        <v>1758</v>
      </c>
      <c r="B402" s="79" t="s">
        <v>1416</v>
      </c>
      <c r="C402" s="80" t="s">
        <v>40</v>
      </c>
      <c r="D402" s="80" t="s">
        <v>1445</v>
      </c>
      <c r="E402" s="74" t="s">
        <v>1759</v>
      </c>
      <c r="F402" s="95" t="s">
        <v>1760</v>
      </c>
      <c r="G402" s="89" t="s">
        <v>1761</v>
      </c>
      <c r="H402" s="89" t="s">
        <v>1762</v>
      </c>
      <c r="I402" s="90" t="s">
        <v>578</v>
      </c>
      <c r="J402" s="82" t="s">
        <v>1733</v>
      </c>
      <c r="K402" s="83" t="s">
        <v>539</v>
      </c>
      <c r="L402" s="84"/>
      <c r="M402" s="67" t="s">
        <v>38</v>
      </c>
      <c r="N402" s="68"/>
      <c r="O402" s="69"/>
      <c r="P402" s="69"/>
      <c r="Q402" s="76"/>
      <c r="R402" s="68" t="str">
        <f t="shared" si="30"/>
        <v/>
      </c>
      <c r="S402" s="71" t="str">
        <f t="shared" si="31"/>
        <v/>
      </c>
      <c r="T402" s="68" t="str">
        <f t="shared" si="32"/>
        <v/>
      </c>
      <c r="U402" s="71" t="str">
        <f t="shared" si="33"/>
        <v/>
      </c>
      <c r="V402" s="43" t="str">
        <f t="shared" si="34"/>
        <v>A-da sottrarre da B.II.7</v>
      </c>
    </row>
    <row r="403" spans="1:22" ht="22.5" outlineLevel="1">
      <c r="A403" s="98" t="s">
        <v>1763</v>
      </c>
      <c r="B403" s="79" t="s">
        <v>1416</v>
      </c>
      <c r="C403" s="80" t="s">
        <v>40</v>
      </c>
      <c r="D403" s="80" t="s">
        <v>722</v>
      </c>
      <c r="E403" s="74" t="s">
        <v>1764</v>
      </c>
      <c r="F403" s="81" t="s">
        <v>1765</v>
      </c>
      <c r="G403" s="89" t="s">
        <v>1766</v>
      </c>
      <c r="H403" s="89" t="s">
        <v>1767</v>
      </c>
      <c r="I403" s="90" t="s">
        <v>664</v>
      </c>
      <c r="J403" s="82" t="s">
        <v>1767</v>
      </c>
      <c r="K403" s="83" t="s">
        <v>664</v>
      </c>
      <c r="L403" s="84"/>
      <c r="M403" s="67" t="s">
        <v>38</v>
      </c>
      <c r="N403" s="68"/>
      <c r="O403" s="69"/>
      <c r="P403" s="69"/>
      <c r="Q403" s="76"/>
      <c r="R403" s="68" t="str">
        <f t="shared" si="30"/>
        <v/>
      </c>
      <c r="S403" s="71" t="str">
        <f t="shared" si="31"/>
        <v/>
      </c>
      <c r="T403" s="68" t="str">
        <f t="shared" si="32"/>
        <v/>
      </c>
      <c r="U403" s="71" t="str">
        <f t="shared" si="33"/>
        <v/>
      </c>
      <c r="V403" s="43" t="str">
        <f t="shared" si="34"/>
        <v>A-da sottrarre da B.II.6</v>
      </c>
    </row>
    <row r="404" spans="1:22" s="115" customFormat="1" ht="22.5" outlineLevel="1">
      <c r="A404" s="98" t="s">
        <v>1768</v>
      </c>
      <c r="B404" s="79" t="s">
        <v>1416</v>
      </c>
      <c r="C404" s="80" t="s">
        <v>40</v>
      </c>
      <c r="D404" s="80" t="s">
        <v>1769</v>
      </c>
      <c r="E404" s="74" t="s">
        <v>1770</v>
      </c>
      <c r="F404" s="95" t="s">
        <v>1771</v>
      </c>
      <c r="G404" s="89" t="s">
        <v>1772</v>
      </c>
      <c r="H404" s="89" t="s">
        <v>1773</v>
      </c>
      <c r="I404" s="90" t="s">
        <v>711</v>
      </c>
      <c r="J404" s="82" t="s">
        <v>1733</v>
      </c>
      <c r="K404" s="83" t="s">
        <v>539</v>
      </c>
      <c r="L404" s="84"/>
      <c r="M404" s="67" t="s">
        <v>38</v>
      </c>
      <c r="N404" s="68"/>
      <c r="O404" s="69"/>
      <c r="P404" s="69"/>
      <c r="Q404" s="76"/>
      <c r="R404" s="68" t="str">
        <f t="shared" si="30"/>
        <v/>
      </c>
      <c r="S404" s="71" t="str">
        <f t="shared" si="31"/>
        <v/>
      </c>
      <c r="T404" s="68" t="str">
        <f t="shared" si="32"/>
        <v/>
      </c>
      <c r="U404" s="71" t="str">
        <f t="shared" si="33"/>
        <v/>
      </c>
      <c r="V404" s="43" t="str">
        <f t="shared" si="34"/>
        <v>A-da sottrarre da B.II.7</v>
      </c>
    </row>
    <row r="405" spans="1:22" ht="22.5" outlineLevel="1">
      <c r="A405" s="98" t="s">
        <v>1774</v>
      </c>
      <c r="B405" s="79" t="s">
        <v>1416</v>
      </c>
      <c r="C405" s="80" t="s">
        <v>40</v>
      </c>
      <c r="D405" s="80" t="s">
        <v>1775</v>
      </c>
      <c r="E405" s="74" t="s">
        <v>1776</v>
      </c>
      <c r="F405" s="95" t="s">
        <v>1777</v>
      </c>
      <c r="G405" s="89" t="s">
        <v>1778</v>
      </c>
      <c r="H405" s="89" t="s">
        <v>1779</v>
      </c>
      <c r="I405" s="90" t="s">
        <v>717</v>
      </c>
      <c r="J405" s="82" t="s">
        <v>1733</v>
      </c>
      <c r="K405" s="83" t="s">
        <v>539</v>
      </c>
      <c r="L405" s="84"/>
      <c r="M405" s="67" t="s">
        <v>38</v>
      </c>
      <c r="N405" s="68"/>
      <c r="O405" s="69"/>
      <c r="P405" s="69"/>
      <c r="Q405" s="76"/>
      <c r="R405" s="68" t="str">
        <f t="shared" si="30"/>
        <v/>
      </c>
      <c r="S405" s="71" t="str">
        <f t="shared" si="31"/>
        <v/>
      </c>
      <c r="T405" s="68" t="str">
        <f t="shared" si="32"/>
        <v/>
      </c>
      <c r="U405" s="71" t="str">
        <f t="shared" si="33"/>
        <v/>
      </c>
      <c r="V405" s="43" t="str">
        <f t="shared" si="34"/>
        <v>A-da sottrarre da B.II.7</v>
      </c>
    </row>
    <row r="406" spans="1:22" ht="21" customHeight="1" outlineLevel="1">
      <c r="A406" s="86" t="s">
        <v>1780</v>
      </c>
      <c r="B406" s="59" t="s">
        <v>1416</v>
      </c>
      <c r="C406" s="60" t="s">
        <v>748</v>
      </c>
      <c r="D406" s="60" t="s">
        <v>25</v>
      </c>
      <c r="E406" s="61" t="s">
        <v>1781</v>
      </c>
      <c r="F406" s="62" t="s">
        <v>1782</v>
      </c>
      <c r="G406" s="63"/>
      <c r="H406" s="63"/>
      <c r="I406" s="64"/>
      <c r="J406" s="65"/>
      <c r="K406" s="66"/>
      <c r="L406" s="67"/>
      <c r="N406" s="68"/>
      <c r="O406" s="69"/>
      <c r="P406" s="69"/>
      <c r="Q406" s="76"/>
      <c r="R406" s="68" t="str">
        <f t="shared" si="30"/>
        <v/>
      </c>
      <c r="S406" s="71" t="str">
        <f t="shared" si="31"/>
        <v/>
      </c>
      <c r="T406" s="68" t="str">
        <f t="shared" si="32"/>
        <v/>
      </c>
      <c r="U406" s="71" t="str">
        <f t="shared" si="33"/>
        <v/>
      </c>
      <c r="V406" s="43" t="str">
        <f t="shared" si="34"/>
        <v>-</v>
      </c>
    </row>
    <row r="407" spans="1:22" ht="31.5" outlineLevel="1">
      <c r="A407" s="58" t="s">
        <v>1783</v>
      </c>
      <c r="B407" s="72" t="s">
        <v>1416</v>
      </c>
      <c r="C407" s="73" t="s">
        <v>748</v>
      </c>
      <c r="D407" s="73" t="s">
        <v>23</v>
      </c>
      <c r="E407" s="74" t="s">
        <v>1784</v>
      </c>
      <c r="F407" s="81" t="s">
        <v>1785</v>
      </c>
      <c r="G407" s="63" t="s">
        <v>1786</v>
      </c>
      <c r="H407" s="63" t="s">
        <v>1787</v>
      </c>
      <c r="I407" s="64" t="s">
        <v>769</v>
      </c>
      <c r="J407" s="65" t="s">
        <v>1788</v>
      </c>
      <c r="K407" s="66" t="s">
        <v>769</v>
      </c>
      <c r="L407" s="67"/>
      <c r="M407" s="67" t="s">
        <v>38</v>
      </c>
      <c r="N407" s="68"/>
      <c r="O407" s="69"/>
      <c r="P407" s="69"/>
      <c r="Q407" s="76"/>
      <c r="R407" s="68" t="str">
        <f t="shared" si="30"/>
        <v/>
      </c>
      <c r="S407" s="71" t="str">
        <f t="shared" si="31"/>
        <v/>
      </c>
      <c r="T407" s="68" t="str">
        <f t="shared" si="32"/>
        <v/>
      </c>
      <c r="U407" s="71" t="str">
        <f t="shared" si="33"/>
        <v/>
      </c>
      <c r="V407" s="43" t="str">
        <f t="shared" si="34"/>
        <v>A-da sottrarre da B.III.1</v>
      </c>
    </row>
    <row r="408" spans="1:22" ht="31.5" outlineLevel="1">
      <c r="A408" s="58" t="s">
        <v>1789</v>
      </c>
      <c r="B408" s="72" t="s">
        <v>1416</v>
      </c>
      <c r="C408" s="73" t="s">
        <v>748</v>
      </c>
      <c r="D408" s="73" t="s">
        <v>269</v>
      </c>
      <c r="E408" s="74" t="s">
        <v>1790</v>
      </c>
      <c r="F408" s="81" t="s">
        <v>1791</v>
      </c>
      <c r="G408" s="63" t="s">
        <v>1786</v>
      </c>
      <c r="H408" s="63" t="s">
        <v>1787</v>
      </c>
      <c r="I408" s="64" t="s">
        <v>769</v>
      </c>
      <c r="J408" s="65" t="s">
        <v>1788</v>
      </c>
      <c r="K408" s="66" t="s">
        <v>769</v>
      </c>
      <c r="L408" s="67"/>
      <c r="M408" s="67" t="s">
        <v>38</v>
      </c>
      <c r="N408" s="68"/>
      <c r="O408" s="69"/>
      <c r="P408" s="69"/>
      <c r="Q408" s="76"/>
      <c r="R408" s="68" t="str">
        <f t="shared" si="30"/>
        <v/>
      </c>
      <c r="S408" s="71" t="str">
        <f t="shared" si="31"/>
        <v/>
      </c>
      <c r="T408" s="68" t="str">
        <f t="shared" si="32"/>
        <v/>
      </c>
      <c r="U408" s="71" t="str">
        <f t="shared" si="33"/>
        <v/>
      </c>
      <c r="V408" s="43" t="str">
        <f t="shared" si="34"/>
        <v>A-da sottrarre da B.III.1</v>
      </c>
    </row>
    <row r="409" spans="1:22" ht="31.5" outlineLevel="1">
      <c r="A409" s="58" t="s">
        <v>1792</v>
      </c>
      <c r="B409" s="72" t="s">
        <v>1416</v>
      </c>
      <c r="C409" s="73" t="s">
        <v>748</v>
      </c>
      <c r="D409" s="73" t="s">
        <v>278</v>
      </c>
      <c r="E409" s="74" t="s">
        <v>1793</v>
      </c>
      <c r="F409" s="81" t="s">
        <v>1794</v>
      </c>
      <c r="G409" s="63" t="s">
        <v>1786</v>
      </c>
      <c r="H409" s="63" t="s">
        <v>1787</v>
      </c>
      <c r="I409" s="64" t="s">
        <v>769</v>
      </c>
      <c r="J409" s="65" t="s">
        <v>1788</v>
      </c>
      <c r="K409" s="66" t="s">
        <v>769</v>
      </c>
      <c r="L409" s="67"/>
      <c r="M409" s="67" t="s">
        <v>38</v>
      </c>
      <c r="N409" s="68"/>
      <c r="O409" s="69"/>
      <c r="P409" s="69"/>
      <c r="Q409" s="76"/>
      <c r="R409" s="68" t="str">
        <f t="shared" si="30"/>
        <v/>
      </c>
      <c r="S409" s="71" t="str">
        <f t="shared" si="31"/>
        <v/>
      </c>
      <c r="T409" s="68" t="str">
        <f t="shared" si="32"/>
        <v/>
      </c>
      <c r="U409" s="71" t="str">
        <f t="shared" si="33"/>
        <v/>
      </c>
      <c r="V409" s="43" t="str">
        <f t="shared" si="34"/>
        <v>A-da sottrarre da B.III.1</v>
      </c>
    </row>
    <row r="410" spans="1:22" ht="22.5" outlineLevel="1">
      <c r="A410" s="58" t="s">
        <v>1795</v>
      </c>
      <c r="B410" s="72" t="s">
        <v>1416</v>
      </c>
      <c r="C410" s="73" t="s">
        <v>748</v>
      </c>
      <c r="D410" s="73" t="s">
        <v>60</v>
      </c>
      <c r="E410" s="74" t="s">
        <v>1796</v>
      </c>
      <c r="F410" s="81" t="s">
        <v>1797</v>
      </c>
      <c r="G410" s="63" t="s">
        <v>1798</v>
      </c>
      <c r="H410" s="63" t="s">
        <v>1799</v>
      </c>
      <c r="I410" s="64" t="s">
        <v>763</v>
      </c>
      <c r="J410" s="65" t="s">
        <v>1799</v>
      </c>
      <c r="K410" s="66" t="s">
        <v>763</v>
      </c>
      <c r="L410" s="67"/>
      <c r="M410" s="67" t="s">
        <v>38</v>
      </c>
      <c r="N410" s="68"/>
      <c r="O410" s="69"/>
      <c r="P410" s="69"/>
      <c r="Q410" s="76"/>
      <c r="R410" s="68" t="str">
        <f t="shared" si="30"/>
        <v/>
      </c>
      <c r="S410" s="71" t="str">
        <f t="shared" si="31"/>
        <v/>
      </c>
      <c r="T410" s="68" t="str">
        <f t="shared" si="32"/>
        <v/>
      </c>
      <c r="U410" s="71" t="str">
        <f t="shared" si="33"/>
        <v/>
      </c>
      <c r="V410" s="43" t="str">
        <f t="shared" si="34"/>
        <v>A-da sottrarre da B.III.2</v>
      </c>
    </row>
    <row r="411" spans="1:22" ht="31.5" outlineLevel="1">
      <c r="A411" s="58" t="s">
        <v>1800</v>
      </c>
      <c r="B411" s="72" t="s">
        <v>1416</v>
      </c>
      <c r="C411" s="73" t="s">
        <v>748</v>
      </c>
      <c r="D411" s="73" t="s">
        <v>107</v>
      </c>
      <c r="E411" s="74" t="s">
        <v>1801</v>
      </c>
      <c r="F411" s="81" t="s">
        <v>1802</v>
      </c>
      <c r="G411" s="63" t="s">
        <v>1803</v>
      </c>
      <c r="H411" s="63" t="s">
        <v>1804</v>
      </c>
      <c r="I411" s="64" t="s">
        <v>251</v>
      </c>
      <c r="J411" s="65" t="s">
        <v>1804</v>
      </c>
      <c r="K411" s="66" t="s">
        <v>252</v>
      </c>
      <c r="L411" s="67"/>
      <c r="M411" s="67" t="s">
        <v>38</v>
      </c>
      <c r="N411" s="68"/>
      <c r="O411" s="69"/>
      <c r="P411" s="69"/>
      <c r="Q411" s="76"/>
      <c r="R411" s="68" t="str">
        <f t="shared" si="30"/>
        <v/>
      </c>
      <c r="S411" s="71" t="str">
        <f t="shared" si="31"/>
        <v/>
      </c>
      <c r="T411" s="68" t="str">
        <f t="shared" si="32"/>
        <v/>
      </c>
      <c r="U411" s="71" t="str">
        <f t="shared" si="33"/>
        <v/>
      </c>
      <c r="V411" s="43" t="str">
        <f t="shared" si="34"/>
        <v>A-da sottrarre da A.III.2.a</v>
      </c>
    </row>
    <row r="412" spans="1:22" ht="31.5" outlineLevel="1">
      <c r="A412" s="58" t="s">
        <v>1805</v>
      </c>
      <c r="B412" s="72" t="s">
        <v>1416</v>
      </c>
      <c r="C412" s="73" t="s">
        <v>748</v>
      </c>
      <c r="D412" s="73" t="s">
        <v>551</v>
      </c>
      <c r="E412" s="74" t="s">
        <v>1806</v>
      </c>
      <c r="F412" s="81" t="s">
        <v>1807</v>
      </c>
      <c r="G412" s="63" t="s">
        <v>1803</v>
      </c>
      <c r="H412" s="63" t="s">
        <v>1804</v>
      </c>
      <c r="I412" s="64" t="s">
        <v>251</v>
      </c>
      <c r="J412" s="65" t="s">
        <v>1804</v>
      </c>
      <c r="K412" s="66" t="s">
        <v>252</v>
      </c>
      <c r="L412" s="67"/>
      <c r="M412" s="67" t="s">
        <v>38</v>
      </c>
      <c r="N412" s="68"/>
      <c r="O412" s="69"/>
      <c r="P412" s="69"/>
      <c r="Q412" s="76"/>
      <c r="R412" s="68" t="str">
        <f t="shared" si="30"/>
        <v/>
      </c>
      <c r="S412" s="71" t="str">
        <f t="shared" si="31"/>
        <v/>
      </c>
      <c r="T412" s="68" t="str">
        <f t="shared" si="32"/>
        <v/>
      </c>
      <c r="U412" s="71" t="str">
        <f t="shared" si="33"/>
        <v/>
      </c>
      <c r="V412" s="43" t="str">
        <f t="shared" si="34"/>
        <v>A-da sottrarre da A.III.2.a</v>
      </c>
    </row>
    <row r="413" spans="1:22" ht="31.5" outlineLevel="1">
      <c r="A413" s="58" t="s">
        <v>1808</v>
      </c>
      <c r="B413" s="72" t="s">
        <v>1416</v>
      </c>
      <c r="C413" s="73" t="s">
        <v>748</v>
      </c>
      <c r="D413" s="73" t="s">
        <v>446</v>
      </c>
      <c r="E413" s="74" t="s">
        <v>1809</v>
      </c>
      <c r="F413" s="81" t="s">
        <v>1810</v>
      </c>
      <c r="G413" s="63" t="s">
        <v>1803</v>
      </c>
      <c r="H413" s="63" t="s">
        <v>1804</v>
      </c>
      <c r="I413" s="64" t="s">
        <v>251</v>
      </c>
      <c r="J413" s="65" t="s">
        <v>1804</v>
      </c>
      <c r="K413" s="66" t="s">
        <v>252</v>
      </c>
      <c r="L413" s="67"/>
      <c r="M413" s="67" t="s">
        <v>38</v>
      </c>
      <c r="N413" s="68"/>
      <c r="O413" s="69"/>
      <c r="P413" s="69"/>
      <c r="Q413" s="76"/>
      <c r="R413" s="68" t="str">
        <f t="shared" si="30"/>
        <v/>
      </c>
      <c r="S413" s="71" t="str">
        <f t="shared" si="31"/>
        <v/>
      </c>
      <c r="T413" s="68" t="str">
        <f t="shared" si="32"/>
        <v/>
      </c>
      <c r="U413" s="71" t="str">
        <f t="shared" si="33"/>
        <v/>
      </c>
      <c r="V413" s="43" t="str">
        <f t="shared" si="34"/>
        <v>A-da sottrarre da A.III.2.a</v>
      </c>
    </row>
    <row r="414" spans="1:22" ht="22.5" outlineLevel="1">
      <c r="A414" s="58" t="s">
        <v>1811</v>
      </c>
      <c r="B414" s="72" t="s">
        <v>1416</v>
      </c>
      <c r="C414" s="73" t="s">
        <v>748</v>
      </c>
      <c r="D414" s="73" t="s">
        <v>600</v>
      </c>
      <c r="E414" s="74" t="s">
        <v>1812</v>
      </c>
      <c r="F414" s="81" t="s">
        <v>1813</v>
      </c>
      <c r="G414" s="63" t="s">
        <v>1814</v>
      </c>
      <c r="H414" s="63" t="s">
        <v>1815</v>
      </c>
      <c r="I414" s="64" t="s">
        <v>241</v>
      </c>
      <c r="J414" s="65" t="s">
        <v>1816</v>
      </c>
      <c r="K414" s="66" t="s">
        <v>241</v>
      </c>
      <c r="L414" s="67"/>
      <c r="M414" s="67" t="s">
        <v>38</v>
      </c>
      <c r="N414" s="68"/>
      <c r="O414" s="69"/>
      <c r="P414" s="69"/>
      <c r="Q414" s="76"/>
      <c r="R414" s="68" t="str">
        <f t="shared" si="30"/>
        <v/>
      </c>
      <c r="S414" s="71" t="str">
        <f t="shared" si="31"/>
        <v/>
      </c>
      <c r="T414" s="68" t="str">
        <f t="shared" si="32"/>
        <v/>
      </c>
      <c r="U414" s="71" t="str">
        <f t="shared" si="33"/>
        <v/>
      </c>
      <c r="V414" s="43" t="str">
        <f t="shared" si="34"/>
        <v>A-da sottrarre da A.III.2.b</v>
      </c>
    </row>
    <row r="415" spans="1:22" ht="28.9" customHeight="1" outlineLevel="1">
      <c r="A415" s="29"/>
      <c r="B415" s="30"/>
      <c r="C415" s="31"/>
      <c r="D415" s="31"/>
      <c r="E415" s="32" t="s">
        <v>1817</v>
      </c>
      <c r="F415" s="32" t="s">
        <v>1818</v>
      </c>
      <c r="G415" s="33"/>
      <c r="H415" s="33"/>
      <c r="I415" s="34"/>
      <c r="J415" s="35"/>
      <c r="K415" s="36"/>
      <c r="L415" s="37"/>
      <c r="M415" s="38"/>
      <c r="N415" s="39"/>
      <c r="O415" s="40"/>
      <c r="P415" s="40"/>
      <c r="Q415" s="76"/>
      <c r="R415" s="39" t="str">
        <f t="shared" si="30"/>
        <v/>
      </c>
      <c r="S415" s="42" t="str">
        <f t="shared" si="31"/>
        <v/>
      </c>
      <c r="T415" s="39" t="str">
        <f t="shared" si="32"/>
        <v/>
      </c>
      <c r="U415" s="42" t="str">
        <f t="shared" si="33"/>
        <v/>
      </c>
      <c r="V415" s="43" t="str">
        <f t="shared" si="34"/>
        <v>-</v>
      </c>
    </row>
    <row r="416" spans="1:22" ht="21" outlineLevel="1">
      <c r="A416" s="44" t="s">
        <v>1819</v>
      </c>
      <c r="B416" s="45" t="s">
        <v>1820</v>
      </c>
      <c r="C416" s="46" t="s">
        <v>24</v>
      </c>
      <c r="D416" s="46" t="s">
        <v>25</v>
      </c>
      <c r="E416" s="47" t="s">
        <v>1817</v>
      </c>
      <c r="F416" s="47" t="s">
        <v>1818</v>
      </c>
      <c r="G416" s="48"/>
      <c r="H416" s="48"/>
      <c r="I416" s="49"/>
      <c r="J416" s="50"/>
      <c r="K416" s="51"/>
      <c r="L416" s="52"/>
      <c r="M416" s="53"/>
      <c r="N416" s="54"/>
      <c r="O416" s="55"/>
      <c r="P416" s="55"/>
      <c r="Q416" s="76"/>
      <c r="R416" s="54" t="str">
        <f t="shared" si="30"/>
        <v/>
      </c>
      <c r="S416" s="57" t="str">
        <f t="shared" si="31"/>
        <v/>
      </c>
      <c r="T416" s="54" t="str">
        <f t="shared" si="32"/>
        <v/>
      </c>
      <c r="U416" s="57" t="str">
        <f t="shared" si="33"/>
        <v/>
      </c>
      <c r="V416" s="43" t="str">
        <f t="shared" si="34"/>
        <v>-</v>
      </c>
    </row>
    <row r="417" spans="1:22" ht="21.6" customHeight="1" outlineLevel="1">
      <c r="A417" s="86" t="s">
        <v>1821</v>
      </c>
      <c r="B417" s="59" t="s">
        <v>1820</v>
      </c>
      <c r="C417" s="60" t="s">
        <v>29</v>
      </c>
      <c r="D417" s="60" t="s">
        <v>25</v>
      </c>
      <c r="E417" s="61" t="s">
        <v>1822</v>
      </c>
      <c r="F417" s="62" t="s">
        <v>1823</v>
      </c>
      <c r="G417" s="63"/>
      <c r="H417" s="63"/>
      <c r="I417" s="64"/>
      <c r="J417" s="65"/>
      <c r="K417" s="66"/>
      <c r="L417" s="67"/>
      <c r="N417" s="68"/>
      <c r="O417" s="69"/>
      <c r="P417" s="69"/>
      <c r="Q417" s="76"/>
      <c r="R417" s="68" t="str">
        <f t="shared" si="30"/>
        <v/>
      </c>
      <c r="S417" s="71" t="str">
        <f t="shared" si="31"/>
        <v/>
      </c>
      <c r="T417" s="68" t="str">
        <f t="shared" si="32"/>
        <v/>
      </c>
      <c r="U417" s="71" t="str">
        <f t="shared" si="33"/>
        <v/>
      </c>
      <c r="V417" s="43" t="str">
        <f t="shared" si="34"/>
        <v>-</v>
      </c>
    </row>
    <row r="418" spans="1:22" outlineLevel="1">
      <c r="A418" s="58" t="s">
        <v>1824</v>
      </c>
      <c r="B418" s="72" t="s">
        <v>1820</v>
      </c>
      <c r="C418" s="73" t="s">
        <v>29</v>
      </c>
      <c r="D418" s="73" t="s">
        <v>23</v>
      </c>
      <c r="E418" s="74" t="s">
        <v>1822</v>
      </c>
      <c r="F418" s="81" t="s">
        <v>1825</v>
      </c>
      <c r="G418" s="63" t="s">
        <v>1826</v>
      </c>
      <c r="H418" s="63" t="s">
        <v>1827</v>
      </c>
      <c r="I418" s="64" t="s">
        <v>1828</v>
      </c>
      <c r="J418" s="65" t="s">
        <v>1829</v>
      </c>
      <c r="K418" s="66" t="s">
        <v>1830</v>
      </c>
      <c r="L418" s="67"/>
      <c r="M418" s="67" t="s">
        <v>1165</v>
      </c>
      <c r="N418" s="68"/>
      <c r="O418" s="69"/>
      <c r="P418" s="69"/>
      <c r="Q418" s="76"/>
      <c r="R418" s="68" t="str">
        <f t="shared" si="30"/>
        <v/>
      </c>
      <c r="S418" s="71" t="str">
        <f t="shared" si="31"/>
        <v/>
      </c>
      <c r="T418" s="68" t="str">
        <f t="shared" si="32"/>
        <v/>
      </c>
      <c r="U418" s="71" t="str">
        <f t="shared" si="33"/>
        <v/>
      </c>
      <c r="V418" s="43" t="str">
        <f t="shared" si="34"/>
        <v>P-B.1</v>
      </c>
    </row>
    <row r="419" spans="1:22" ht="21" outlineLevel="1">
      <c r="A419" s="58" t="s">
        <v>1831</v>
      </c>
      <c r="B419" s="72" t="s">
        <v>1820</v>
      </c>
      <c r="C419" s="73" t="s">
        <v>29</v>
      </c>
      <c r="D419" s="73" t="s">
        <v>60</v>
      </c>
      <c r="E419" s="74" t="s">
        <v>1832</v>
      </c>
      <c r="F419" s="81" t="s">
        <v>1833</v>
      </c>
      <c r="G419" s="63" t="s">
        <v>1826</v>
      </c>
      <c r="H419" s="63" t="s">
        <v>1827</v>
      </c>
      <c r="I419" s="64" t="s">
        <v>1828</v>
      </c>
      <c r="J419" s="65" t="s">
        <v>1829</v>
      </c>
      <c r="K419" s="66" t="s">
        <v>1830</v>
      </c>
      <c r="L419" s="67"/>
      <c r="M419" s="67" t="s">
        <v>1165</v>
      </c>
      <c r="N419" s="68"/>
      <c r="O419" s="69"/>
      <c r="P419" s="69"/>
      <c r="Q419" s="76"/>
      <c r="R419" s="68" t="str">
        <f t="shared" si="30"/>
        <v/>
      </c>
      <c r="S419" s="71" t="str">
        <f t="shared" si="31"/>
        <v/>
      </c>
      <c r="T419" s="68" t="str">
        <f t="shared" si="32"/>
        <v/>
      </c>
      <c r="U419" s="71" t="str">
        <f t="shared" si="33"/>
        <v/>
      </c>
      <c r="V419" s="43" t="str">
        <f t="shared" si="34"/>
        <v>P-B.1</v>
      </c>
    </row>
    <row r="420" spans="1:22" ht="31.5" outlineLevel="1">
      <c r="A420" s="58" t="s">
        <v>1834</v>
      </c>
      <c r="B420" s="72" t="s">
        <v>1820</v>
      </c>
      <c r="C420" s="73" t="s">
        <v>29</v>
      </c>
      <c r="D420" s="73" t="s">
        <v>107</v>
      </c>
      <c r="E420" s="74" t="s">
        <v>1835</v>
      </c>
      <c r="F420" s="81" t="s">
        <v>1836</v>
      </c>
      <c r="G420" s="63" t="s">
        <v>1826</v>
      </c>
      <c r="H420" s="63" t="s">
        <v>1827</v>
      </c>
      <c r="I420" s="64" t="s">
        <v>1828</v>
      </c>
      <c r="J420" s="65" t="s">
        <v>1829</v>
      </c>
      <c r="K420" s="66" t="s">
        <v>1830</v>
      </c>
      <c r="L420" s="67"/>
      <c r="M420" s="67" t="s">
        <v>1165</v>
      </c>
      <c r="N420" s="68"/>
      <c r="O420" s="69"/>
      <c r="P420" s="69"/>
      <c r="Q420" s="76"/>
      <c r="R420" s="68" t="str">
        <f t="shared" si="30"/>
        <v/>
      </c>
      <c r="S420" s="71" t="str">
        <f t="shared" si="31"/>
        <v/>
      </c>
      <c r="T420" s="68" t="str">
        <f t="shared" si="32"/>
        <v/>
      </c>
      <c r="U420" s="71" t="str">
        <f t="shared" si="33"/>
        <v/>
      </c>
      <c r="V420" s="43" t="str">
        <f t="shared" si="34"/>
        <v>P-B.1</v>
      </c>
    </row>
    <row r="421" spans="1:22" ht="31.5" outlineLevel="1">
      <c r="A421" s="86" t="s">
        <v>1837</v>
      </c>
      <c r="B421" s="59" t="s">
        <v>1820</v>
      </c>
      <c r="C421" s="60" t="s">
        <v>949</v>
      </c>
      <c r="D421" s="60" t="s">
        <v>25</v>
      </c>
      <c r="E421" s="61" t="s">
        <v>1838</v>
      </c>
      <c r="F421" s="62" t="s">
        <v>1839</v>
      </c>
      <c r="G421" s="63"/>
      <c r="H421" s="63"/>
      <c r="I421" s="64"/>
      <c r="J421" s="65"/>
      <c r="K421" s="66"/>
      <c r="L421" s="67"/>
      <c r="N421" s="68"/>
      <c r="O421" s="69"/>
      <c r="P421" s="69"/>
      <c r="Q421" s="76"/>
      <c r="R421" s="68" t="str">
        <f t="shared" si="30"/>
        <v/>
      </c>
      <c r="S421" s="71" t="str">
        <f t="shared" si="31"/>
        <v/>
      </c>
      <c r="T421" s="68" t="str">
        <f t="shared" si="32"/>
        <v/>
      </c>
      <c r="U421" s="71" t="str">
        <f t="shared" si="33"/>
        <v/>
      </c>
      <c r="V421" s="43" t="str">
        <f t="shared" si="34"/>
        <v>-</v>
      </c>
    </row>
    <row r="422" spans="1:22" ht="21" outlineLevel="1">
      <c r="A422" s="58" t="s">
        <v>1840</v>
      </c>
      <c r="B422" s="72" t="s">
        <v>1820</v>
      </c>
      <c r="C422" s="73" t="s">
        <v>949</v>
      </c>
      <c r="D422" s="73" t="s">
        <v>23</v>
      </c>
      <c r="E422" s="74" t="s">
        <v>1841</v>
      </c>
      <c r="F422" s="81" t="s">
        <v>1842</v>
      </c>
      <c r="G422" s="63" t="s">
        <v>1843</v>
      </c>
      <c r="H422" s="63" t="s">
        <v>1844</v>
      </c>
      <c r="I422" s="64" t="s">
        <v>1845</v>
      </c>
      <c r="J422" s="65" t="s">
        <v>1846</v>
      </c>
      <c r="K422" s="66" t="s">
        <v>1847</v>
      </c>
      <c r="L422" s="67"/>
      <c r="M422" s="67" t="s">
        <v>1165</v>
      </c>
      <c r="N422" s="68"/>
      <c r="O422" s="69"/>
      <c r="P422" s="69"/>
      <c r="Q422" s="76"/>
      <c r="R422" s="68" t="str">
        <f t="shared" si="30"/>
        <v/>
      </c>
      <c r="S422" s="71" t="str">
        <f t="shared" si="31"/>
        <v/>
      </c>
      <c r="T422" s="68" t="str">
        <f t="shared" si="32"/>
        <v/>
      </c>
      <c r="U422" s="71" t="str">
        <f t="shared" si="33"/>
        <v/>
      </c>
      <c r="V422" s="43" t="str">
        <f t="shared" si="34"/>
        <v>P-D.12</v>
      </c>
    </row>
    <row r="423" spans="1:22" ht="21" outlineLevel="1">
      <c r="A423" s="58" t="s">
        <v>1848</v>
      </c>
      <c r="B423" s="72" t="s">
        <v>1820</v>
      </c>
      <c r="C423" s="73" t="s">
        <v>949</v>
      </c>
      <c r="D423" s="73" t="s">
        <v>60</v>
      </c>
      <c r="E423" s="74" t="s">
        <v>1849</v>
      </c>
      <c r="F423" s="81" t="s">
        <v>1850</v>
      </c>
      <c r="G423" s="63" t="s">
        <v>1843</v>
      </c>
      <c r="H423" s="63" t="s">
        <v>1844</v>
      </c>
      <c r="I423" s="64" t="s">
        <v>1845</v>
      </c>
      <c r="J423" s="65" t="s">
        <v>1846</v>
      </c>
      <c r="K423" s="66" t="s">
        <v>1847</v>
      </c>
      <c r="L423" s="67"/>
      <c r="M423" s="67" t="s">
        <v>1165</v>
      </c>
      <c r="N423" s="68"/>
      <c r="O423" s="69"/>
      <c r="P423" s="69"/>
      <c r="Q423" s="76"/>
      <c r="R423" s="68" t="str">
        <f t="shared" si="30"/>
        <v/>
      </c>
      <c r="S423" s="71" t="str">
        <f t="shared" si="31"/>
        <v/>
      </c>
      <c r="T423" s="68" t="str">
        <f t="shared" si="32"/>
        <v/>
      </c>
      <c r="U423" s="71" t="str">
        <f t="shared" si="33"/>
        <v/>
      </c>
      <c r="V423" s="43" t="str">
        <f t="shared" si="34"/>
        <v>P-D.12</v>
      </c>
    </row>
    <row r="424" spans="1:22" ht="21" outlineLevel="1">
      <c r="A424" s="58" t="s">
        <v>1851</v>
      </c>
      <c r="B424" s="72" t="s">
        <v>1820</v>
      </c>
      <c r="C424" s="73" t="s">
        <v>949</v>
      </c>
      <c r="D424" s="73" t="s">
        <v>107</v>
      </c>
      <c r="E424" s="74" t="s">
        <v>1852</v>
      </c>
      <c r="F424" s="81" t="s">
        <v>1853</v>
      </c>
      <c r="G424" s="63" t="s">
        <v>1843</v>
      </c>
      <c r="H424" s="63" t="s">
        <v>1844</v>
      </c>
      <c r="I424" s="64" t="s">
        <v>1845</v>
      </c>
      <c r="J424" s="65" t="s">
        <v>1846</v>
      </c>
      <c r="K424" s="66" t="s">
        <v>1847</v>
      </c>
      <c r="L424" s="67"/>
      <c r="M424" s="67" t="s">
        <v>1165</v>
      </c>
      <c r="N424" s="68"/>
      <c r="O424" s="69"/>
      <c r="P424" s="69"/>
      <c r="Q424" s="76"/>
      <c r="R424" s="68" t="str">
        <f t="shared" si="30"/>
        <v/>
      </c>
      <c r="S424" s="71" t="str">
        <f t="shared" si="31"/>
        <v/>
      </c>
      <c r="T424" s="68" t="str">
        <f t="shared" si="32"/>
        <v/>
      </c>
      <c r="U424" s="71" t="str">
        <f t="shared" si="33"/>
        <v/>
      </c>
      <c r="V424" s="43" t="str">
        <f t="shared" si="34"/>
        <v>P-D.12</v>
      </c>
    </row>
    <row r="425" spans="1:22" ht="21" outlineLevel="1">
      <c r="A425" s="58" t="s">
        <v>1854</v>
      </c>
      <c r="B425" s="72" t="s">
        <v>1820</v>
      </c>
      <c r="C425" s="73" t="s">
        <v>949</v>
      </c>
      <c r="D425" s="73" t="s">
        <v>562</v>
      </c>
      <c r="E425" s="87" t="s">
        <v>1855</v>
      </c>
      <c r="F425" s="81" t="s">
        <v>1856</v>
      </c>
      <c r="G425" s="63" t="s">
        <v>1843</v>
      </c>
      <c r="H425" s="63" t="s">
        <v>1844</v>
      </c>
      <c r="I425" s="64" t="s">
        <v>1845</v>
      </c>
      <c r="J425" s="65" t="s">
        <v>1846</v>
      </c>
      <c r="K425" s="66" t="s">
        <v>1847</v>
      </c>
      <c r="L425" s="67"/>
      <c r="M425" s="67" t="s">
        <v>1165</v>
      </c>
      <c r="N425" s="68"/>
      <c r="O425" s="69"/>
      <c r="P425" s="69"/>
      <c r="Q425" s="76"/>
      <c r="R425" s="68" t="str">
        <f t="shared" si="30"/>
        <v/>
      </c>
      <c r="S425" s="71" t="str">
        <f t="shared" si="31"/>
        <v/>
      </c>
      <c r="T425" s="68" t="str">
        <f t="shared" si="32"/>
        <v/>
      </c>
      <c r="U425" s="71" t="str">
        <f t="shared" si="33"/>
        <v/>
      </c>
      <c r="V425" s="43" t="str">
        <f t="shared" si="34"/>
        <v>P-D.12</v>
      </c>
    </row>
    <row r="426" spans="1:22" ht="34.15" customHeight="1" outlineLevel="1">
      <c r="A426" s="86" t="s">
        <v>1857</v>
      </c>
      <c r="B426" s="59" t="s">
        <v>1820</v>
      </c>
      <c r="C426" s="60" t="s">
        <v>40</v>
      </c>
      <c r="D426" s="60" t="s">
        <v>25</v>
      </c>
      <c r="E426" s="61" t="s">
        <v>1858</v>
      </c>
      <c r="F426" s="62" t="s">
        <v>1859</v>
      </c>
      <c r="G426" s="63"/>
      <c r="H426" s="63"/>
      <c r="I426" s="64"/>
      <c r="J426" s="65"/>
      <c r="K426" s="66"/>
      <c r="L426" s="67"/>
      <c r="N426" s="68"/>
      <c r="O426" s="69"/>
      <c r="P426" s="69"/>
      <c r="Q426" s="76"/>
      <c r="R426" s="68" t="str">
        <f t="shared" si="30"/>
        <v/>
      </c>
      <c r="S426" s="71" t="str">
        <f t="shared" si="31"/>
        <v/>
      </c>
      <c r="T426" s="68" t="str">
        <f t="shared" si="32"/>
        <v/>
      </c>
      <c r="U426" s="71" t="str">
        <f t="shared" si="33"/>
        <v/>
      </c>
      <c r="V426" s="43" t="str">
        <f t="shared" si="34"/>
        <v>-</v>
      </c>
    </row>
    <row r="427" spans="1:22" ht="31.5" outlineLevel="1">
      <c r="A427" s="58" t="s">
        <v>1860</v>
      </c>
      <c r="B427" s="72" t="s">
        <v>1820</v>
      </c>
      <c r="C427" s="73" t="s">
        <v>40</v>
      </c>
      <c r="D427" s="73" t="s">
        <v>23</v>
      </c>
      <c r="E427" s="74" t="s">
        <v>1858</v>
      </c>
      <c r="F427" s="81" t="s">
        <v>1859</v>
      </c>
      <c r="G427" s="63" t="s">
        <v>1861</v>
      </c>
      <c r="H427" s="63" t="s">
        <v>1862</v>
      </c>
      <c r="I427" s="64" t="s">
        <v>1863</v>
      </c>
      <c r="J427" s="65" t="s">
        <v>1864</v>
      </c>
      <c r="K427" s="66" t="s">
        <v>1865</v>
      </c>
      <c r="L427" s="67"/>
      <c r="M427" s="67" t="s">
        <v>1165</v>
      </c>
      <c r="N427" s="68"/>
      <c r="O427" s="69"/>
      <c r="P427" s="69"/>
      <c r="Q427" s="76"/>
      <c r="R427" s="68" t="str">
        <f t="shared" si="30"/>
        <v/>
      </c>
      <c r="S427" s="71" t="str">
        <f t="shared" si="31"/>
        <v/>
      </c>
      <c r="T427" s="68" t="str">
        <f t="shared" si="32"/>
        <v/>
      </c>
      <c r="U427" s="71" t="str">
        <f t="shared" si="33"/>
        <v/>
      </c>
      <c r="V427" s="43" t="str">
        <f t="shared" si="34"/>
        <v>P-B.5</v>
      </c>
    </row>
    <row r="428" spans="1:22" ht="31.5" outlineLevel="1">
      <c r="A428" s="86" t="s">
        <v>1866</v>
      </c>
      <c r="B428" s="59" t="s">
        <v>1820</v>
      </c>
      <c r="C428" s="60" t="s">
        <v>1115</v>
      </c>
      <c r="D428" s="60" t="s">
        <v>25</v>
      </c>
      <c r="E428" s="61" t="s">
        <v>1867</v>
      </c>
      <c r="F428" s="62" t="s">
        <v>1868</v>
      </c>
      <c r="G428" s="63"/>
      <c r="H428" s="63"/>
      <c r="I428" s="64"/>
      <c r="J428" s="65"/>
      <c r="K428" s="66"/>
      <c r="L428" s="67"/>
      <c r="N428" s="68"/>
      <c r="O428" s="69"/>
      <c r="P428" s="69"/>
      <c r="Q428" s="76"/>
      <c r="R428" s="68" t="str">
        <f t="shared" si="30"/>
        <v/>
      </c>
      <c r="S428" s="71" t="str">
        <f t="shared" si="31"/>
        <v/>
      </c>
      <c r="T428" s="68" t="str">
        <f t="shared" si="32"/>
        <v/>
      </c>
      <c r="U428" s="71" t="str">
        <f t="shared" si="33"/>
        <v/>
      </c>
      <c r="V428" s="43" t="str">
        <f t="shared" si="34"/>
        <v>-</v>
      </c>
    </row>
    <row r="429" spans="1:22" ht="31.5" outlineLevel="1">
      <c r="A429" s="58" t="s">
        <v>1869</v>
      </c>
      <c r="B429" s="72" t="s">
        <v>1820</v>
      </c>
      <c r="C429" s="73" t="s">
        <v>1115</v>
      </c>
      <c r="D429" s="73" t="s">
        <v>23</v>
      </c>
      <c r="E429" s="87" t="s">
        <v>1867</v>
      </c>
      <c r="F429" s="81" t="s">
        <v>1868</v>
      </c>
      <c r="G429" s="63" t="s">
        <v>1861</v>
      </c>
      <c r="H429" s="63" t="s">
        <v>1862</v>
      </c>
      <c r="I429" s="64" t="s">
        <v>1863</v>
      </c>
      <c r="J429" s="65" t="s">
        <v>1864</v>
      </c>
      <c r="K429" s="66" t="s">
        <v>1865</v>
      </c>
      <c r="L429" s="67"/>
      <c r="M429" s="67" t="s">
        <v>1165</v>
      </c>
      <c r="N429" s="68"/>
      <c r="O429" s="69"/>
      <c r="P429" s="69"/>
      <c r="Q429" s="76"/>
      <c r="R429" s="68" t="str">
        <f t="shared" si="30"/>
        <v/>
      </c>
      <c r="S429" s="71" t="str">
        <f t="shared" si="31"/>
        <v/>
      </c>
      <c r="T429" s="68" t="str">
        <f t="shared" si="32"/>
        <v/>
      </c>
      <c r="U429" s="71" t="str">
        <f t="shared" si="33"/>
        <v/>
      </c>
      <c r="V429" s="43" t="str">
        <f t="shared" si="34"/>
        <v>P-B.5</v>
      </c>
    </row>
    <row r="430" spans="1:22" ht="21" outlineLevel="1">
      <c r="A430" s="98" t="s">
        <v>1870</v>
      </c>
      <c r="B430" s="92" t="s">
        <v>1820</v>
      </c>
      <c r="C430" s="93" t="s">
        <v>211</v>
      </c>
      <c r="D430" s="93" t="s">
        <v>25</v>
      </c>
      <c r="E430" s="62" t="s">
        <v>1871</v>
      </c>
      <c r="F430" s="94" t="s">
        <v>1872</v>
      </c>
      <c r="G430" s="116"/>
      <c r="H430" s="116"/>
      <c r="I430" s="117"/>
      <c r="J430" s="118"/>
      <c r="K430" s="119"/>
      <c r="L430" s="120"/>
      <c r="M430" s="120"/>
      <c r="N430" s="68"/>
      <c r="O430" s="69"/>
      <c r="P430" s="69"/>
      <c r="Q430" s="76"/>
      <c r="R430" s="68" t="str">
        <f t="shared" si="30"/>
        <v/>
      </c>
      <c r="S430" s="71" t="str">
        <f t="shared" si="31"/>
        <v/>
      </c>
      <c r="T430" s="68" t="str">
        <f t="shared" si="32"/>
        <v/>
      </c>
      <c r="U430" s="71" t="str">
        <f t="shared" si="33"/>
        <v/>
      </c>
      <c r="V430" s="43" t="str">
        <f t="shared" si="34"/>
        <v>-</v>
      </c>
    </row>
    <row r="431" spans="1:22" ht="21" outlineLevel="1">
      <c r="A431" s="98" t="s">
        <v>1873</v>
      </c>
      <c r="B431" s="79" t="s">
        <v>1820</v>
      </c>
      <c r="C431" s="80" t="s">
        <v>211</v>
      </c>
      <c r="D431" s="80" t="s">
        <v>23</v>
      </c>
      <c r="E431" s="74" t="s">
        <v>1871</v>
      </c>
      <c r="F431" s="95" t="s">
        <v>1872</v>
      </c>
      <c r="G431" s="89" t="s">
        <v>1874</v>
      </c>
      <c r="H431" s="89" t="s">
        <v>1875</v>
      </c>
      <c r="I431" s="90" t="s">
        <v>1876</v>
      </c>
      <c r="J431" s="82" t="s">
        <v>1864</v>
      </c>
      <c r="K431" s="83" t="s">
        <v>1865</v>
      </c>
      <c r="L431" s="84"/>
      <c r="M431" s="67" t="s">
        <v>1165</v>
      </c>
      <c r="N431" s="68"/>
      <c r="O431" s="69"/>
      <c r="P431" s="69"/>
      <c r="Q431" s="76"/>
      <c r="R431" s="68" t="str">
        <f t="shared" si="30"/>
        <v/>
      </c>
      <c r="S431" s="71" t="str">
        <f t="shared" si="31"/>
        <v/>
      </c>
      <c r="T431" s="68" t="str">
        <f t="shared" si="32"/>
        <v/>
      </c>
      <c r="U431" s="71" t="str">
        <f t="shared" si="33"/>
        <v/>
      </c>
      <c r="V431" s="43" t="str">
        <f t="shared" si="34"/>
        <v>P-B.5</v>
      </c>
    </row>
    <row r="432" spans="1:22" ht="29.45" customHeight="1" outlineLevel="1">
      <c r="A432" s="86" t="s">
        <v>1877</v>
      </c>
      <c r="B432" s="59" t="s">
        <v>1820</v>
      </c>
      <c r="C432" s="60" t="s">
        <v>219</v>
      </c>
      <c r="D432" s="60" t="s">
        <v>25</v>
      </c>
      <c r="E432" s="61" t="s">
        <v>1878</v>
      </c>
      <c r="F432" s="62" t="s">
        <v>1879</v>
      </c>
      <c r="G432" s="63"/>
      <c r="H432" s="63"/>
      <c r="I432" s="64"/>
      <c r="J432" s="65"/>
      <c r="K432" s="66"/>
      <c r="L432" s="67"/>
      <c r="N432" s="68"/>
      <c r="O432" s="69"/>
      <c r="P432" s="69"/>
      <c r="Q432" s="76"/>
      <c r="R432" s="68" t="str">
        <f t="shared" si="30"/>
        <v/>
      </c>
      <c r="S432" s="71" t="str">
        <f t="shared" si="31"/>
        <v/>
      </c>
      <c r="T432" s="68" t="str">
        <f t="shared" si="32"/>
        <v/>
      </c>
      <c r="U432" s="71" t="str">
        <f t="shared" si="33"/>
        <v/>
      </c>
      <c r="V432" s="43" t="str">
        <f t="shared" si="34"/>
        <v>-</v>
      </c>
    </row>
    <row r="433" spans="1:38" ht="22.5" customHeight="1" outlineLevel="1">
      <c r="A433" s="58" t="s">
        <v>1880</v>
      </c>
      <c r="B433" s="72" t="s">
        <v>1820</v>
      </c>
      <c r="C433" s="73" t="s">
        <v>219</v>
      </c>
      <c r="D433" s="73" t="s">
        <v>23</v>
      </c>
      <c r="E433" s="74" t="s">
        <v>1878</v>
      </c>
      <c r="F433" s="81" t="s">
        <v>1879</v>
      </c>
      <c r="G433" s="63" t="s">
        <v>1881</v>
      </c>
      <c r="H433" s="63" t="s">
        <v>1882</v>
      </c>
      <c r="I433" s="64" t="s">
        <v>1883</v>
      </c>
      <c r="J433" s="65" t="s">
        <v>1864</v>
      </c>
      <c r="K433" s="66" t="s">
        <v>1865</v>
      </c>
      <c r="L433" s="67"/>
      <c r="M433" s="67" t="s">
        <v>1165</v>
      </c>
      <c r="N433" s="68"/>
      <c r="O433" s="69"/>
      <c r="P433" s="69"/>
      <c r="Q433" s="76"/>
      <c r="R433" s="68" t="str">
        <f t="shared" si="30"/>
        <v/>
      </c>
      <c r="S433" s="71" t="str">
        <f t="shared" si="31"/>
        <v/>
      </c>
      <c r="T433" s="68" t="str">
        <f t="shared" si="32"/>
        <v/>
      </c>
      <c r="U433" s="71" t="str">
        <f t="shared" si="33"/>
        <v/>
      </c>
      <c r="V433" s="43" t="str">
        <f t="shared" si="34"/>
        <v>P-B.5</v>
      </c>
    </row>
    <row r="434" spans="1:38" ht="31.5" outlineLevel="1">
      <c r="A434" s="86" t="s">
        <v>1884</v>
      </c>
      <c r="B434" s="59" t="s">
        <v>1820</v>
      </c>
      <c r="C434" s="60" t="s">
        <v>67</v>
      </c>
      <c r="D434" s="60" t="s">
        <v>25</v>
      </c>
      <c r="E434" s="61" t="s">
        <v>1885</v>
      </c>
      <c r="F434" s="62" t="s">
        <v>1886</v>
      </c>
      <c r="G434" s="63"/>
      <c r="H434" s="63"/>
      <c r="I434" s="64"/>
      <c r="J434" s="65"/>
      <c r="K434" s="66"/>
      <c r="L434" s="67"/>
      <c r="N434" s="68"/>
      <c r="O434" s="69"/>
      <c r="P434" s="69"/>
      <c r="Q434" s="76"/>
      <c r="R434" s="68" t="str">
        <f t="shared" si="30"/>
        <v/>
      </c>
      <c r="S434" s="71" t="str">
        <f t="shared" si="31"/>
        <v/>
      </c>
      <c r="T434" s="68" t="str">
        <f t="shared" si="32"/>
        <v/>
      </c>
      <c r="U434" s="71" t="str">
        <f t="shared" si="33"/>
        <v/>
      </c>
      <c r="V434" s="43" t="str">
        <f t="shared" si="34"/>
        <v>-</v>
      </c>
    </row>
    <row r="435" spans="1:38" ht="31.9" customHeight="1" outlineLevel="1">
      <c r="A435" s="98" t="s">
        <v>1887</v>
      </c>
      <c r="B435" s="79" t="s">
        <v>1820</v>
      </c>
      <c r="C435" s="80" t="s">
        <v>67</v>
      </c>
      <c r="D435" s="80" t="s">
        <v>23</v>
      </c>
      <c r="E435" s="74" t="s">
        <v>1885</v>
      </c>
      <c r="F435" s="81" t="s">
        <v>1886</v>
      </c>
      <c r="G435" s="89" t="s">
        <v>1888</v>
      </c>
      <c r="H435" s="89" t="s">
        <v>1889</v>
      </c>
      <c r="I435" s="90" t="s">
        <v>1890</v>
      </c>
      <c r="J435" s="82" t="s">
        <v>1864</v>
      </c>
      <c r="K435" s="83" t="s">
        <v>1865</v>
      </c>
      <c r="L435" s="84"/>
      <c r="M435" s="67" t="s">
        <v>1165</v>
      </c>
      <c r="N435" s="68"/>
      <c r="O435" s="69"/>
      <c r="P435" s="69"/>
      <c r="Q435" s="76"/>
      <c r="R435" s="68" t="str">
        <f t="shared" si="30"/>
        <v/>
      </c>
      <c r="S435" s="71" t="str">
        <f t="shared" si="31"/>
        <v/>
      </c>
      <c r="T435" s="68" t="str">
        <f t="shared" si="32"/>
        <v/>
      </c>
      <c r="U435" s="71" t="str">
        <f t="shared" si="33"/>
        <v/>
      </c>
      <c r="V435" s="43" t="str">
        <f t="shared" si="34"/>
        <v>P-B.5</v>
      </c>
    </row>
    <row r="436" spans="1:38" ht="31.5" outlineLevel="1">
      <c r="A436" s="58" t="s">
        <v>1891</v>
      </c>
      <c r="B436" s="79" t="s">
        <v>1820</v>
      </c>
      <c r="C436" s="80" t="s">
        <v>67</v>
      </c>
      <c r="D436" s="80" t="s">
        <v>60</v>
      </c>
      <c r="E436" s="74" t="s">
        <v>1892</v>
      </c>
      <c r="F436" s="81" t="s">
        <v>1893</v>
      </c>
      <c r="G436" s="89" t="s">
        <v>1894</v>
      </c>
      <c r="H436" s="89" t="s">
        <v>1895</v>
      </c>
      <c r="I436" s="90" t="s">
        <v>1896</v>
      </c>
      <c r="J436" s="82" t="s">
        <v>1864</v>
      </c>
      <c r="K436" s="83" t="s">
        <v>1865</v>
      </c>
      <c r="L436" s="84"/>
      <c r="M436" s="67" t="s">
        <v>1165</v>
      </c>
      <c r="N436" s="68"/>
      <c r="O436" s="69"/>
      <c r="P436" s="69"/>
      <c r="Q436" s="76"/>
      <c r="R436" s="68" t="str">
        <f t="shared" si="30"/>
        <v/>
      </c>
      <c r="S436" s="71" t="str">
        <f t="shared" si="31"/>
        <v/>
      </c>
      <c r="T436" s="68" t="str">
        <f t="shared" si="32"/>
        <v/>
      </c>
      <c r="U436" s="71" t="str">
        <f t="shared" si="33"/>
        <v/>
      </c>
      <c r="V436" s="43" t="str">
        <f t="shared" si="34"/>
        <v>P-B.5</v>
      </c>
    </row>
    <row r="437" spans="1:38" ht="21" outlineLevel="1">
      <c r="A437" s="86" t="s">
        <v>1897</v>
      </c>
      <c r="B437" s="59" t="s">
        <v>1820</v>
      </c>
      <c r="C437" s="60" t="s">
        <v>77</v>
      </c>
      <c r="D437" s="60" t="s">
        <v>25</v>
      </c>
      <c r="E437" s="61" t="s">
        <v>1898</v>
      </c>
      <c r="F437" s="62" t="s">
        <v>1899</v>
      </c>
      <c r="G437" s="63"/>
      <c r="H437" s="63"/>
      <c r="I437" s="64"/>
      <c r="J437" s="65"/>
      <c r="K437" s="66"/>
      <c r="L437" s="67"/>
      <c r="N437" s="68"/>
      <c r="O437" s="69"/>
      <c r="P437" s="69"/>
      <c r="Q437" s="76"/>
      <c r="R437" s="68" t="str">
        <f t="shared" si="30"/>
        <v/>
      </c>
      <c r="S437" s="71" t="str">
        <f t="shared" si="31"/>
        <v/>
      </c>
      <c r="T437" s="68" t="str">
        <f t="shared" si="32"/>
        <v/>
      </c>
      <c r="U437" s="71" t="str">
        <f t="shared" si="33"/>
        <v/>
      </c>
      <c r="V437" s="43" t="str">
        <f t="shared" si="34"/>
        <v>-</v>
      </c>
    </row>
    <row r="438" spans="1:38" ht="21" outlineLevel="1">
      <c r="A438" s="58" t="s">
        <v>1900</v>
      </c>
      <c r="B438" s="72" t="s">
        <v>1820</v>
      </c>
      <c r="C438" s="73" t="s">
        <v>77</v>
      </c>
      <c r="D438" s="73" t="s">
        <v>23</v>
      </c>
      <c r="E438" s="74" t="s">
        <v>1898</v>
      </c>
      <c r="F438" s="81" t="s">
        <v>1899</v>
      </c>
      <c r="G438" s="63" t="s">
        <v>1861</v>
      </c>
      <c r="H438" s="63" t="s">
        <v>1862</v>
      </c>
      <c r="I438" s="64" t="s">
        <v>1863</v>
      </c>
      <c r="J438" s="65" t="s">
        <v>1864</v>
      </c>
      <c r="K438" s="66" t="s">
        <v>1865</v>
      </c>
      <c r="L438" s="67"/>
      <c r="M438" s="67" t="s">
        <v>1165</v>
      </c>
      <c r="N438" s="68"/>
      <c r="O438" s="69"/>
      <c r="P438" s="69"/>
      <c r="Q438" s="76"/>
      <c r="R438" s="68" t="str">
        <f t="shared" si="30"/>
        <v/>
      </c>
      <c r="S438" s="71" t="str">
        <f t="shared" si="31"/>
        <v/>
      </c>
      <c r="T438" s="68" t="str">
        <f t="shared" si="32"/>
        <v/>
      </c>
      <c r="U438" s="71" t="str">
        <f t="shared" si="33"/>
        <v/>
      </c>
      <c r="V438" s="43" t="str">
        <f t="shared" si="34"/>
        <v>P-B.5</v>
      </c>
    </row>
    <row r="439" spans="1:38" ht="32.450000000000003" customHeight="1" outlineLevel="1">
      <c r="A439" s="86" t="s">
        <v>1901</v>
      </c>
      <c r="B439" s="59" t="s">
        <v>1820</v>
      </c>
      <c r="C439" s="60" t="s">
        <v>1019</v>
      </c>
      <c r="D439" s="60" t="s">
        <v>25</v>
      </c>
      <c r="E439" s="61" t="s">
        <v>1902</v>
      </c>
      <c r="F439" s="62" t="s">
        <v>1903</v>
      </c>
      <c r="G439" s="63"/>
      <c r="H439" s="63"/>
      <c r="I439" s="64"/>
      <c r="J439" s="65"/>
      <c r="K439" s="66"/>
      <c r="L439" s="67"/>
      <c r="N439" s="68"/>
      <c r="O439" s="69"/>
      <c r="P439" s="69"/>
      <c r="Q439" s="76"/>
      <c r="R439" s="68" t="str">
        <f t="shared" si="30"/>
        <v/>
      </c>
      <c r="S439" s="71" t="str">
        <f t="shared" si="31"/>
        <v/>
      </c>
      <c r="T439" s="68" t="str">
        <f t="shared" si="32"/>
        <v/>
      </c>
      <c r="U439" s="71" t="str">
        <f t="shared" si="33"/>
        <v/>
      </c>
      <c r="V439" s="43" t="str">
        <f t="shared" si="34"/>
        <v>-</v>
      </c>
    </row>
    <row r="440" spans="1:38" ht="31.5" outlineLevel="1">
      <c r="A440" s="58" t="s">
        <v>1904</v>
      </c>
      <c r="B440" s="72" t="s">
        <v>1820</v>
      </c>
      <c r="C440" s="73" t="s">
        <v>1019</v>
      </c>
      <c r="D440" s="73" t="s">
        <v>23</v>
      </c>
      <c r="E440" s="87" t="s">
        <v>1902</v>
      </c>
      <c r="F440" s="81" t="s">
        <v>1903</v>
      </c>
      <c r="G440" s="63" t="s">
        <v>1861</v>
      </c>
      <c r="H440" s="63" t="s">
        <v>1862</v>
      </c>
      <c r="I440" s="64" t="s">
        <v>1863</v>
      </c>
      <c r="J440" s="65" t="s">
        <v>1864</v>
      </c>
      <c r="K440" s="66" t="s">
        <v>1865</v>
      </c>
      <c r="L440" s="67"/>
      <c r="M440" s="67" t="s">
        <v>1165</v>
      </c>
      <c r="N440" s="68"/>
      <c r="O440" s="69"/>
      <c r="P440" s="69"/>
      <c r="Q440" s="76"/>
      <c r="R440" s="68" t="str">
        <f t="shared" si="30"/>
        <v/>
      </c>
      <c r="S440" s="71" t="str">
        <f t="shared" si="31"/>
        <v/>
      </c>
      <c r="T440" s="68" t="str">
        <f t="shared" si="32"/>
        <v/>
      </c>
      <c r="U440" s="71" t="str">
        <f t="shared" si="33"/>
        <v/>
      </c>
      <c r="V440" s="43" t="str">
        <f t="shared" si="34"/>
        <v>P-B.5</v>
      </c>
    </row>
    <row r="441" spans="1:38" ht="21" outlineLevel="1">
      <c r="A441" s="86" t="s">
        <v>1905</v>
      </c>
      <c r="B441" s="59" t="s">
        <v>1820</v>
      </c>
      <c r="C441" s="60" t="s">
        <v>91</v>
      </c>
      <c r="D441" s="60" t="s">
        <v>25</v>
      </c>
      <c r="E441" s="61" t="s">
        <v>1906</v>
      </c>
      <c r="F441" s="62" t="s">
        <v>1907</v>
      </c>
      <c r="G441" s="63"/>
      <c r="H441" s="63"/>
      <c r="I441" s="64"/>
      <c r="J441" s="65"/>
      <c r="K441" s="66"/>
      <c r="L441" s="67"/>
      <c r="N441" s="68"/>
      <c r="O441" s="69"/>
      <c r="P441" s="69"/>
      <c r="Q441" s="76"/>
      <c r="R441" s="68" t="str">
        <f t="shared" si="30"/>
        <v/>
      </c>
      <c r="S441" s="71" t="str">
        <f t="shared" si="31"/>
        <v/>
      </c>
      <c r="T441" s="68" t="str">
        <f t="shared" si="32"/>
        <v/>
      </c>
      <c r="U441" s="71" t="str">
        <f t="shared" si="33"/>
        <v/>
      </c>
      <c r="V441" s="43" t="str">
        <f t="shared" si="34"/>
        <v>-</v>
      </c>
    </row>
    <row r="442" spans="1:38" ht="31.5" outlineLevel="1">
      <c r="A442" s="58" t="s">
        <v>1908</v>
      </c>
      <c r="B442" s="72" t="s">
        <v>1820</v>
      </c>
      <c r="C442" s="73" t="s">
        <v>91</v>
      </c>
      <c r="D442" s="73" t="s">
        <v>23</v>
      </c>
      <c r="E442" s="74" t="s">
        <v>1909</v>
      </c>
      <c r="F442" s="81" t="s">
        <v>1910</v>
      </c>
      <c r="G442" s="63" t="s">
        <v>1911</v>
      </c>
      <c r="H442" s="63" t="s">
        <v>1912</v>
      </c>
      <c r="I442" s="64" t="s">
        <v>1913</v>
      </c>
      <c r="J442" s="65" t="s">
        <v>1914</v>
      </c>
      <c r="K442" s="66" t="s">
        <v>1915</v>
      </c>
      <c r="L442" s="67"/>
      <c r="M442" s="67" t="s">
        <v>1165</v>
      </c>
      <c r="N442" s="68"/>
      <c r="O442" s="69"/>
      <c r="P442" s="69"/>
      <c r="Q442" s="76"/>
      <c r="R442" s="68" t="str">
        <f t="shared" si="30"/>
        <v/>
      </c>
      <c r="S442" s="71" t="str">
        <f t="shared" si="31"/>
        <v/>
      </c>
      <c r="T442" s="68" t="str">
        <f t="shared" si="32"/>
        <v/>
      </c>
      <c r="U442" s="71" t="str">
        <f t="shared" si="33"/>
        <v/>
      </c>
      <c r="V442" s="43" t="str">
        <f t="shared" si="34"/>
        <v>P-B.2</v>
      </c>
    </row>
    <row r="443" spans="1:38" ht="31.5" outlineLevel="1">
      <c r="A443" s="98" t="s">
        <v>1916</v>
      </c>
      <c r="B443" s="79" t="s">
        <v>1820</v>
      </c>
      <c r="C443" s="80" t="s">
        <v>91</v>
      </c>
      <c r="D443" s="80" t="s">
        <v>60</v>
      </c>
      <c r="E443" s="74" t="s">
        <v>1917</v>
      </c>
      <c r="F443" s="95" t="s">
        <v>1918</v>
      </c>
      <c r="G443" s="63" t="s">
        <v>1919</v>
      </c>
      <c r="H443" s="63" t="s">
        <v>1920</v>
      </c>
      <c r="I443" s="64" t="s">
        <v>1921</v>
      </c>
      <c r="J443" s="65" t="s">
        <v>1914</v>
      </c>
      <c r="K443" s="66" t="s">
        <v>1915</v>
      </c>
      <c r="L443" s="67"/>
      <c r="M443" s="67" t="s">
        <v>1165</v>
      </c>
      <c r="N443" s="68"/>
      <c r="O443" s="69"/>
      <c r="P443" s="69"/>
      <c r="Q443" s="76"/>
      <c r="R443" s="68" t="str">
        <f t="shared" si="30"/>
        <v/>
      </c>
      <c r="S443" s="71" t="str">
        <f t="shared" si="31"/>
        <v/>
      </c>
      <c r="T443" s="68" t="str">
        <f t="shared" si="32"/>
        <v/>
      </c>
      <c r="U443" s="71" t="str">
        <f t="shared" si="33"/>
        <v/>
      </c>
      <c r="V443" s="43" t="str">
        <f t="shared" si="34"/>
        <v>P-B.2</v>
      </c>
    </row>
    <row r="444" spans="1:38" ht="22.5" customHeight="1" outlineLevel="1">
      <c r="A444" s="58" t="s">
        <v>1922</v>
      </c>
      <c r="B444" s="72" t="s">
        <v>1820</v>
      </c>
      <c r="C444" s="73" t="s">
        <v>91</v>
      </c>
      <c r="D444" s="73" t="s">
        <v>107</v>
      </c>
      <c r="E444" s="74" t="s">
        <v>1923</v>
      </c>
      <c r="F444" s="81" t="s">
        <v>1924</v>
      </c>
      <c r="G444" s="63" t="s">
        <v>1925</v>
      </c>
      <c r="H444" s="63" t="s">
        <v>547</v>
      </c>
      <c r="I444" s="64" t="s">
        <v>1926</v>
      </c>
      <c r="J444" s="65" t="s">
        <v>1914</v>
      </c>
      <c r="K444" s="66" t="s">
        <v>1915</v>
      </c>
      <c r="L444" s="67"/>
      <c r="M444" s="67" t="s">
        <v>1165</v>
      </c>
      <c r="N444" s="68"/>
      <c r="O444" s="69"/>
      <c r="P444" s="69"/>
      <c r="Q444" s="76"/>
      <c r="R444" s="68" t="str">
        <f t="shared" si="30"/>
        <v/>
      </c>
      <c r="S444" s="71" t="str">
        <f t="shared" si="31"/>
        <v/>
      </c>
      <c r="T444" s="68" t="str">
        <f t="shared" si="32"/>
        <v/>
      </c>
      <c r="U444" s="71" t="str">
        <f t="shared" si="33"/>
        <v/>
      </c>
      <c r="V444" s="43" t="str">
        <f t="shared" si="34"/>
        <v>P-B.2</v>
      </c>
    </row>
    <row r="445" spans="1:38" ht="31.5" outlineLevel="1">
      <c r="A445" s="98" t="s">
        <v>1927</v>
      </c>
      <c r="B445" s="79" t="s">
        <v>1820</v>
      </c>
      <c r="C445" s="80" t="s">
        <v>91</v>
      </c>
      <c r="D445" s="80" t="s">
        <v>600</v>
      </c>
      <c r="E445" s="74" t="s">
        <v>1928</v>
      </c>
      <c r="F445" s="81" t="s">
        <v>1929</v>
      </c>
      <c r="G445" s="89" t="s">
        <v>1930</v>
      </c>
      <c r="H445" s="89" t="s">
        <v>1931</v>
      </c>
      <c r="I445" s="90" t="s">
        <v>1932</v>
      </c>
      <c r="J445" s="82" t="s">
        <v>1914</v>
      </c>
      <c r="K445" s="83" t="s">
        <v>1915</v>
      </c>
      <c r="L445" s="84"/>
      <c r="M445" s="67" t="s">
        <v>1165</v>
      </c>
      <c r="N445" s="68"/>
      <c r="O445" s="69"/>
      <c r="P445" s="69"/>
      <c r="Q445" s="76"/>
      <c r="R445" s="68" t="str">
        <f t="shared" si="30"/>
        <v/>
      </c>
      <c r="S445" s="71" t="str">
        <f t="shared" si="31"/>
        <v/>
      </c>
      <c r="T445" s="68" t="str">
        <f t="shared" si="32"/>
        <v/>
      </c>
      <c r="U445" s="71" t="str">
        <f t="shared" si="33"/>
        <v/>
      </c>
      <c r="V445" s="43" t="str">
        <f t="shared" si="34"/>
        <v>P-B.2</v>
      </c>
    </row>
    <row r="446" spans="1:38" outlineLevel="1">
      <c r="A446" s="58" t="s">
        <v>1933</v>
      </c>
      <c r="B446" s="72" t="s">
        <v>1820</v>
      </c>
      <c r="C446" s="73" t="s">
        <v>91</v>
      </c>
      <c r="D446" s="73" t="s">
        <v>562</v>
      </c>
      <c r="E446" s="74" t="s">
        <v>1934</v>
      </c>
      <c r="F446" s="81" t="s">
        <v>1935</v>
      </c>
      <c r="G446" s="63" t="s">
        <v>1936</v>
      </c>
      <c r="H446" s="63" t="s">
        <v>502</v>
      </c>
      <c r="I446" s="64" t="s">
        <v>1937</v>
      </c>
      <c r="J446" s="82" t="s">
        <v>1914</v>
      </c>
      <c r="K446" s="83" t="s">
        <v>1915</v>
      </c>
      <c r="L446" s="84"/>
      <c r="M446" s="67" t="s">
        <v>1165</v>
      </c>
      <c r="N446" s="68"/>
      <c r="O446" s="69"/>
      <c r="P446" s="69"/>
      <c r="Q446" s="76"/>
      <c r="R446" s="68" t="str">
        <f t="shared" si="30"/>
        <v/>
      </c>
      <c r="S446" s="71" t="str">
        <f t="shared" si="31"/>
        <v/>
      </c>
      <c r="T446" s="68" t="str">
        <f t="shared" si="32"/>
        <v/>
      </c>
      <c r="U446" s="71" t="str">
        <f t="shared" si="33"/>
        <v/>
      </c>
      <c r="V446" s="43" t="str">
        <f t="shared" si="34"/>
        <v>P-B.2</v>
      </c>
    </row>
    <row r="447" spans="1:38" ht="31.5" customHeight="1" outlineLevel="1">
      <c r="A447" s="86" t="s">
        <v>1938</v>
      </c>
      <c r="B447" s="59" t="s">
        <v>1820</v>
      </c>
      <c r="C447" s="60" t="s">
        <v>182</v>
      </c>
      <c r="D447" s="60" t="s">
        <v>25</v>
      </c>
      <c r="E447" s="61" t="s">
        <v>1939</v>
      </c>
      <c r="F447" s="61" t="s">
        <v>1940</v>
      </c>
      <c r="G447" s="121"/>
      <c r="H447" s="121"/>
      <c r="I447" s="122"/>
      <c r="J447" s="123"/>
      <c r="K447" s="124"/>
      <c r="L447" s="125"/>
      <c r="M447" s="125"/>
      <c r="N447" s="68"/>
      <c r="O447" s="69"/>
      <c r="P447" s="69"/>
      <c r="Q447" s="76"/>
      <c r="R447" s="126" t="str">
        <f t="shared" si="30"/>
        <v/>
      </c>
      <c r="S447" s="127" t="str">
        <f t="shared" si="31"/>
        <v/>
      </c>
      <c r="T447" s="126" t="str">
        <f t="shared" si="32"/>
        <v/>
      </c>
      <c r="U447" s="127" t="str">
        <f t="shared" si="33"/>
        <v/>
      </c>
      <c r="V447" s="43" t="str">
        <f t="shared" si="34"/>
        <v>-</v>
      </c>
      <c r="W447" s="128"/>
      <c r="X447" s="128"/>
      <c r="Y447" s="128"/>
      <c r="Z447" s="128"/>
      <c r="AA447" s="128"/>
      <c r="AB447" s="128"/>
      <c r="AC447" s="128"/>
      <c r="AD447" s="128"/>
      <c r="AE447" s="128"/>
      <c r="AF447" s="128"/>
      <c r="AG447" s="128"/>
      <c r="AH447" s="128"/>
      <c r="AI447" s="128"/>
      <c r="AJ447" s="128"/>
      <c r="AK447" s="128"/>
      <c r="AL447" s="128"/>
    </row>
    <row r="448" spans="1:38" ht="22.5" outlineLevel="1">
      <c r="A448" s="58" t="s">
        <v>1941</v>
      </c>
      <c r="B448" s="72" t="s">
        <v>1820</v>
      </c>
      <c r="C448" s="73" t="s">
        <v>182</v>
      </c>
      <c r="D448" s="73" t="s">
        <v>23</v>
      </c>
      <c r="E448" s="74" t="s">
        <v>1942</v>
      </c>
      <c r="F448" s="81" t="s">
        <v>1943</v>
      </c>
      <c r="G448" s="63" t="s">
        <v>1944</v>
      </c>
      <c r="H448" s="63" t="s">
        <v>783</v>
      </c>
      <c r="I448" s="64" t="s">
        <v>1945</v>
      </c>
      <c r="J448" s="65" t="s">
        <v>1946</v>
      </c>
      <c r="K448" s="66" t="s">
        <v>1947</v>
      </c>
      <c r="L448" s="67"/>
      <c r="M448" s="67" t="s">
        <v>1165</v>
      </c>
      <c r="N448" s="68"/>
      <c r="O448" s="69"/>
      <c r="P448" s="69"/>
      <c r="Q448" s="76"/>
      <c r="R448" s="68" t="str">
        <f t="shared" si="30"/>
        <v/>
      </c>
      <c r="S448" s="71" t="str">
        <f t="shared" si="31"/>
        <v/>
      </c>
      <c r="T448" s="68" t="str">
        <f t="shared" si="32"/>
        <v/>
      </c>
      <c r="U448" s="71" t="str">
        <f t="shared" si="33"/>
        <v/>
      </c>
      <c r="V448" s="43" t="str">
        <f t="shared" si="34"/>
        <v>P-B.4</v>
      </c>
      <c r="W448" s="128"/>
      <c r="X448" s="128"/>
      <c r="Y448" s="128"/>
      <c r="Z448" s="128"/>
      <c r="AA448" s="128"/>
      <c r="AB448" s="128"/>
      <c r="AC448" s="128"/>
      <c r="AD448" s="128"/>
      <c r="AE448" s="128"/>
      <c r="AF448" s="128"/>
      <c r="AG448" s="128"/>
      <c r="AH448" s="128"/>
      <c r="AI448" s="128"/>
      <c r="AJ448" s="128"/>
      <c r="AK448" s="128"/>
      <c r="AL448" s="128"/>
    </row>
    <row r="449" spans="1:38" ht="31.5" outlineLevel="1">
      <c r="A449" s="98" t="s">
        <v>1948</v>
      </c>
      <c r="B449" s="79" t="s">
        <v>1820</v>
      </c>
      <c r="C449" s="80" t="s">
        <v>182</v>
      </c>
      <c r="D449" s="80" t="s">
        <v>299</v>
      </c>
      <c r="E449" s="74" t="s">
        <v>1949</v>
      </c>
      <c r="F449" s="81" t="s">
        <v>1950</v>
      </c>
      <c r="G449" s="89" t="s">
        <v>1951</v>
      </c>
      <c r="H449" s="89" t="s">
        <v>978</v>
      </c>
      <c r="I449" s="90" t="s">
        <v>1952</v>
      </c>
      <c r="J449" s="82" t="s">
        <v>1946</v>
      </c>
      <c r="K449" s="83" t="s">
        <v>1947</v>
      </c>
      <c r="L449" s="84"/>
      <c r="M449" s="67" t="s">
        <v>1165</v>
      </c>
      <c r="N449" s="68"/>
      <c r="O449" s="69"/>
      <c r="P449" s="69"/>
      <c r="Q449" s="76"/>
      <c r="R449" s="68" t="str">
        <f t="shared" si="30"/>
        <v/>
      </c>
      <c r="S449" s="71" t="str">
        <f t="shared" si="31"/>
        <v/>
      </c>
      <c r="T449" s="68" t="str">
        <f t="shared" si="32"/>
        <v/>
      </c>
      <c r="U449" s="71" t="str">
        <f t="shared" si="33"/>
        <v/>
      </c>
      <c r="V449" s="43" t="str">
        <f t="shared" si="34"/>
        <v>P-B.4</v>
      </c>
      <c r="W449" s="128"/>
      <c r="X449" s="128"/>
      <c r="Y449" s="128"/>
      <c r="Z449" s="128"/>
      <c r="AA449" s="128"/>
      <c r="AB449" s="128"/>
      <c r="AC449" s="128"/>
      <c r="AD449" s="128"/>
      <c r="AE449" s="128"/>
      <c r="AF449" s="128"/>
      <c r="AG449" s="128"/>
      <c r="AH449" s="128"/>
      <c r="AI449" s="128"/>
      <c r="AJ449" s="128"/>
      <c r="AK449" s="128"/>
      <c r="AL449" s="128"/>
    </row>
    <row r="450" spans="1:38" ht="31.5" outlineLevel="1">
      <c r="A450" s="98" t="s">
        <v>1953</v>
      </c>
      <c r="B450" s="79" t="s">
        <v>1820</v>
      </c>
      <c r="C450" s="80" t="s">
        <v>182</v>
      </c>
      <c r="D450" s="80" t="s">
        <v>60</v>
      </c>
      <c r="E450" s="74" t="s">
        <v>1954</v>
      </c>
      <c r="F450" s="81" t="s">
        <v>1955</v>
      </c>
      <c r="G450" s="89" t="s">
        <v>1951</v>
      </c>
      <c r="H450" s="89" t="s">
        <v>978</v>
      </c>
      <c r="I450" s="90" t="s">
        <v>1952</v>
      </c>
      <c r="J450" s="82" t="s">
        <v>1946</v>
      </c>
      <c r="K450" s="83" t="s">
        <v>1947</v>
      </c>
      <c r="L450" s="84"/>
      <c r="M450" s="67" t="s">
        <v>1165</v>
      </c>
      <c r="N450" s="68"/>
      <c r="O450" s="69"/>
      <c r="P450" s="69"/>
      <c r="Q450" s="76"/>
      <c r="R450" s="68" t="str">
        <f t="shared" si="30"/>
        <v/>
      </c>
      <c r="S450" s="71" t="str">
        <f t="shared" si="31"/>
        <v/>
      </c>
      <c r="T450" s="68" t="str">
        <f t="shared" si="32"/>
        <v/>
      </c>
      <c r="U450" s="71" t="str">
        <f t="shared" si="33"/>
        <v/>
      </c>
      <c r="V450" s="43" t="str">
        <f t="shared" si="34"/>
        <v>P-B.4</v>
      </c>
      <c r="W450" s="128"/>
      <c r="X450" s="128"/>
      <c r="Y450" s="128"/>
      <c r="Z450" s="128"/>
      <c r="AA450" s="128"/>
      <c r="AB450" s="128"/>
      <c r="AC450" s="128"/>
      <c r="AD450" s="128"/>
      <c r="AE450" s="128"/>
      <c r="AF450" s="128"/>
      <c r="AG450" s="128"/>
      <c r="AH450" s="128"/>
      <c r="AI450" s="128"/>
      <c r="AJ450" s="128"/>
      <c r="AK450" s="128"/>
      <c r="AL450" s="128"/>
    </row>
    <row r="451" spans="1:38" ht="21" outlineLevel="1">
      <c r="A451" s="98" t="s">
        <v>1956</v>
      </c>
      <c r="B451" s="79" t="s">
        <v>1820</v>
      </c>
      <c r="C451" s="80" t="s">
        <v>182</v>
      </c>
      <c r="D451" s="80" t="s">
        <v>107</v>
      </c>
      <c r="E451" s="74" t="s">
        <v>1957</v>
      </c>
      <c r="F451" s="81" t="s">
        <v>1958</v>
      </c>
      <c r="G451" s="89" t="s">
        <v>1959</v>
      </c>
      <c r="H451" s="89" t="s">
        <v>1960</v>
      </c>
      <c r="I451" s="90" t="s">
        <v>1961</v>
      </c>
      <c r="J451" s="82" t="s">
        <v>1946</v>
      </c>
      <c r="K451" s="83" t="s">
        <v>1947</v>
      </c>
      <c r="L451" s="84"/>
      <c r="M451" s="67" t="s">
        <v>1165</v>
      </c>
      <c r="N451" s="68"/>
      <c r="O451" s="69"/>
      <c r="P451" s="69"/>
      <c r="Q451" s="76"/>
      <c r="R451" s="68" t="str">
        <f t="shared" si="30"/>
        <v/>
      </c>
      <c r="S451" s="71" t="str">
        <f t="shared" si="31"/>
        <v/>
      </c>
      <c r="T451" s="68" t="str">
        <f t="shared" si="32"/>
        <v/>
      </c>
      <c r="U451" s="71" t="str">
        <f t="shared" si="33"/>
        <v/>
      </c>
      <c r="V451" s="43" t="str">
        <f t="shared" si="34"/>
        <v>P-B.4</v>
      </c>
      <c r="W451" s="128"/>
      <c r="X451" s="128"/>
      <c r="Y451" s="128"/>
      <c r="Z451" s="128"/>
      <c r="AA451" s="128"/>
      <c r="AB451" s="128"/>
      <c r="AC451" s="128"/>
      <c r="AD451" s="128"/>
      <c r="AE451" s="128"/>
      <c r="AF451" s="128"/>
      <c r="AG451" s="128"/>
      <c r="AH451" s="128"/>
      <c r="AI451" s="128"/>
      <c r="AJ451" s="128"/>
      <c r="AK451" s="128"/>
      <c r="AL451" s="128"/>
    </row>
    <row r="452" spans="1:38" ht="22.5" outlineLevel="1">
      <c r="A452" s="98" t="s">
        <v>1962</v>
      </c>
      <c r="B452" s="79" t="s">
        <v>1820</v>
      </c>
      <c r="C452" s="80" t="s">
        <v>182</v>
      </c>
      <c r="D452" s="80" t="s">
        <v>454</v>
      </c>
      <c r="E452" s="74" t="s">
        <v>1963</v>
      </c>
      <c r="F452" s="81" t="s">
        <v>1964</v>
      </c>
      <c r="G452" s="89" t="s">
        <v>1965</v>
      </c>
      <c r="H452" s="89" t="s">
        <v>994</v>
      </c>
      <c r="I452" s="90" t="s">
        <v>1966</v>
      </c>
      <c r="J452" s="82" t="s">
        <v>1946</v>
      </c>
      <c r="K452" s="83" t="s">
        <v>1947</v>
      </c>
      <c r="L452" s="84"/>
      <c r="M452" s="67" t="s">
        <v>1165</v>
      </c>
      <c r="N452" s="68"/>
      <c r="O452" s="69"/>
      <c r="P452" s="69"/>
      <c r="Q452" s="76"/>
      <c r="R452" s="68" t="str">
        <f t="shared" si="30"/>
        <v/>
      </c>
      <c r="S452" s="71" t="str">
        <f t="shared" si="31"/>
        <v/>
      </c>
      <c r="T452" s="68" t="str">
        <f t="shared" si="32"/>
        <v/>
      </c>
      <c r="U452" s="71" t="str">
        <f t="shared" si="33"/>
        <v/>
      </c>
      <c r="V452" s="43" t="str">
        <f t="shared" si="34"/>
        <v>P-B.4</v>
      </c>
      <c r="W452" s="128"/>
      <c r="X452" s="128"/>
      <c r="Y452" s="128"/>
      <c r="Z452" s="128"/>
      <c r="AA452" s="128"/>
      <c r="AB452" s="128"/>
      <c r="AC452" s="128"/>
      <c r="AD452" s="128"/>
      <c r="AE452" s="128"/>
      <c r="AF452" s="128"/>
      <c r="AG452" s="128"/>
      <c r="AH452" s="128"/>
      <c r="AI452" s="128"/>
      <c r="AJ452" s="128"/>
      <c r="AK452" s="128"/>
      <c r="AL452" s="128"/>
    </row>
    <row r="453" spans="1:38" ht="21" outlineLevel="1">
      <c r="A453" s="86" t="s">
        <v>1967</v>
      </c>
      <c r="B453" s="59" t="s">
        <v>1820</v>
      </c>
      <c r="C453" s="60" t="s">
        <v>748</v>
      </c>
      <c r="D453" s="60" t="s">
        <v>25</v>
      </c>
      <c r="E453" s="61" t="s">
        <v>1968</v>
      </c>
      <c r="F453" s="62" t="s">
        <v>1969</v>
      </c>
      <c r="G453" s="63"/>
      <c r="H453" s="63"/>
      <c r="I453" s="64"/>
      <c r="J453" s="65"/>
      <c r="K453" s="66"/>
      <c r="L453" s="67"/>
      <c r="N453" s="68"/>
      <c r="O453" s="69"/>
      <c r="P453" s="69"/>
      <c r="Q453" s="76"/>
      <c r="R453" s="68" t="str">
        <f t="shared" si="30"/>
        <v/>
      </c>
      <c r="S453" s="71" t="str">
        <f t="shared" si="31"/>
        <v/>
      </c>
      <c r="T453" s="68" t="str">
        <f t="shared" si="32"/>
        <v/>
      </c>
      <c r="U453" s="71" t="str">
        <f t="shared" si="33"/>
        <v/>
      </c>
      <c r="V453" s="43" t="str">
        <f t="shared" si="34"/>
        <v>-</v>
      </c>
    </row>
    <row r="454" spans="1:38" outlineLevel="1">
      <c r="A454" s="58" t="s">
        <v>1970</v>
      </c>
      <c r="B454" s="72" t="s">
        <v>1820</v>
      </c>
      <c r="C454" s="73" t="s">
        <v>748</v>
      </c>
      <c r="D454" s="73" t="s">
        <v>562</v>
      </c>
      <c r="E454" s="74" t="s">
        <v>1971</v>
      </c>
      <c r="F454" s="81" t="s">
        <v>1969</v>
      </c>
      <c r="G454" s="63" t="s">
        <v>1861</v>
      </c>
      <c r="H454" s="63" t="s">
        <v>1862</v>
      </c>
      <c r="I454" s="64" t="s">
        <v>1863</v>
      </c>
      <c r="J454" s="65" t="s">
        <v>1864</v>
      </c>
      <c r="K454" s="66" t="s">
        <v>1865</v>
      </c>
      <c r="L454" s="67"/>
      <c r="M454" s="67" t="s">
        <v>1165</v>
      </c>
      <c r="N454" s="68"/>
      <c r="O454" s="69"/>
      <c r="P454" s="69"/>
      <c r="Q454" s="76"/>
      <c r="R454" s="68" t="str">
        <f t="shared" si="30"/>
        <v/>
      </c>
      <c r="S454" s="71" t="str">
        <f t="shared" si="31"/>
        <v/>
      </c>
      <c r="T454" s="68" t="str">
        <f t="shared" si="32"/>
        <v/>
      </c>
      <c r="U454" s="71" t="str">
        <f t="shared" si="33"/>
        <v/>
      </c>
      <c r="V454" s="43" t="str">
        <f t="shared" si="34"/>
        <v>P-B.5</v>
      </c>
    </row>
    <row r="455" spans="1:38" outlineLevel="1">
      <c r="A455" s="29"/>
      <c r="B455" s="30"/>
      <c r="C455" s="31"/>
      <c r="D455" s="31"/>
      <c r="E455" s="32" t="s">
        <v>1972</v>
      </c>
      <c r="F455" s="32" t="s">
        <v>1973</v>
      </c>
      <c r="G455" s="33"/>
      <c r="H455" s="33"/>
      <c r="I455" s="34"/>
      <c r="J455" s="35"/>
      <c r="K455" s="36"/>
      <c r="L455" s="37"/>
      <c r="M455" s="38"/>
      <c r="N455" s="39"/>
      <c r="O455" s="40"/>
      <c r="P455" s="40"/>
      <c r="Q455" s="76"/>
      <c r="R455" s="39" t="str">
        <f t="shared" si="30"/>
        <v/>
      </c>
      <c r="S455" s="42" t="str">
        <f t="shared" si="31"/>
        <v/>
      </c>
      <c r="T455" s="39" t="str">
        <f t="shared" si="32"/>
        <v/>
      </c>
      <c r="U455" s="42" t="str">
        <f t="shared" si="33"/>
        <v/>
      </c>
      <c r="V455" s="43" t="str">
        <f t="shared" si="34"/>
        <v>-</v>
      </c>
    </row>
    <row r="456" spans="1:38" ht="21" outlineLevel="1">
      <c r="A456" s="44" t="s">
        <v>1974</v>
      </c>
      <c r="B456" s="45" t="s">
        <v>1975</v>
      </c>
      <c r="C456" s="46" t="s">
        <v>24</v>
      </c>
      <c r="D456" s="46" t="s">
        <v>25</v>
      </c>
      <c r="E456" s="47" t="s">
        <v>1972</v>
      </c>
      <c r="F456" s="47" t="s">
        <v>1973</v>
      </c>
      <c r="G456" s="48"/>
      <c r="H456" s="48"/>
      <c r="I456" s="49"/>
      <c r="J456" s="50"/>
      <c r="K456" s="51"/>
      <c r="L456" s="52"/>
      <c r="M456" s="53"/>
      <c r="N456" s="54"/>
      <c r="O456" s="55"/>
      <c r="P456" s="55"/>
      <c r="Q456" s="76"/>
      <c r="R456" s="54" t="str">
        <f t="shared" si="30"/>
        <v/>
      </c>
      <c r="S456" s="57" t="str">
        <f t="shared" si="31"/>
        <v/>
      </c>
      <c r="T456" s="54" t="str">
        <f t="shared" si="32"/>
        <v/>
      </c>
      <c r="U456" s="57" t="str">
        <f t="shared" si="33"/>
        <v/>
      </c>
      <c r="V456" s="43" t="str">
        <f t="shared" si="34"/>
        <v>-</v>
      </c>
    </row>
    <row r="457" spans="1:38" ht="24.6" customHeight="1" outlineLevel="1">
      <c r="A457" s="99" t="s">
        <v>1976</v>
      </c>
      <c r="B457" s="92" t="s">
        <v>1975</v>
      </c>
      <c r="C457" s="93" t="s">
        <v>29</v>
      </c>
      <c r="D457" s="93" t="s">
        <v>25</v>
      </c>
      <c r="E457" s="61" t="s">
        <v>1977</v>
      </c>
      <c r="F457" s="62" t="s">
        <v>1978</v>
      </c>
      <c r="G457" s="63"/>
      <c r="H457" s="63"/>
      <c r="I457" s="64"/>
      <c r="J457" s="65"/>
      <c r="K457" s="66"/>
      <c r="L457" s="67"/>
      <c r="N457" s="68"/>
      <c r="O457" s="69"/>
      <c r="P457" s="69"/>
      <c r="Q457" s="76"/>
      <c r="R457" s="68" t="str">
        <f t="shared" ref="R457:R520" si="35">IF(O457=0,"",Q457-O457)</f>
        <v/>
      </c>
      <c r="S457" s="71" t="str">
        <f t="shared" ref="S457:S520" si="36">IF(O457=0,"",R457/O457)</f>
        <v/>
      </c>
      <c r="T457" s="68" t="str">
        <f t="shared" ref="T457:T520" si="37">IF(P457=0,"",Q457-P457)</f>
        <v/>
      </c>
      <c r="U457" s="71" t="str">
        <f t="shared" ref="U457:U520" si="38">IF(P457=0,"",T457/P457)</f>
        <v/>
      </c>
      <c r="V457" s="43" t="str">
        <f t="shared" ref="V457:V520" si="39">CONCATENATE(M457,"-",J457)</f>
        <v>-</v>
      </c>
    </row>
    <row r="458" spans="1:38" ht="22.5" outlineLevel="1">
      <c r="A458" s="58" t="s">
        <v>1979</v>
      </c>
      <c r="B458" s="72" t="s">
        <v>1975</v>
      </c>
      <c r="C458" s="73" t="s">
        <v>29</v>
      </c>
      <c r="D458" s="73" t="s">
        <v>23</v>
      </c>
      <c r="E458" s="87" t="s">
        <v>1977</v>
      </c>
      <c r="F458" s="81" t="s">
        <v>1978</v>
      </c>
      <c r="G458" s="63" t="s">
        <v>1980</v>
      </c>
      <c r="H458" s="63" t="s">
        <v>1079</v>
      </c>
      <c r="I458" s="129" t="s">
        <v>1981</v>
      </c>
      <c r="J458" s="65" t="s">
        <v>1982</v>
      </c>
      <c r="K458" s="66" t="s">
        <v>1983</v>
      </c>
      <c r="L458" s="67"/>
      <c r="M458" s="67" t="s">
        <v>1165</v>
      </c>
      <c r="N458" s="68"/>
      <c r="O458" s="69"/>
      <c r="P458" s="69"/>
      <c r="Q458" s="76"/>
      <c r="R458" s="68" t="str">
        <f t="shared" si="35"/>
        <v/>
      </c>
      <c r="S458" s="71" t="str">
        <f t="shared" si="36"/>
        <v/>
      </c>
      <c r="T458" s="68" t="str">
        <f t="shared" si="37"/>
        <v/>
      </c>
      <c r="U458" s="71" t="str">
        <f t="shared" si="38"/>
        <v/>
      </c>
      <c r="V458" s="43" t="str">
        <f t="shared" si="39"/>
        <v>P-C.1</v>
      </c>
    </row>
    <row r="459" spans="1:38" ht="21" outlineLevel="1">
      <c r="A459" s="99" t="s">
        <v>1984</v>
      </c>
      <c r="B459" s="92" t="s">
        <v>1975</v>
      </c>
      <c r="C459" s="93" t="s">
        <v>40</v>
      </c>
      <c r="D459" s="93" t="s">
        <v>25</v>
      </c>
      <c r="E459" s="62" t="s">
        <v>1985</v>
      </c>
      <c r="F459" s="96" t="s">
        <v>1986</v>
      </c>
      <c r="G459" s="63"/>
      <c r="H459" s="63"/>
      <c r="I459" s="129"/>
      <c r="J459" s="130"/>
      <c r="K459" s="131"/>
      <c r="L459" s="132"/>
      <c r="M459" s="132"/>
      <c r="N459" s="68"/>
      <c r="O459" s="69"/>
      <c r="P459" s="69"/>
      <c r="Q459" s="76"/>
      <c r="R459" s="68" t="str">
        <f t="shared" si="35"/>
        <v/>
      </c>
      <c r="S459" s="71" t="str">
        <f t="shared" si="36"/>
        <v/>
      </c>
      <c r="T459" s="68" t="str">
        <f t="shared" si="37"/>
        <v/>
      </c>
      <c r="U459" s="71" t="str">
        <f t="shared" si="38"/>
        <v/>
      </c>
      <c r="V459" s="43" t="str">
        <f t="shared" si="39"/>
        <v>-</v>
      </c>
    </row>
    <row r="460" spans="1:38" ht="22.5" outlineLevel="1">
      <c r="A460" s="98" t="s">
        <v>1987</v>
      </c>
      <c r="B460" s="79" t="s">
        <v>1975</v>
      </c>
      <c r="C460" s="80" t="s">
        <v>40</v>
      </c>
      <c r="D460" s="80" t="s">
        <v>23</v>
      </c>
      <c r="E460" s="74" t="s">
        <v>1985</v>
      </c>
      <c r="F460" s="81" t="s">
        <v>1986</v>
      </c>
      <c r="G460" s="63" t="s">
        <v>1988</v>
      </c>
      <c r="H460" s="63" t="s">
        <v>1087</v>
      </c>
      <c r="I460" s="129" t="s">
        <v>1989</v>
      </c>
      <c r="J460" s="65" t="s">
        <v>1990</v>
      </c>
      <c r="K460" s="66" t="s">
        <v>1991</v>
      </c>
      <c r="L460" s="67"/>
      <c r="M460" s="67" t="s">
        <v>1165</v>
      </c>
      <c r="N460" s="68"/>
      <c r="O460" s="69"/>
      <c r="P460" s="69"/>
      <c r="Q460" s="76"/>
      <c r="R460" s="68" t="str">
        <f t="shared" si="35"/>
        <v/>
      </c>
      <c r="S460" s="71" t="str">
        <f t="shared" si="36"/>
        <v/>
      </c>
      <c r="T460" s="68" t="str">
        <f t="shared" si="37"/>
        <v/>
      </c>
      <c r="U460" s="71" t="str">
        <f t="shared" si="38"/>
        <v/>
      </c>
      <c r="V460" s="43" t="str">
        <f t="shared" si="39"/>
        <v>P-C.2</v>
      </c>
    </row>
    <row r="461" spans="1:38" outlineLevel="1">
      <c r="A461" s="29"/>
      <c r="B461" s="30"/>
      <c r="C461" s="31"/>
      <c r="D461" s="31"/>
      <c r="E461" s="32" t="s">
        <v>1992</v>
      </c>
      <c r="F461" s="32" t="s">
        <v>1993</v>
      </c>
      <c r="G461" s="33"/>
      <c r="H461" s="33"/>
      <c r="I461" s="34"/>
      <c r="J461" s="35"/>
      <c r="K461" s="36"/>
      <c r="L461" s="37"/>
      <c r="M461" s="38"/>
      <c r="N461" s="39"/>
      <c r="O461" s="40"/>
      <c r="P461" s="40"/>
      <c r="Q461" s="76"/>
      <c r="R461" s="39" t="str">
        <f t="shared" si="35"/>
        <v/>
      </c>
      <c r="S461" s="42" t="str">
        <f t="shared" si="36"/>
        <v/>
      </c>
      <c r="T461" s="39" t="str">
        <f t="shared" si="37"/>
        <v/>
      </c>
      <c r="U461" s="42" t="str">
        <f t="shared" si="38"/>
        <v/>
      </c>
      <c r="V461" s="43" t="str">
        <f t="shared" si="39"/>
        <v>-</v>
      </c>
    </row>
    <row r="462" spans="1:38" ht="21" outlineLevel="1">
      <c r="A462" s="44" t="s">
        <v>1994</v>
      </c>
      <c r="B462" s="45" t="s">
        <v>1995</v>
      </c>
      <c r="C462" s="46" t="s">
        <v>24</v>
      </c>
      <c r="D462" s="46" t="s">
        <v>25</v>
      </c>
      <c r="E462" s="47" t="s">
        <v>1996</v>
      </c>
      <c r="F462" s="47" t="s">
        <v>1997</v>
      </c>
      <c r="G462" s="48"/>
      <c r="H462" s="48"/>
      <c r="I462" s="49"/>
      <c r="J462" s="50"/>
      <c r="K462" s="51"/>
      <c r="L462" s="52"/>
      <c r="M462" s="53"/>
      <c r="N462" s="54"/>
      <c r="O462" s="55"/>
      <c r="P462" s="55"/>
      <c r="Q462" s="76"/>
      <c r="R462" s="54" t="str">
        <f t="shared" si="35"/>
        <v/>
      </c>
      <c r="S462" s="57" t="str">
        <f t="shared" si="36"/>
        <v/>
      </c>
      <c r="T462" s="54" t="str">
        <f t="shared" si="37"/>
        <v/>
      </c>
      <c r="U462" s="57" t="str">
        <f t="shared" si="38"/>
        <v/>
      </c>
      <c r="V462" s="43" t="str">
        <f t="shared" si="39"/>
        <v>-</v>
      </c>
    </row>
    <row r="463" spans="1:38" ht="21" outlineLevel="1">
      <c r="A463" s="99" t="s">
        <v>1998</v>
      </c>
      <c r="B463" s="92" t="s">
        <v>1995</v>
      </c>
      <c r="C463" s="93" t="s">
        <v>29</v>
      </c>
      <c r="D463" s="93" t="s">
        <v>25</v>
      </c>
      <c r="E463" s="61" t="s">
        <v>1999</v>
      </c>
      <c r="F463" s="62" t="s">
        <v>2000</v>
      </c>
      <c r="G463" s="63"/>
      <c r="H463" s="63"/>
      <c r="I463" s="64"/>
      <c r="J463" s="65"/>
      <c r="K463" s="66"/>
      <c r="L463" s="67"/>
      <c r="N463" s="68"/>
      <c r="O463" s="69"/>
      <c r="P463" s="69"/>
      <c r="Q463" s="76"/>
      <c r="R463" s="68" t="str">
        <f t="shared" si="35"/>
        <v/>
      </c>
      <c r="S463" s="71" t="str">
        <f t="shared" si="36"/>
        <v/>
      </c>
      <c r="T463" s="68" t="str">
        <f t="shared" si="37"/>
        <v/>
      </c>
      <c r="U463" s="71" t="str">
        <f t="shared" si="38"/>
        <v/>
      </c>
      <c r="V463" s="43" t="str">
        <f t="shared" si="39"/>
        <v>-</v>
      </c>
    </row>
    <row r="464" spans="1:38" outlineLevel="1">
      <c r="A464" s="58" t="s">
        <v>2001</v>
      </c>
      <c r="B464" s="72" t="s">
        <v>1995</v>
      </c>
      <c r="C464" s="73" t="s">
        <v>29</v>
      </c>
      <c r="D464" s="73" t="s">
        <v>23</v>
      </c>
      <c r="E464" s="87" t="s">
        <v>2002</v>
      </c>
      <c r="F464" s="81" t="s">
        <v>2003</v>
      </c>
      <c r="G464" s="63" t="s">
        <v>2004</v>
      </c>
      <c r="H464" s="63" t="s">
        <v>1108</v>
      </c>
      <c r="I464" s="64" t="s">
        <v>2005</v>
      </c>
      <c r="J464" s="65" t="s">
        <v>1110</v>
      </c>
      <c r="K464" s="66" t="s">
        <v>2006</v>
      </c>
      <c r="L464" s="67"/>
      <c r="M464" s="67" t="s">
        <v>1165</v>
      </c>
      <c r="N464" s="68"/>
      <c r="O464" s="69"/>
      <c r="P464" s="69"/>
      <c r="Q464" s="76"/>
      <c r="R464" s="68" t="str">
        <f t="shared" si="35"/>
        <v/>
      </c>
      <c r="S464" s="71" t="str">
        <f t="shared" si="36"/>
        <v/>
      </c>
      <c r="T464" s="68" t="str">
        <f t="shared" si="37"/>
        <v/>
      </c>
      <c r="U464" s="71" t="str">
        <f t="shared" si="38"/>
        <v/>
      </c>
      <c r="V464" s="43" t="str">
        <f t="shared" si="39"/>
        <v>P-D.1</v>
      </c>
    </row>
    <row r="465" spans="1:22" outlineLevel="1">
      <c r="A465" s="58" t="s">
        <v>2007</v>
      </c>
      <c r="B465" s="72" t="s">
        <v>1995</v>
      </c>
      <c r="C465" s="73" t="s">
        <v>29</v>
      </c>
      <c r="D465" s="73" t="s">
        <v>60</v>
      </c>
      <c r="E465" s="74" t="s">
        <v>2008</v>
      </c>
      <c r="F465" s="81" t="s">
        <v>2009</v>
      </c>
      <c r="G465" s="63" t="s">
        <v>2004</v>
      </c>
      <c r="H465" s="63" t="s">
        <v>1108</v>
      </c>
      <c r="I465" s="64" t="s">
        <v>2005</v>
      </c>
      <c r="J465" s="65" t="s">
        <v>1110</v>
      </c>
      <c r="K465" s="66" t="s">
        <v>2006</v>
      </c>
      <c r="L465" s="67"/>
      <c r="M465" s="67" t="s">
        <v>1165</v>
      </c>
      <c r="N465" s="68"/>
      <c r="O465" s="69"/>
      <c r="P465" s="69"/>
      <c r="Q465" s="76"/>
      <c r="R465" s="68" t="str">
        <f t="shared" si="35"/>
        <v/>
      </c>
      <c r="S465" s="71" t="str">
        <f t="shared" si="36"/>
        <v/>
      </c>
      <c r="T465" s="68" t="str">
        <f t="shared" si="37"/>
        <v/>
      </c>
      <c r="U465" s="71" t="str">
        <f t="shared" si="38"/>
        <v/>
      </c>
      <c r="V465" s="43" t="str">
        <f t="shared" si="39"/>
        <v>P-D.1</v>
      </c>
    </row>
    <row r="466" spans="1:22" ht="31.5" outlineLevel="1">
      <c r="A466" s="99" t="s">
        <v>2010</v>
      </c>
      <c r="B466" s="92" t="s">
        <v>1995</v>
      </c>
      <c r="C466" s="93" t="s">
        <v>40</v>
      </c>
      <c r="D466" s="93" t="s">
        <v>25</v>
      </c>
      <c r="E466" s="62" t="s">
        <v>2011</v>
      </c>
      <c r="F466" s="62" t="s">
        <v>2012</v>
      </c>
      <c r="G466" s="63"/>
      <c r="H466" s="63"/>
      <c r="I466" s="64"/>
      <c r="J466" s="65"/>
      <c r="K466" s="66"/>
      <c r="L466" s="67"/>
      <c r="N466" s="68"/>
      <c r="O466" s="69"/>
      <c r="P466" s="69"/>
      <c r="Q466" s="76"/>
      <c r="R466" s="68" t="str">
        <f t="shared" si="35"/>
        <v/>
      </c>
      <c r="S466" s="71" t="str">
        <f t="shared" si="36"/>
        <v/>
      </c>
      <c r="T466" s="68" t="str">
        <f t="shared" si="37"/>
        <v/>
      </c>
      <c r="U466" s="71" t="str">
        <f t="shared" si="38"/>
        <v/>
      </c>
      <c r="V466" s="43" t="str">
        <f t="shared" si="39"/>
        <v>-</v>
      </c>
    </row>
    <row r="467" spans="1:22" outlineLevel="1">
      <c r="A467" s="58" t="s">
        <v>2013</v>
      </c>
      <c r="B467" s="72" t="s">
        <v>1995</v>
      </c>
      <c r="C467" s="73" t="s">
        <v>40</v>
      </c>
      <c r="D467" s="73" t="s">
        <v>23</v>
      </c>
      <c r="E467" s="74" t="s">
        <v>2014</v>
      </c>
      <c r="F467" s="81" t="s">
        <v>2015</v>
      </c>
      <c r="G467" s="63" t="s">
        <v>2016</v>
      </c>
      <c r="H467" s="63" t="s">
        <v>2017</v>
      </c>
      <c r="I467" s="64" t="s">
        <v>2018</v>
      </c>
      <c r="J467" s="65" t="s">
        <v>2019</v>
      </c>
      <c r="K467" s="66" t="s">
        <v>2020</v>
      </c>
      <c r="L467" s="67"/>
      <c r="M467" s="67" t="s">
        <v>1165</v>
      </c>
      <c r="N467" s="68"/>
      <c r="O467" s="69"/>
      <c r="P467" s="69"/>
      <c r="Q467" s="76"/>
      <c r="R467" s="68" t="str">
        <f t="shared" si="35"/>
        <v/>
      </c>
      <c r="S467" s="71" t="str">
        <f t="shared" si="36"/>
        <v/>
      </c>
      <c r="T467" s="68" t="str">
        <f t="shared" si="37"/>
        <v/>
      </c>
      <c r="U467" s="71" t="str">
        <f t="shared" si="38"/>
        <v/>
      </c>
      <c r="V467" s="43" t="str">
        <f t="shared" si="39"/>
        <v>P-D.8</v>
      </c>
    </row>
    <row r="468" spans="1:22" ht="31.5" outlineLevel="1">
      <c r="A468" s="58" t="s">
        <v>2021</v>
      </c>
      <c r="B468" s="72" t="s">
        <v>1995</v>
      </c>
      <c r="C468" s="73" t="s">
        <v>40</v>
      </c>
      <c r="D468" s="73" t="s">
        <v>60</v>
      </c>
      <c r="E468" s="74" t="s">
        <v>2022</v>
      </c>
      <c r="F468" s="81" t="s">
        <v>2023</v>
      </c>
      <c r="G468" s="63" t="s">
        <v>2016</v>
      </c>
      <c r="H468" s="63" t="s">
        <v>2017</v>
      </c>
      <c r="I468" s="64" t="s">
        <v>2018</v>
      </c>
      <c r="J468" s="65" t="s">
        <v>2019</v>
      </c>
      <c r="K468" s="66" t="s">
        <v>2020</v>
      </c>
      <c r="L468" s="67"/>
      <c r="M468" s="67" t="s">
        <v>1165</v>
      </c>
      <c r="N468" s="68"/>
      <c r="O468" s="69"/>
      <c r="P468" s="69"/>
      <c r="Q468" s="76"/>
      <c r="R468" s="68" t="str">
        <f t="shared" si="35"/>
        <v/>
      </c>
      <c r="S468" s="71" t="str">
        <f t="shared" si="36"/>
        <v/>
      </c>
      <c r="T468" s="68" t="str">
        <f t="shared" si="37"/>
        <v/>
      </c>
      <c r="U468" s="71" t="str">
        <f t="shared" si="38"/>
        <v/>
      </c>
      <c r="V468" s="43" t="str">
        <f t="shared" si="39"/>
        <v>P-D.8</v>
      </c>
    </row>
    <row r="469" spans="1:22" ht="31.5" outlineLevel="1">
      <c r="A469" s="58" t="s">
        <v>2024</v>
      </c>
      <c r="B469" s="72" t="s">
        <v>1995</v>
      </c>
      <c r="C469" s="73" t="s">
        <v>40</v>
      </c>
      <c r="D469" s="73" t="s">
        <v>562</v>
      </c>
      <c r="E469" s="74" t="s">
        <v>2025</v>
      </c>
      <c r="F469" s="81" t="s">
        <v>2026</v>
      </c>
      <c r="G469" s="63" t="s">
        <v>2016</v>
      </c>
      <c r="H469" s="63" t="s">
        <v>2017</v>
      </c>
      <c r="I469" s="64" t="s">
        <v>2018</v>
      </c>
      <c r="J469" s="65" t="s">
        <v>2019</v>
      </c>
      <c r="K469" s="66" t="s">
        <v>2020</v>
      </c>
      <c r="L469" s="67"/>
      <c r="M469" s="67" t="s">
        <v>1165</v>
      </c>
      <c r="N469" s="68"/>
      <c r="O469" s="69"/>
      <c r="P469" s="69"/>
      <c r="Q469" s="76"/>
      <c r="R469" s="68" t="str">
        <f t="shared" si="35"/>
        <v/>
      </c>
      <c r="S469" s="71" t="str">
        <f t="shared" si="36"/>
        <v/>
      </c>
      <c r="T469" s="68" t="str">
        <f t="shared" si="37"/>
        <v/>
      </c>
      <c r="U469" s="71" t="str">
        <f t="shared" si="38"/>
        <v/>
      </c>
      <c r="V469" s="43" t="str">
        <f t="shared" si="39"/>
        <v>P-D.8</v>
      </c>
    </row>
    <row r="470" spans="1:22" ht="42" outlineLevel="1">
      <c r="A470" s="58" t="s">
        <v>2027</v>
      </c>
      <c r="B470" s="72" t="s">
        <v>1995</v>
      </c>
      <c r="C470" s="73" t="s">
        <v>40</v>
      </c>
      <c r="D470" s="73" t="s">
        <v>469</v>
      </c>
      <c r="E470" s="87" t="s">
        <v>2028</v>
      </c>
      <c r="F470" s="81" t="s">
        <v>2029</v>
      </c>
      <c r="G470" s="63" t="s">
        <v>2016</v>
      </c>
      <c r="H470" s="63" t="s">
        <v>2017</v>
      </c>
      <c r="I470" s="64" t="s">
        <v>2018</v>
      </c>
      <c r="J470" s="65" t="s">
        <v>2019</v>
      </c>
      <c r="K470" s="66" t="s">
        <v>2020</v>
      </c>
      <c r="L470" s="67"/>
      <c r="M470" s="67" t="s">
        <v>1165</v>
      </c>
      <c r="N470" s="68"/>
      <c r="O470" s="69"/>
      <c r="P470" s="69"/>
      <c r="Q470" s="76"/>
      <c r="R470" s="68" t="str">
        <f t="shared" si="35"/>
        <v/>
      </c>
      <c r="S470" s="71" t="str">
        <f t="shared" si="36"/>
        <v/>
      </c>
      <c r="T470" s="68" t="str">
        <f t="shared" si="37"/>
        <v/>
      </c>
      <c r="U470" s="71" t="str">
        <f t="shared" si="38"/>
        <v/>
      </c>
      <c r="V470" s="43" t="str">
        <f t="shared" si="39"/>
        <v>P-D.8</v>
      </c>
    </row>
    <row r="471" spans="1:22" ht="21" outlineLevel="1">
      <c r="A471" s="99" t="s">
        <v>2030</v>
      </c>
      <c r="B471" s="92" t="s">
        <v>1995</v>
      </c>
      <c r="C471" s="93" t="s">
        <v>50</v>
      </c>
      <c r="D471" s="93" t="s">
        <v>25</v>
      </c>
      <c r="E471" s="62" t="s">
        <v>2031</v>
      </c>
      <c r="F471" s="62" t="s">
        <v>2032</v>
      </c>
      <c r="G471" s="63"/>
      <c r="H471" s="63"/>
      <c r="I471" s="64"/>
      <c r="J471" s="65"/>
      <c r="K471" s="66"/>
      <c r="L471" s="67"/>
      <c r="N471" s="68"/>
      <c r="O471" s="69"/>
      <c r="P471" s="69"/>
      <c r="Q471" s="76"/>
      <c r="R471" s="68" t="str">
        <f t="shared" si="35"/>
        <v/>
      </c>
      <c r="S471" s="71" t="str">
        <f t="shared" si="36"/>
        <v/>
      </c>
      <c r="T471" s="68" t="str">
        <f t="shared" si="37"/>
        <v/>
      </c>
      <c r="U471" s="71" t="str">
        <f t="shared" si="38"/>
        <v/>
      </c>
      <c r="V471" s="43" t="str">
        <f t="shared" si="39"/>
        <v>-</v>
      </c>
    </row>
    <row r="472" spans="1:22" ht="21" outlineLevel="1">
      <c r="A472" s="58" t="s">
        <v>2033</v>
      </c>
      <c r="B472" s="72" t="s">
        <v>1995</v>
      </c>
      <c r="C472" s="73" t="s">
        <v>50</v>
      </c>
      <c r="D472" s="73" t="s">
        <v>23</v>
      </c>
      <c r="E472" s="87" t="s">
        <v>2034</v>
      </c>
      <c r="F472" s="81" t="s">
        <v>2035</v>
      </c>
      <c r="G472" s="63" t="s">
        <v>2036</v>
      </c>
      <c r="H472" s="63" t="s">
        <v>2037</v>
      </c>
      <c r="I472" s="64" t="s">
        <v>2038</v>
      </c>
      <c r="J472" s="65" t="s">
        <v>2039</v>
      </c>
      <c r="K472" s="66" t="s">
        <v>2040</v>
      </c>
      <c r="L472" s="67"/>
      <c r="M472" s="67" t="s">
        <v>1165</v>
      </c>
      <c r="N472" s="68"/>
      <c r="O472" s="69"/>
      <c r="P472" s="69"/>
      <c r="Q472" s="76"/>
      <c r="R472" s="68" t="str">
        <f t="shared" si="35"/>
        <v/>
      </c>
      <c r="S472" s="71" t="str">
        <f t="shared" si="36"/>
        <v/>
      </c>
      <c r="T472" s="68" t="str">
        <f t="shared" si="37"/>
        <v/>
      </c>
      <c r="U472" s="71" t="str">
        <f t="shared" si="38"/>
        <v/>
      </c>
      <c r="V472" s="43" t="str">
        <f t="shared" si="39"/>
        <v>P-D.10</v>
      </c>
    </row>
    <row r="473" spans="1:22" ht="21" outlineLevel="1">
      <c r="A473" s="58" t="s">
        <v>2041</v>
      </c>
      <c r="B473" s="72" t="s">
        <v>1995</v>
      </c>
      <c r="C473" s="73" t="s">
        <v>50</v>
      </c>
      <c r="D473" s="73" t="s">
        <v>562</v>
      </c>
      <c r="E473" s="87" t="s">
        <v>2042</v>
      </c>
      <c r="F473" s="81" t="s">
        <v>2043</v>
      </c>
      <c r="G473" s="63" t="s">
        <v>2036</v>
      </c>
      <c r="H473" s="63" t="s">
        <v>2037</v>
      </c>
      <c r="I473" s="64" t="s">
        <v>2038</v>
      </c>
      <c r="J473" s="65" t="s">
        <v>2039</v>
      </c>
      <c r="K473" s="66" t="s">
        <v>2040</v>
      </c>
      <c r="L473" s="67"/>
      <c r="M473" s="67" t="s">
        <v>1165</v>
      </c>
      <c r="N473" s="68"/>
      <c r="O473" s="69"/>
      <c r="P473" s="69"/>
      <c r="Q473" s="76"/>
      <c r="R473" s="68" t="str">
        <f t="shared" si="35"/>
        <v/>
      </c>
      <c r="S473" s="71" t="str">
        <f t="shared" si="36"/>
        <v/>
      </c>
      <c r="T473" s="68" t="str">
        <f t="shared" si="37"/>
        <v/>
      </c>
      <c r="U473" s="71" t="str">
        <f t="shared" si="38"/>
        <v/>
      </c>
      <c r="V473" s="43" t="str">
        <f t="shared" si="39"/>
        <v>P-D.10</v>
      </c>
    </row>
    <row r="474" spans="1:22" ht="21" customHeight="1" outlineLevel="1">
      <c r="A474" s="58" t="s">
        <v>2044</v>
      </c>
      <c r="B474" s="72" t="s">
        <v>1995</v>
      </c>
      <c r="C474" s="73" t="s">
        <v>50</v>
      </c>
      <c r="D474" s="73" t="s">
        <v>469</v>
      </c>
      <c r="E474" s="74" t="s">
        <v>2045</v>
      </c>
      <c r="F474" s="81" t="s">
        <v>2046</v>
      </c>
      <c r="G474" s="63" t="s">
        <v>2036</v>
      </c>
      <c r="H474" s="63" t="s">
        <v>2037</v>
      </c>
      <c r="I474" s="64" t="s">
        <v>2038</v>
      </c>
      <c r="J474" s="65" t="s">
        <v>2039</v>
      </c>
      <c r="K474" s="66" t="s">
        <v>2040</v>
      </c>
      <c r="L474" s="67"/>
      <c r="M474" s="67" t="s">
        <v>1165</v>
      </c>
      <c r="N474" s="68"/>
      <c r="O474" s="69"/>
      <c r="P474" s="69"/>
      <c r="Q474" s="76"/>
      <c r="R474" s="68" t="str">
        <f t="shared" si="35"/>
        <v/>
      </c>
      <c r="S474" s="71" t="str">
        <f t="shared" si="36"/>
        <v/>
      </c>
      <c r="T474" s="68" t="str">
        <f t="shared" si="37"/>
        <v/>
      </c>
      <c r="U474" s="71" t="str">
        <f t="shared" si="38"/>
        <v/>
      </c>
      <c r="V474" s="43" t="str">
        <f t="shared" si="39"/>
        <v>P-D.10</v>
      </c>
    </row>
    <row r="475" spans="1:22" ht="21" outlineLevel="1">
      <c r="A475" s="44" t="s">
        <v>2047</v>
      </c>
      <c r="B475" s="45" t="s">
        <v>2048</v>
      </c>
      <c r="C475" s="46" t="s">
        <v>24</v>
      </c>
      <c r="D475" s="46" t="s">
        <v>25</v>
      </c>
      <c r="E475" s="47" t="s">
        <v>2049</v>
      </c>
      <c r="F475" s="47" t="s">
        <v>2050</v>
      </c>
      <c r="G475" s="48"/>
      <c r="H475" s="48"/>
      <c r="I475" s="49"/>
      <c r="J475" s="50"/>
      <c r="K475" s="51"/>
      <c r="L475" s="52"/>
      <c r="M475" s="53"/>
      <c r="N475" s="54"/>
      <c r="O475" s="55"/>
      <c r="P475" s="55"/>
      <c r="Q475" s="76"/>
      <c r="R475" s="54" t="str">
        <f t="shared" si="35"/>
        <v/>
      </c>
      <c r="S475" s="57" t="str">
        <f t="shared" si="36"/>
        <v/>
      </c>
      <c r="T475" s="54" t="str">
        <f t="shared" si="37"/>
        <v/>
      </c>
      <c r="U475" s="57" t="str">
        <f t="shared" si="38"/>
        <v/>
      </c>
      <c r="V475" s="43" t="str">
        <f t="shared" si="39"/>
        <v>-</v>
      </c>
    </row>
    <row r="476" spans="1:22" ht="21" outlineLevel="1">
      <c r="A476" s="99" t="s">
        <v>2051</v>
      </c>
      <c r="B476" s="92" t="s">
        <v>2048</v>
      </c>
      <c r="C476" s="93" t="s">
        <v>29</v>
      </c>
      <c r="D476" s="93" t="s">
        <v>25</v>
      </c>
      <c r="E476" s="61" t="s">
        <v>2052</v>
      </c>
      <c r="F476" s="62" t="s">
        <v>2053</v>
      </c>
      <c r="G476" s="63"/>
      <c r="H476" s="63"/>
      <c r="I476" s="64"/>
      <c r="J476" s="65"/>
      <c r="K476" s="66"/>
      <c r="L476" s="67"/>
      <c r="N476" s="68"/>
      <c r="O476" s="69"/>
      <c r="P476" s="69"/>
      <c r="Q476" s="76"/>
      <c r="R476" s="68" t="str">
        <f t="shared" si="35"/>
        <v/>
      </c>
      <c r="S476" s="71" t="str">
        <f t="shared" si="36"/>
        <v/>
      </c>
      <c r="T476" s="68" t="str">
        <f t="shared" si="37"/>
        <v/>
      </c>
      <c r="U476" s="71" t="str">
        <f t="shared" si="38"/>
        <v/>
      </c>
      <c r="V476" s="43" t="str">
        <f t="shared" si="39"/>
        <v>-</v>
      </c>
    </row>
    <row r="477" spans="1:22" ht="22.5" outlineLevel="1">
      <c r="A477" s="58" t="s">
        <v>2054</v>
      </c>
      <c r="B477" s="72" t="s">
        <v>2048</v>
      </c>
      <c r="C477" s="73" t="s">
        <v>29</v>
      </c>
      <c r="D477" s="73" t="s">
        <v>23</v>
      </c>
      <c r="E477" s="87" t="s">
        <v>2055</v>
      </c>
      <c r="F477" s="81" t="s">
        <v>2056</v>
      </c>
      <c r="G477" s="63" t="s">
        <v>2057</v>
      </c>
      <c r="H477" s="63" t="s">
        <v>2058</v>
      </c>
      <c r="I477" s="64" t="s">
        <v>2059</v>
      </c>
      <c r="J477" s="65" t="s">
        <v>1138</v>
      </c>
      <c r="K477" s="66" t="s">
        <v>2060</v>
      </c>
      <c r="L477" s="67"/>
      <c r="M477" s="67" t="s">
        <v>1165</v>
      </c>
      <c r="N477" s="68"/>
      <c r="O477" s="69"/>
      <c r="P477" s="69"/>
      <c r="Q477" s="76"/>
      <c r="R477" s="68" t="str">
        <f t="shared" si="35"/>
        <v/>
      </c>
      <c r="S477" s="71" t="str">
        <f t="shared" si="36"/>
        <v/>
      </c>
      <c r="T477" s="68" t="str">
        <f t="shared" si="37"/>
        <v/>
      </c>
      <c r="U477" s="71" t="str">
        <f t="shared" si="38"/>
        <v/>
      </c>
      <c r="V477" s="43" t="str">
        <f t="shared" si="39"/>
        <v>P-D.3</v>
      </c>
    </row>
    <row r="478" spans="1:22" ht="21" outlineLevel="1">
      <c r="A478" s="58" t="s">
        <v>2061</v>
      </c>
      <c r="B478" s="72" t="s">
        <v>2048</v>
      </c>
      <c r="C478" s="73" t="s">
        <v>29</v>
      </c>
      <c r="D478" s="73" t="s">
        <v>562</v>
      </c>
      <c r="E478" s="74" t="s">
        <v>2062</v>
      </c>
      <c r="F478" s="81" t="s">
        <v>2063</v>
      </c>
      <c r="G478" s="89" t="s">
        <v>2064</v>
      </c>
      <c r="H478" s="89" t="s">
        <v>2065</v>
      </c>
      <c r="I478" s="90" t="s">
        <v>2066</v>
      </c>
      <c r="J478" s="82" t="s">
        <v>1846</v>
      </c>
      <c r="K478" s="83" t="s">
        <v>1847</v>
      </c>
      <c r="L478" s="84"/>
      <c r="M478" s="67" t="s">
        <v>1165</v>
      </c>
      <c r="N478" s="68"/>
      <c r="O478" s="69"/>
      <c r="P478" s="69"/>
      <c r="Q478" s="76"/>
      <c r="R478" s="68" t="str">
        <f t="shared" si="35"/>
        <v/>
      </c>
      <c r="S478" s="71" t="str">
        <f t="shared" si="36"/>
        <v/>
      </c>
      <c r="T478" s="68" t="str">
        <f t="shared" si="37"/>
        <v/>
      </c>
      <c r="U478" s="71" t="str">
        <f t="shared" si="38"/>
        <v/>
      </c>
      <c r="V478" s="43" t="str">
        <f t="shared" si="39"/>
        <v>P-D.12</v>
      </c>
    </row>
    <row r="479" spans="1:22" ht="21" outlineLevel="1">
      <c r="A479" s="99" t="s">
        <v>2067</v>
      </c>
      <c r="B479" s="92" t="s">
        <v>2048</v>
      </c>
      <c r="C479" s="93" t="s">
        <v>40</v>
      </c>
      <c r="D479" s="93" t="s">
        <v>25</v>
      </c>
      <c r="E479" s="61" t="s">
        <v>2068</v>
      </c>
      <c r="F479" s="62" t="s">
        <v>2069</v>
      </c>
      <c r="G479" s="63"/>
      <c r="H479" s="63"/>
      <c r="I479" s="64"/>
      <c r="J479" s="65"/>
      <c r="K479" s="66"/>
      <c r="L479" s="67"/>
      <c r="N479" s="68"/>
      <c r="O479" s="69"/>
      <c r="P479" s="69"/>
      <c r="Q479" s="76"/>
      <c r="R479" s="68" t="str">
        <f t="shared" si="35"/>
        <v/>
      </c>
      <c r="S479" s="71" t="str">
        <f t="shared" si="36"/>
        <v/>
      </c>
      <c r="T479" s="68" t="str">
        <f t="shared" si="37"/>
        <v/>
      </c>
      <c r="U479" s="71" t="str">
        <f t="shared" si="38"/>
        <v/>
      </c>
      <c r="V479" s="43" t="str">
        <f t="shared" si="39"/>
        <v>-</v>
      </c>
    </row>
    <row r="480" spans="1:22" ht="22.5" outlineLevel="1">
      <c r="A480" s="58" t="s">
        <v>2070</v>
      </c>
      <c r="B480" s="72" t="s">
        <v>2048</v>
      </c>
      <c r="C480" s="73" t="s">
        <v>40</v>
      </c>
      <c r="D480" s="73" t="s">
        <v>23</v>
      </c>
      <c r="E480" s="87" t="s">
        <v>2071</v>
      </c>
      <c r="F480" s="81" t="s">
        <v>2072</v>
      </c>
      <c r="G480" s="63" t="s">
        <v>2073</v>
      </c>
      <c r="H480" s="63" t="s">
        <v>2074</v>
      </c>
      <c r="I480" s="64" t="s">
        <v>2075</v>
      </c>
      <c r="J480" s="65" t="s">
        <v>1138</v>
      </c>
      <c r="K480" s="66" t="s">
        <v>2060</v>
      </c>
      <c r="L480" s="67"/>
      <c r="M480" s="67" t="s">
        <v>1165</v>
      </c>
      <c r="N480" s="68"/>
      <c r="O480" s="69"/>
      <c r="P480" s="69"/>
      <c r="Q480" s="76"/>
      <c r="R480" s="68" t="str">
        <f t="shared" si="35"/>
        <v/>
      </c>
      <c r="S480" s="71" t="str">
        <f t="shared" si="36"/>
        <v/>
      </c>
      <c r="T480" s="68" t="str">
        <f t="shared" si="37"/>
        <v/>
      </c>
      <c r="U480" s="71" t="str">
        <f t="shared" si="38"/>
        <v/>
      </c>
      <c r="V480" s="43" t="str">
        <f t="shared" si="39"/>
        <v>P-D.3</v>
      </c>
    </row>
    <row r="481" spans="1:22" ht="21" outlineLevel="1">
      <c r="A481" s="58" t="s">
        <v>2076</v>
      </c>
      <c r="B481" s="72" t="s">
        <v>2048</v>
      </c>
      <c r="C481" s="73" t="s">
        <v>40</v>
      </c>
      <c r="D481" s="73" t="s">
        <v>562</v>
      </c>
      <c r="E481" s="74" t="s">
        <v>2077</v>
      </c>
      <c r="F481" s="81" t="s">
        <v>2078</v>
      </c>
      <c r="G481" s="89" t="s">
        <v>2064</v>
      </c>
      <c r="H481" s="89" t="s">
        <v>2065</v>
      </c>
      <c r="I481" s="90" t="s">
        <v>2066</v>
      </c>
      <c r="J481" s="82" t="s">
        <v>1846</v>
      </c>
      <c r="K481" s="83" t="s">
        <v>1847</v>
      </c>
      <c r="L481" s="84"/>
      <c r="M481" s="67" t="s">
        <v>1165</v>
      </c>
      <c r="N481" s="68"/>
      <c r="O481" s="69"/>
      <c r="P481" s="69"/>
      <c r="Q481" s="76"/>
      <c r="R481" s="68" t="str">
        <f t="shared" si="35"/>
        <v/>
      </c>
      <c r="S481" s="71" t="str">
        <f t="shared" si="36"/>
        <v/>
      </c>
      <c r="T481" s="68" t="str">
        <f t="shared" si="37"/>
        <v/>
      </c>
      <c r="U481" s="71" t="str">
        <f t="shared" si="38"/>
        <v/>
      </c>
      <c r="V481" s="43" t="str">
        <f t="shared" si="39"/>
        <v>P-D.12</v>
      </c>
    </row>
    <row r="482" spans="1:22" ht="21" outlineLevel="1">
      <c r="A482" s="44" t="s">
        <v>2079</v>
      </c>
      <c r="B482" s="45" t="s">
        <v>1115</v>
      </c>
      <c r="C482" s="46" t="s">
        <v>24</v>
      </c>
      <c r="D482" s="46" t="s">
        <v>25</v>
      </c>
      <c r="E482" s="47" t="s">
        <v>2080</v>
      </c>
      <c r="F482" s="47" t="s">
        <v>2081</v>
      </c>
      <c r="G482" s="48"/>
      <c r="H482" s="48"/>
      <c r="I482" s="49"/>
      <c r="J482" s="50"/>
      <c r="K482" s="51"/>
      <c r="L482" s="52"/>
      <c r="M482" s="53"/>
      <c r="N482" s="54"/>
      <c r="O482" s="55"/>
      <c r="P482" s="55"/>
      <c r="Q482" s="76"/>
      <c r="R482" s="54" t="str">
        <f t="shared" si="35"/>
        <v/>
      </c>
      <c r="S482" s="57" t="str">
        <f t="shared" si="36"/>
        <v/>
      </c>
      <c r="T482" s="54" t="str">
        <f t="shared" si="37"/>
        <v/>
      </c>
      <c r="U482" s="57" t="str">
        <f t="shared" si="38"/>
        <v/>
      </c>
      <c r="V482" s="43" t="str">
        <f t="shared" si="39"/>
        <v>-</v>
      </c>
    </row>
    <row r="483" spans="1:22" ht="21" outlineLevel="1">
      <c r="A483" s="99" t="s">
        <v>2082</v>
      </c>
      <c r="B483" s="92" t="s">
        <v>1115</v>
      </c>
      <c r="C483" s="93" t="s">
        <v>29</v>
      </c>
      <c r="D483" s="93" t="s">
        <v>25</v>
      </c>
      <c r="E483" s="61" t="s">
        <v>2083</v>
      </c>
      <c r="F483" s="62" t="s">
        <v>2084</v>
      </c>
      <c r="G483" s="63"/>
      <c r="H483" s="63"/>
      <c r="I483" s="64"/>
      <c r="J483" s="65"/>
      <c r="K483" s="66"/>
      <c r="L483" s="67"/>
      <c r="N483" s="68"/>
      <c r="O483" s="69"/>
      <c r="P483" s="69"/>
      <c r="Q483" s="76"/>
      <c r="R483" s="68" t="str">
        <f t="shared" si="35"/>
        <v/>
      </c>
      <c r="S483" s="71" t="str">
        <f t="shared" si="36"/>
        <v/>
      </c>
      <c r="T483" s="68" t="str">
        <f t="shared" si="37"/>
        <v/>
      </c>
      <c r="U483" s="71" t="str">
        <f t="shared" si="38"/>
        <v/>
      </c>
      <c r="V483" s="43" t="str">
        <f t="shared" si="39"/>
        <v>-</v>
      </c>
    </row>
    <row r="484" spans="1:22" ht="22.5" outlineLevel="1">
      <c r="A484" s="58" t="s">
        <v>2085</v>
      </c>
      <c r="B484" s="72" t="s">
        <v>1115</v>
      </c>
      <c r="C484" s="73" t="s">
        <v>29</v>
      </c>
      <c r="D484" s="73" t="s">
        <v>23</v>
      </c>
      <c r="E484" s="74" t="s">
        <v>2086</v>
      </c>
      <c r="F484" s="81" t="s">
        <v>2087</v>
      </c>
      <c r="G484" s="63" t="s">
        <v>2088</v>
      </c>
      <c r="H484" s="63" t="s">
        <v>2089</v>
      </c>
      <c r="I484" s="64" t="s">
        <v>2090</v>
      </c>
      <c r="J484" s="65" t="s">
        <v>1138</v>
      </c>
      <c r="K484" s="66" t="s">
        <v>2060</v>
      </c>
      <c r="L484" s="67"/>
      <c r="M484" s="67" t="s">
        <v>1165</v>
      </c>
      <c r="N484" s="68"/>
      <c r="O484" s="69"/>
      <c r="P484" s="69"/>
      <c r="Q484" s="76"/>
      <c r="R484" s="68" t="str">
        <f t="shared" si="35"/>
        <v/>
      </c>
      <c r="S484" s="71" t="str">
        <f t="shared" si="36"/>
        <v/>
      </c>
      <c r="T484" s="68" t="str">
        <f t="shared" si="37"/>
        <v/>
      </c>
      <c r="U484" s="71" t="str">
        <f t="shared" si="38"/>
        <v/>
      </c>
      <c r="V484" s="43" t="str">
        <f t="shared" si="39"/>
        <v>P-D.3</v>
      </c>
    </row>
    <row r="485" spans="1:22" ht="42" outlineLevel="1">
      <c r="A485" s="58" t="s">
        <v>2091</v>
      </c>
      <c r="B485" s="72" t="s">
        <v>1115</v>
      </c>
      <c r="C485" s="73" t="s">
        <v>29</v>
      </c>
      <c r="D485" s="73" t="s">
        <v>278</v>
      </c>
      <c r="E485" s="74" t="s">
        <v>2092</v>
      </c>
      <c r="F485" s="81" t="s">
        <v>2093</v>
      </c>
      <c r="G485" s="63" t="s">
        <v>2094</v>
      </c>
      <c r="H485" s="63" t="s">
        <v>2095</v>
      </c>
      <c r="I485" s="64" t="s">
        <v>2096</v>
      </c>
      <c r="J485" s="65" t="s">
        <v>1138</v>
      </c>
      <c r="K485" s="66" t="s">
        <v>2060</v>
      </c>
      <c r="L485" s="67"/>
      <c r="M485" s="67" t="s">
        <v>1165</v>
      </c>
      <c r="N485" s="68"/>
      <c r="O485" s="69"/>
      <c r="P485" s="69"/>
      <c r="Q485" s="76"/>
      <c r="R485" s="68" t="str">
        <f t="shared" si="35"/>
        <v/>
      </c>
      <c r="S485" s="71" t="str">
        <f t="shared" si="36"/>
        <v/>
      </c>
      <c r="T485" s="68" t="str">
        <f t="shared" si="37"/>
        <v/>
      </c>
      <c r="U485" s="71" t="str">
        <f t="shared" si="38"/>
        <v/>
      </c>
      <c r="V485" s="43" t="str">
        <f t="shared" si="39"/>
        <v>P-D.3</v>
      </c>
    </row>
    <row r="486" spans="1:22" ht="42" outlineLevel="1">
      <c r="A486" s="58" t="s">
        <v>2097</v>
      </c>
      <c r="B486" s="72" t="s">
        <v>1115</v>
      </c>
      <c r="C486" s="73" t="s">
        <v>29</v>
      </c>
      <c r="D486" s="73" t="s">
        <v>285</v>
      </c>
      <c r="E486" s="74" t="s">
        <v>2098</v>
      </c>
      <c r="F486" s="81" t="s">
        <v>2099</v>
      </c>
      <c r="G486" s="63" t="s">
        <v>2094</v>
      </c>
      <c r="H486" s="63" t="s">
        <v>2095</v>
      </c>
      <c r="I486" s="64" t="s">
        <v>2096</v>
      </c>
      <c r="J486" s="65" t="s">
        <v>1138</v>
      </c>
      <c r="K486" s="66" t="s">
        <v>2060</v>
      </c>
      <c r="L486" s="67"/>
      <c r="M486" s="67" t="s">
        <v>1165</v>
      </c>
      <c r="N486" s="68"/>
      <c r="O486" s="69"/>
      <c r="P486" s="69"/>
      <c r="Q486" s="76"/>
      <c r="R486" s="68" t="str">
        <f t="shared" si="35"/>
        <v/>
      </c>
      <c r="S486" s="71" t="str">
        <f t="shared" si="36"/>
        <v/>
      </c>
      <c r="T486" s="68" t="str">
        <f t="shared" si="37"/>
        <v/>
      </c>
      <c r="U486" s="71" t="str">
        <f t="shared" si="38"/>
        <v/>
      </c>
      <c r="V486" s="43" t="str">
        <f t="shared" si="39"/>
        <v>P-D.3</v>
      </c>
    </row>
    <row r="487" spans="1:22" ht="31.5" outlineLevel="1">
      <c r="A487" s="58" t="s">
        <v>2100</v>
      </c>
      <c r="B487" s="72" t="s">
        <v>1115</v>
      </c>
      <c r="C487" s="73" t="s">
        <v>29</v>
      </c>
      <c r="D487" s="73" t="s">
        <v>60</v>
      </c>
      <c r="E487" s="87" t="s">
        <v>2101</v>
      </c>
      <c r="F487" s="81" t="s">
        <v>2102</v>
      </c>
      <c r="G487" s="63" t="s">
        <v>2088</v>
      </c>
      <c r="H487" s="63" t="s">
        <v>2089</v>
      </c>
      <c r="I487" s="64" t="s">
        <v>2090</v>
      </c>
      <c r="J487" s="65" t="s">
        <v>1138</v>
      </c>
      <c r="K487" s="66" t="s">
        <v>2060</v>
      </c>
      <c r="L487" s="67"/>
      <c r="M487" s="67" t="s">
        <v>1165</v>
      </c>
      <c r="N487" s="68"/>
      <c r="O487" s="69"/>
      <c r="P487" s="69"/>
      <c r="Q487" s="76"/>
      <c r="R487" s="68" t="str">
        <f t="shared" si="35"/>
        <v/>
      </c>
      <c r="S487" s="71" t="str">
        <f t="shared" si="36"/>
        <v/>
      </c>
      <c r="T487" s="68" t="str">
        <f t="shared" si="37"/>
        <v/>
      </c>
      <c r="U487" s="71" t="str">
        <f t="shared" si="38"/>
        <v/>
      </c>
      <c r="V487" s="43" t="str">
        <f t="shared" si="39"/>
        <v>P-D.3</v>
      </c>
    </row>
    <row r="488" spans="1:22" ht="22.5" outlineLevel="1">
      <c r="A488" s="58" t="s">
        <v>2103</v>
      </c>
      <c r="B488" s="72" t="s">
        <v>1115</v>
      </c>
      <c r="C488" s="73" t="s">
        <v>29</v>
      </c>
      <c r="D488" s="73" t="s">
        <v>562</v>
      </c>
      <c r="E488" s="87" t="s">
        <v>2104</v>
      </c>
      <c r="F488" s="81" t="s">
        <v>2105</v>
      </c>
      <c r="G488" s="63" t="s">
        <v>2088</v>
      </c>
      <c r="H488" s="63" t="s">
        <v>2089</v>
      </c>
      <c r="I488" s="64" t="s">
        <v>2090</v>
      </c>
      <c r="J488" s="65" t="s">
        <v>1138</v>
      </c>
      <c r="K488" s="66" t="s">
        <v>2060</v>
      </c>
      <c r="L488" s="67"/>
      <c r="M488" s="67" t="s">
        <v>1165</v>
      </c>
      <c r="N488" s="68"/>
      <c r="O488" s="69"/>
      <c r="P488" s="69"/>
      <c r="Q488" s="76"/>
      <c r="R488" s="68" t="str">
        <f t="shared" si="35"/>
        <v/>
      </c>
      <c r="S488" s="71" t="str">
        <f t="shared" si="36"/>
        <v/>
      </c>
      <c r="T488" s="68" t="str">
        <f t="shared" si="37"/>
        <v/>
      </c>
      <c r="U488" s="71" t="str">
        <f t="shared" si="38"/>
        <v/>
      </c>
      <c r="V488" s="43" t="str">
        <f t="shared" si="39"/>
        <v>P-D.3</v>
      </c>
    </row>
    <row r="489" spans="1:22" ht="32.450000000000003" customHeight="1" outlineLevel="1">
      <c r="A489" s="99" t="s">
        <v>2106</v>
      </c>
      <c r="B489" s="92" t="s">
        <v>1115</v>
      </c>
      <c r="C489" s="93" t="s">
        <v>50</v>
      </c>
      <c r="D489" s="93" t="s">
        <v>25</v>
      </c>
      <c r="E489" s="62" t="s">
        <v>2107</v>
      </c>
      <c r="F489" s="62" t="s">
        <v>2108</v>
      </c>
      <c r="G489" s="63"/>
      <c r="H489" s="63"/>
      <c r="I489" s="64"/>
      <c r="J489" s="65"/>
      <c r="K489" s="66"/>
      <c r="L489" s="67"/>
      <c r="N489" s="68"/>
      <c r="O489" s="69"/>
      <c r="P489" s="69"/>
      <c r="Q489" s="76"/>
      <c r="R489" s="68" t="str">
        <f t="shared" si="35"/>
        <v/>
      </c>
      <c r="S489" s="71" t="str">
        <f t="shared" si="36"/>
        <v/>
      </c>
      <c r="T489" s="68" t="str">
        <f t="shared" si="37"/>
        <v/>
      </c>
      <c r="U489" s="71" t="str">
        <f t="shared" si="38"/>
        <v/>
      </c>
      <c r="V489" s="43" t="str">
        <f t="shared" si="39"/>
        <v>-</v>
      </c>
    </row>
    <row r="490" spans="1:22" ht="31.5" outlineLevel="1">
      <c r="A490" s="58" t="s">
        <v>2109</v>
      </c>
      <c r="B490" s="72" t="s">
        <v>1115</v>
      </c>
      <c r="C490" s="73" t="s">
        <v>50</v>
      </c>
      <c r="D490" s="73" t="s">
        <v>23</v>
      </c>
      <c r="E490" s="74" t="s">
        <v>2107</v>
      </c>
      <c r="F490" s="81" t="s">
        <v>2108</v>
      </c>
      <c r="G490" s="63" t="s">
        <v>2110</v>
      </c>
      <c r="H490" s="63" t="s">
        <v>2111</v>
      </c>
      <c r="I490" s="64" t="s">
        <v>2112</v>
      </c>
      <c r="J490" s="65" t="s">
        <v>2113</v>
      </c>
      <c r="K490" s="66" t="s">
        <v>2114</v>
      </c>
      <c r="L490" s="67"/>
      <c r="M490" s="67" t="s">
        <v>1165</v>
      </c>
      <c r="N490" s="68"/>
      <c r="O490" s="69"/>
      <c r="P490" s="69"/>
      <c r="Q490" s="76"/>
      <c r="R490" s="68" t="str">
        <f t="shared" si="35"/>
        <v/>
      </c>
      <c r="S490" s="71" t="str">
        <f t="shared" si="36"/>
        <v/>
      </c>
      <c r="T490" s="68" t="str">
        <f t="shared" si="37"/>
        <v/>
      </c>
      <c r="U490" s="71" t="str">
        <f t="shared" si="38"/>
        <v/>
      </c>
      <c r="V490" s="43" t="str">
        <f t="shared" si="39"/>
        <v>P-D.5.f</v>
      </c>
    </row>
    <row r="491" spans="1:22" ht="33.6" customHeight="1" outlineLevel="1">
      <c r="A491" s="58" t="s">
        <v>2115</v>
      </c>
      <c r="B491" s="72" t="s">
        <v>1115</v>
      </c>
      <c r="C491" s="73" t="s">
        <v>50</v>
      </c>
      <c r="D491" s="73" t="s">
        <v>562</v>
      </c>
      <c r="E491" s="74" t="s">
        <v>2116</v>
      </c>
      <c r="F491" s="81" t="s">
        <v>2117</v>
      </c>
      <c r="G491" s="63" t="s">
        <v>2110</v>
      </c>
      <c r="H491" s="63" t="s">
        <v>2111</v>
      </c>
      <c r="I491" s="64" t="s">
        <v>2112</v>
      </c>
      <c r="J491" s="65" t="s">
        <v>2113</v>
      </c>
      <c r="K491" s="66" t="s">
        <v>2114</v>
      </c>
      <c r="L491" s="67"/>
      <c r="M491" s="67" t="s">
        <v>1165</v>
      </c>
      <c r="N491" s="68"/>
      <c r="O491" s="69"/>
      <c r="P491" s="69"/>
      <c r="Q491" s="76"/>
      <c r="R491" s="68" t="str">
        <f t="shared" si="35"/>
        <v/>
      </c>
      <c r="S491" s="71" t="str">
        <f t="shared" si="36"/>
        <v/>
      </c>
      <c r="T491" s="68" t="str">
        <f t="shared" si="37"/>
        <v/>
      </c>
      <c r="U491" s="71" t="str">
        <f t="shared" si="38"/>
        <v/>
      </c>
      <c r="V491" s="43" t="str">
        <f t="shared" si="39"/>
        <v>P-D.5.f</v>
      </c>
    </row>
    <row r="492" spans="1:22" ht="31.5" outlineLevel="1">
      <c r="A492" s="99" t="s">
        <v>2118</v>
      </c>
      <c r="B492" s="92" t="s">
        <v>1115</v>
      </c>
      <c r="C492" s="93" t="s">
        <v>219</v>
      </c>
      <c r="D492" s="93" t="s">
        <v>25</v>
      </c>
      <c r="E492" s="62" t="s">
        <v>2119</v>
      </c>
      <c r="F492" s="94" t="s">
        <v>2120</v>
      </c>
      <c r="G492" s="89"/>
      <c r="H492" s="89"/>
      <c r="I492" s="90"/>
      <c r="J492" s="82"/>
      <c r="K492" s="83"/>
      <c r="L492" s="84"/>
      <c r="M492" s="84"/>
      <c r="N492" s="68"/>
      <c r="O492" s="69"/>
      <c r="P492" s="69"/>
      <c r="Q492" s="76"/>
      <c r="R492" s="68" t="str">
        <f t="shared" si="35"/>
        <v/>
      </c>
      <c r="S492" s="71" t="str">
        <f t="shared" si="36"/>
        <v/>
      </c>
      <c r="T492" s="68" t="str">
        <f t="shared" si="37"/>
        <v/>
      </c>
      <c r="U492" s="71" t="str">
        <f t="shared" si="38"/>
        <v/>
      </c>
      <c r="V492" s="43" t="str">
        <f t="shared" si="39"/>
        <v>-</v>
      </c>
    </row>
    <row r="493" spans="1:22" ht="21" outlineLevel="1">
      <c r="A493" s="98" t="s">
        <v>2121</v>
      </c>
      <c r="B493" s="79" t="s">
        <v>1115</v>
      </c>
      <c r="C493" s="80" t="s">
        <v>219</v>
      </c>
      <c r="D493" s="80" t="s">
        <v>23</v>
      </c>
      <c r="E493" s="74" t="s">
        <v>2122</v>
      </c>
      <c r="F493" s="95" t="s">
        <v>2123</v>
      </c>
      <c r="G493" s="89" t="s">
        <v>2124</v>
      </c>
      <c r="H493" s="89" t="s">
        <v>2125</v>
      </c>
      <c r="I493" s="90" t="s">
        <v>2126</v>
      </c>
      <c r="J493" s="82" t="s">
        <v>2127</v>
      </c>
      <c r="K493" s="83" t="s">
        <v>2128</v>
      </c>
      <c r="L493" s="84"/>
      <c r="M493" s="67" t="s">
        <v>1165</v>
      </c>
      <c r="N493" s="68"/>
      <c r="O493" s="69"/>
      <c r="P493" s="69"/>
      <c r="Q493" s="76"/>
      <c r="R493" s="68" t="str">
        <f t="shared" si="35"/>
        <v/>
      </c>
      <c r="S493" s="71" t="str">
        <f t="shared" si="36"/>
        <v/>
      </c>
      <c r="T493" s="68" t="str">
        <f t="shared" si="37"/>
        <v/>
      </c>
      <c r="U493" s="71" t="str">
        <f t="shared" si="38"/>
        <v/>
      </c>
      <c r="V493" s="43" t="str">
        <f t="shared" si="39"/>
        <v>P-D.6</v>
      </c>
    </row>
    <row r="494" spans="1:22" ht="21" outlineLevel="1">
      <c r="A494" s="98" t="s">
        <v>2129</v>
      </c>
      <c r="B494" s="79" t="s">
        <v>1115</v>
      </c>
      <c r="C494" s="80" t="s">
        <v>219</v>
      </c>
      <c r="D494" s="80" t="s">
        <v>269</v>
      </c>
      <c r="E494" s="74" t="s">
        <v>2130</v>
      </c>
      <c r="F494" s="95" t="s">
        <v>2131</v>
      </c>
      <c r="G494" s="89" t="s">
        <v>2124</v>
      </c>
      <c r="H494" s="89" t="s">
        <v>2125</v>
      </c>
      <c r="I494" s="90" t="s">
        <v>2126</v>
      </c>
      <c r="J494" s="82" t="s">
        <v>2127</v>
      </c>
      <c r="K494" s="83" t="s">
        <v>2128</v>
      </c>
      <c r="L494" s="84"/>
      <c r="M494" s="67" t="s">
        <v>1165</v>
      </c>
      <c r="N494" s="68"/>
      <c r="O494" s="69"/>
      <c r="P494" s="69"/>
      <c r="Q494" s="76"/>
      <c r="R494" s="68" t="str">
        <f t="shared" si="35"/>
        <v/>
      </c>
      <c r="S494" s="71" t="str">
        <f t="shared" si="36"/>
        <v/>
      </c>
      <c r="T494" s="68" t="str">
        <f t="shared" si="37"/>
        <v/>
      </c>
      <c r="U494" s="71" t="str">
        <f t="shared" si="38"/>
        <v/>
      </c>
      <c r="V494" s="43" t="str">
        <f t="shared" si="39"/>
        <v>P-D.6</v>
      </c>
    </row>
    <row r="495" spans="1:22" ht="21" outlineLevel="1">
      <c r="A495" s="98" t="s">
        <v>2132</v>
      </c>
      <c r="B495" s="79" t="s">
        <v>1115</v>
      </c>
      <c r="C495" s="80" t="s">
        <v>219</v>
      </c>
      <c r="D495" s="80" t="s">
        <v>60</v>
      </c>
      <c r="E495" s="74" t="s">
        <v>2133</v>
      </c>
      <c r="F495" s="95" t="s">
        <v>2134</v>
      </c>
      <c r="G495" s="89" t="s">
        <v>2135</v>
      </c>
      <c r="H495" s="89" t="s">
        <v>2136</v>
      </c>
      <c r="I495" s="90" t="s">
        <v>2137</v>
      </c>
      <c r="J495" s="82" t="s">
        <v>2127</v>
      </c>
      <c r="K495" s="83" t="s">
        <v>2128</v>
      </c>
      <c r="L495" s="84"/>
      <c r="M495" s="67" t="s">
        <v>1165</v>
      </c>
      <c r="N495" s="68"/>
      <c r="O495" s="69"/>
      <c r="P495" s="69"/>
      <c r="Q495" s="76"/>
      <c r="R495" s="68" t="str">
        <f t="shared" si="35"/>
        <v/>
      </c>
      <c r="S495" s="71" t="str">
        <f t="shared" si="36"/>
        <v/>
      </c>
      <c r="T495" s="68" t="str">
        <f t="shared" si="37"/>
        <v/>
      </c>
      <c r="U495" s="71" t="str">
        <f t="shared" si="38"/>
        <v/>
      </c>
      <c r="V495" s="43" t="str">
        <f t="shared" si="39"/>
        <v>P-D.6</v>
      </c>
    </row>
    <row r="496" spans="1:22" ht="21" outlineLevel="1">
      <c r="A496" s="98" t="s">
        <v>2138</v>
      </c>
      <c r="B496" s="79" t="s">
        <v>1115</v>
      </c>
      <c r="C496" s="80" t="s">
        <v>219</v>
      </c>
      <c r="D496" s="80" t="s">
        <v>107</v>
      </c>
      <c r="E496" s="74" t="s">
        <v>2139</v>
      </c>
      <c r="F496" s="74" t="s">
        <v>2140</v>
      </c>
      <c r="G496" s="89" t="s">
        <v>2141</v>
      </c>
      <c r="H496" s="89" t="s">
        <v>2142</v>
      </c>
      <c r="I496" s="90" t="s">
        <v>2143</v>
      </c>
      <c r="J496" s="82" t="s">
        <v>2127</v>
      </c>
      <c r="K496" s="83" t="s">
        <v>2128</v>
      </c>
      <c r="L496" s="84"/>
      <c r="M496" s="67" t="s">
        <v>1165</v>
      </c>
      <c r="N496" s="68"/>
      <c r="O496" s="69"/>
      <c r="P496" s="69"/>
      <c r="Q496" s="76"/>
      <c r="R496" s="68" t="str">
        <f t="shared" si="35"/>
        <v/>
      </c>
      <c r="S496" s="71" t="str">
        <f t="shared" si="36"/>
        <v/>
      </c>
      <c r="T496" s="68" t="str">
        <f t="shared" si="37"/>
        <v/>
      </c>
      <c r="U496" s="71" t="str">
        <f t="shared" si="38"/>
        <v/>
      </c>
      <c r="V496" s="43" t="str">
        <f t="shared" si="39"/>
        <v>P-D.6</v>
      </c>
    </row>
    <row r="497" spans="1:22" ht="31.5" outlineLevel="1">
      <c r="A497" s="99" t="s">
        <v>2144</v>
      </c>
      <c r="B497" s="92" t="s">
        <v>1115</v>
      </c>
      <c r="C497" s="93" t="s">
        <v>67</v>
      </c>
      <c r="D497" s="93" t="s">
        <v>25</v>
      </c>
      <c r="E497" s="62" t="s">
        <v>2145</v>
      </c>
      <c r="F497" s="62" t="s">
        <v>2146</v>
      </c>
      <c r="G497" s="63"/>
      <c r="H497" s="63"/>
      <c r="I497" s="64"/>
      <c r="J497" s="65"/>
      <c r="K497" s="66"/>
      <c r="L497" s="67"/>
      <c r="N497" s="68"/>
      <c r="O497" s="69"/>
      <c r="P497" s="69"/>
      <c r="Q497" s="76"/>
      <c r="R497" s="68" t="str">
        <f t="shared" si="35"/>
        <v/>
      </c>
      <c r="S497" s="71" t="str">
        <f t="shared" si="36"/>
        <v/>
      </c>
      <c r="T497" s="68" t="str">
        <f t="shared" si="37"/>
        <v/>
      </c>
      <c r="U497" s="71" t="str">
        <f t="shared" si="38"/>
        <v/>
      </c>
      <c r="V497" s="43" t="str">
        <f t="shared" si="39"/>
        <v>-</v>
      </c>
    </row>
    <row r="498" spans="1:22" ht="21" outlineLevel="1">
      <c r="A498" s="58" t="s">
        <v>2147</v>
      </c>
      <c r="B498" s="72" t="s">
        <v>1115</v>
      </c>
      <c r="C498" s="73" t="s">
        <v>67</v>
      </c>
      <c r="D498" s="73" t="s">
        <v>23</v>
      </c>
      <c r="E498" s="74" t="s">
        <v>2148</v>
      </c>
      <c r="F498" s="81" t="s">
        <v>2149</v>
      </c>
      <c r="G498" s="63" t="s">
        <v>2064</v>
      </c>
      <c r="H498" s="63" t="s">
        <v>2065</v>
      </c>
      <c r="I498" s="64" t="s">
        <v>2066</v>
      </c>
      <c r="J498" s="65" t="s">
        <v>1846</v>
      </c>
      <c r="K498" s="83" t="s">
        <v>1847</v>
      </c>
      <c r="L498" s="84"/>
      <c r="M498" s="67" t="s">
        <v>1165</v>
      </c>
      <c r="N498" s="68"/>
      <c r="O498" s="69"/>
      <c r="P498" s="69"/>
      <c r="Q498" s="76"/>
      <c r="R498" s="68" t="str">
        <f t="shared" si="35"/>
        <v/>
      </c>
      <c r="S498" s="71" t="str">
        <f t="shared" si="36"/>
        <v/>
      </c>
      <c r="T498" s="68" t="str">
        <f t="shared" si="37"/>
        <v/>
      </c>
      <c r="U498" s="71" t="str">
        <f t="shared" si="38"/>
        <v/>
      </c>
      <c r="V498" s="43" t="str">
        <f t="shared" si="39"/>
        <v>P-D.12</v>
      </c>
    </row>
    <row r="499" spans="1:22" ht="31.15" customHeight="1" outlineLevel="1">
      <c r="A499" s="58" t="s">
        <v>2150</v>
      </c>
      <c r="B499" s="72" t="s">
        <v>1115</v>
      </c>
      <c r="C499" s="73" t="s">
        <v>67</v>
      </c>
      <c r="D499" s="73" t="s">
        <v>269</v>
      </c>
      <c r="E499" s="74" t="s">
        <v>2151</v>
      </c>
      <c r="F499" s="81" t="s">
        <v>2152</v>
      </c>
      <c r="G499" s="63" t="s">
        <v>2064</v>
      </c>
      <c r="H499" s="63" t="s">
        <v>2065</v>
      </c>
      <c r="I499" s="64" t="s">
        <v>2066</v>
      </c>
      <c r="J499" s="65" t="s">
        <v>1846</v>
      </c>
      <c r="K499" s="83" t="s">
        <v>1847</v>
      </c>
      <c r="L499" s="84"/>
      <c r="M499" s="67" t="s">
        <v>1165</v>
      </c>
      <c r="N499" s="68"/>
      <c r="O499" s="69"/>
      <c r="P499" s="69"/>
      <c r="Q499" s="76"/>
      <c r="R499" s="68" t="str">
        <f t="shared" si="35"/>
        <v/>
      </c>
      <c r="S499" s="71" t="str">
        <f t="shared" si="36"/>
        <v/>
      </c>
      <c r="T499" s="68" t="str">
        <f t="shared" si="37"/>
        <v/>
      </c>
      <c r="U499" s="71" t="str">
        <f t="shared" si="38"/>
        <v/>
      </c>
      <c r="V499" s="43" t="str">
        <f t="shared" si="39"/>
        <v>P-D.12</v>
      </c>
    </row>
    <row r="500" spans="1:22" outlineLevel="1">
      <c r="A500" s="98" t="s">
        <v>2153</v>
      </c>
      <c r="B500" s="79" t="s">
        <v>1115</v>
      </c>
      <c r="C500" s="80" t="s">
        <v>67</v>
      </c>
      <c r="D500" s="80" t="s">
        <v>60</v>
      </c>
      <c r="E500" s="74" t="s">
        <v>2154</v>
      </c>
      <c r="F500" s="81" t="s">
        <v>2155</v>
      </c>
      <c r="G500" s="89" t="s">
        <v>2156</v>
      </c>
      <c r="H500" s="89" t="s">
        <v>1098</v>
      </c>
      <c r="I500" s="90" t="s">
        <v>2157</v>
      </c>
      <c r="J500" s="82" t="s">
        <v>1100</v>
      </c>
      <c r="K500" s="83" t="s">
        <v>2158</v>
      </c>
      <c r="L500" s="84"/>
      <c r="M500" s="67" t="s">
        <v>1165</v>
      </c>
      <c r="N500" s="68"/>
      <c r="O500" s="69"/>
      <c r="P500" s="69"/>
      <c r="Q500" s="76"/>
      <c r="R500" s="68" t="str">
        <f t="shared" si="35"/>
        <v/>
      </c>
      <c r="S500" s="71" t="str">
        <f t="shared" si="36"/>
        <v/>
      </c>
      <c r="T500" s="68" t="str">
        <f t="shared" si="37"/>
        <v/>
      </c>
      <c r="U500" s="71" t="str">
        <f t="shared" si="38"/>
        <v/>
      </c>
      <c r="V500" s="43" t="str">
        <f t="shared" si="39"/>
        <v>P-D.4</v>
      </c>
    </row>
    <row r="501" spans="1:22" ht="21" outlineLevel="1">
      <c r="A501" s="98" t="s">
        <v>2159</v>
      </c>
      <c r="B501" s="79" t="s">
        <v>1115</v>
      </c>
      <c r="C501" s="80" t="s">
        <v>67</v>
      </c>
      <c r="D501" s="80" t="s">
        <v>439</v>
      </c>
      <c r="E501" s="74" t="s">
        <v>2160</v>
      </c>
      <c r="F501" s="81" t="s">
        <v>2161</v>
      </c>
      <c r="G501" s="89" t="s">
        <v>2156</v>
      </c>
      <c r="H501" s="89" t="s">
        <v>1098</v>
      </c>
      <c r="I501" s="90" t="s">
        <v>2157</v>
      </c>
      <c r="J501" s="82" t="s">
        <v>1100</v>
      </c>
      <c r="K501" s="83" t="s">
        <v>2158</v>
      </c>
      <c r="L501" s="84"/>
      <c r="M501" s="67" t="s">
        <v>1165</v>
      </c>
      <c r="N501" s="68"/>
      <c r="O501" s="69"/>
      <c r="P501" s="69"/>
      <c r="Q501" s="76"/>
      <c r="R501" s="68" t="str">
        <f t="shared" si="35"/>
        <v/>
      </c>
      <c r="S501" s="71" t="str">
        <f t="shared" si="36"/>
        <v/>
      </c>
      <c r="T501" s="68" t="str">
        <f t="shared" si="37"/>
        <v/>
      </c>
      <c r="U501" s="71" t="str">
        <f t="shared" si="38"/>
        <v/>
      </c>
      <c r="V501" s="43" t="str">
        <f t="shared" si="39"/>
        <v>P-D.4</v>
      </c>
    </row>
    <row r="502" spans="1:22" ht="21" outlineLevel="1">
      <c r="A502" s="99" t="s">
        <v>2162</v>
      </c>
      <c r="B502" s="92" t="s">
        <v>1115</v>
      </c>
      <c r="C502" s="93" t="s">
        <v>621</v>
      </c>
      <c r="D502" s="93" t="s">
        <v>25</v>
      </c>
      <c r="E502" s="62" t="s">
        <v>2163</v>
      </c>
      <c r="F502" s="94" t="s">
        <v>2164</v>
      </c>
      <c r="G502" s="63"/>
      <c r="H502" s="63"/>
      <c r="I502" s="64"/>
      <c r="J502" s="65"/>
      <c r="K502" s="83"/>
      <c r="L502" s="84"/>
      <c r="M502" s="84"/>
      <c r="N502" s="68"/>
      <c r="O502" s="69"/>
      <c r="P502" s="69"/>
      <c r="Q502" s="76"/>
      <c r="R502" s="68" t="str">
        <f t="shared" si="35"/>
        <v/>
      </c>
      <c r="S502" s="71" t="str">
        <f t="shared" si="36"/>
        <v/>
      </c>
      <c r="T502" s="68" t="str">
        <f t="shared" si="37"/>
        <v/>
      </c>
      <c r="U502" s="71" t="str">
        <f t="shared" si="38"/>
        <v/>
      </c>
      <c r="V502" s="43" t="str">
        <f t="shared" si="39"/>
        <v>-</v>
      </c>
    </row>
    <row r="503" spans="1:22" ht="31.5" outlineLevel="1">
      <c r="A503" s="98" t="s">
        <v>2165</v>
      </c>
      <c r="B503" s="79" t="s">
        <v>1115</v>
      </c>
      <c r="C503" s="80" t="s">
        <v>621</v>
      </c>
      <c r="D503" s="80" t="s">
        <v>60</v>
      </c>
      <c r="E503" s="74" t="s">
        <v>2166</v>
      </c>
      <c r="F503" s="95" t="s">
        <v>2167</v>
      </c>
      <c r="G503" s="89" t="s">
        <v>2168</v>
      </c>
      <c r="H503" s="89" t="s">
        <v>2169</v>
      </c>
      <c r="I503" s="90" t="s">
        <v>2170</v>
      </c>
      <c r="J503" s="82" t="s">
        <v>1119</v>
      </c>
      <c r="K503" s="83" t="s">
        <v>2171</v>
      </c>
      <c r="L503" s="84"/>
      <c r="M503" s="67" t="s">
        <v>1165</v>
      </c>
      <c r="N503" s="68"/>
      <c r="O503" s="69"/>
      <c r="P503" s="69"/>
      <c r="Q503" s="76"/>
      <c r="R503" s="68" t="str">
        <f t="shared" si="35"/>
        <v/>
      </c>
      <c r="S503" s="71" t="str">
        <f t="shared" si="36"/>
        <v/>
      </c>
      <c r="T503" s="68" t="str">
        <f t="shared" si="37"/>
        <v/>
      </c>
      <c r="U503" s="71" t="str">
        <f t="shared" si="38"/>
        <v/>
      </c>
      <c r="V503" s="43" t="str">
        <f t="shared" si="39"/>
        <v>P-D.2</v>
      </c>
    </row>
    <row r="504" spans="1:22" ht="21" outlineLevel="1">
      <c r="A504" s="98" t="s">
        <v>2172</v>
      </c>
      <c r="B504" s="79" t="s">
        <v>1115</v>
      </c>
      <c r="C504" s="80" t="s">
        <v>621</v>
      </c>
      <c r="D504" s="80" t="s">
        <v>107</v>
      </c>
      <c r="E504" s="74" t="s">
        <v>2173</v>
      </c>
      <c r="F504" s="95" t="s">
        <v>2174</v>
      </c>
      <c r="G504" s="89" t="s">
        <v>2175</v>
      </c>
      <c r="H504" s="89" t="s">
        <v>2176</v>
      </c>
      <c r="I504" s="90" t="s">
        <v>2177</v>
      </c>
      <c r="J504" s="82" t="s">
        <v>1119</v>
      </c>
      <c r="K504" s="83" t="s">
        <v>2171</v>
      </c>
      <c r="L504" s="84"/>
      <c r="M504" s="67" t="s">
        <v>1165</v>
      </c>
      <c r="N504" s="68"/>
      <c r="O504" s="69"/>
      <c r="P504" s="69"/>
      <c r="Q504" s="76"/>
      <c r="R504" s="68" t="str">
        <f t="shared" si="35"/>
        <v/>
      </c>
      <c r="S504" s="71" t="str">
        <f t="shared" si="36"/>
        <v/>
      </c>
      <c r="T504" s="68" t="str">
        <f t="shared" si="37"/>
        <v/>
      </c>
      <c r="U504" s="71" t="str">
        <f t="shared" si="38"/>
        <v/>
      </c>
      <c r="V504" s="43" t="str">
        <f t="shared" si="39"/>
        <v>P-D.2</v>
      </c>
    </row>
    <row r="505" spans="1:22" ht="31.15" customHeight="1" outlineLevel="1">
      <c r="A505" s="98" t="s">
        <v>2178</v>
      </c>
      <c r="B505" s="79" t="s">
        <v>1115</v>
      </c>
      <c r="C505" s="80" t="s">
        <v>621</v>
      </c>
      <c r="D505" s="80" t="s">
        <v>551</v>
      </c>
      <c r="E505" s="74" t="s">
        <v>2179</v>
      </c>
      <c r="F505" s="95" t="s">
        <v>2180</v>
      </c>
      <c r="G505" s="89" t="s">
        <v>2175</v>
      </c>
      <c r="H505" s="89" t="s">
        <v>2176</v>
      </c>
      <c r="I505" s="90" t="s">
        <v>2177</v>
      </c>
      <c r="J505" s="82" t="s">
        <v>1119</v>
      </c>
      <c r="K505" s="83" t="s">
        <v>2171</v>
      </c>
      <c r="L505" s="84"/>
      <c r="M505" s="67" t="s">
        <v>1165</v>
      </c>
      <c r="N505" s="68"/>
      <c r="O505" s="69"/>
      <c r="P505" s="69"/>
      <c r="Q505" s="76"/>
      <c r="R505" s="68" t="str">
        <f t="shared" si="35"/>
        <v/>
      </c>
      <c r="S505" s="71" t="str">
        <f t="shared" si="36"/>
        <v/>
      </c>
      <c r="T505" s="68" t="str">
        <f t="shared" si="37"/>
        <v/>
      </c>
      <c r="U505" s="71" t="str">
        <f t="shared" si="38"/>
        <v/>
      </c>
      <c r="V505" s="43" t="str">
        <f t="shared" si="39"/>
        <v>P-D.2</v>
      </c>
    </row>
    <row r="506" spans="1:22" ht="21" outlineLevel="1">
      <c r="A506" s="99" t="s">
        <v>2181</v>
      </c>
      <c r="B506" s="92" t="s">
        <v>1115</v>
      </c>
      <c r="C506" s="93" t="s">
        <v>77</v>
      </c>
      <c r="D506" s="93" t="s">
        <v>25</v>
      </c>
      <c r="E506" s="62" t="s">
        <v>2182</v>
      </c>
      <c r="F506" s="62" t="s">
        <v>2183</v>
      </c>
      <c r="G506" s="63"/>
      <c r="H506" s="63"/>
      <c r="I506" s="64"/>
      <c r="J506" s="65"/>
      <c r="K506" s="66"/>
      <c r="L506" s="67"/>
      <c r="N506" s="68"/>
      <c r="O506" s="69"/>
      <c r="P506" s="69"/>
      <c r="Q506" s="76"/>
      <c r="R506" s="68" t="str">
        <f t="shared" si="35"/>
        <v/>
      </c>
      <c r="S506" s="71" t="str">
        <f t="shared" si="36"/>
        <v/>
      </c>
      <c r="T506" s="68" t="str">
        <f t="shared" si="37"/>
        <v/>
      </c>
      <c r="U506" s="71" t="str">
        <f t="shared" si="38"/>
        <v/>
      </c>
      <c r="V506" s="43" t="str">
        <f t="shared" si="39"/>
        <v>-</v>
      </c>
    </row>
    <row r="507" spans="1:22" ht="22.5" outlineLevel="1">
      <c r="A507" s="58" t="s">
        <v>2184</v>
      </c>
      <c r="B507" s="72" t="s">
        <v>1115</v>
      </c>
      <c r="C507" s="73" t="s">
        <v>77</v>
      </c>
      <c r="D507" s="73" t="s">
        <v>23</v>
      </c>
      <c r="E507" s="74" t="s">
        <v>2185</v>
      </c>
      <c r="F507" s="81" t="s">
        <v>2186</v>
      </c>
      <c r="G507" s="63" t="s">
        <v>2187</v>
      </c>
      <c r="H507" s="63" t="s">
        <v>2188</v>
      </c>
      <c r="I507" s="129" t="s">
        <v>2189</v>
      </c>
      <c r="J507" s="65" t="s">
        <v>2190</v>
      </c>
      <c r="K507" s="83" t="s">
        <v>2191</v>
      </c>
      <c r="L507" s="84"/>
      <c r="M507" s="67" t="s">
        <v>1165</v>
      </c>
      <c r="N507" s="68"/>
      <c r="O507" s="69"/>
      <c r="P507" s="69"/>
      <c r="Q507" s="76"/>
      <c r="R507" s="68" t="str">
        <f t="shared" si="35"/>
        <v/>
      </c>
      <c r="S507" s="71" t="str">
        <f t="shared" si="36"/>
        <v/>
      </c>
      <c r="T507" s="68" t="str">
        <f t="shared" si="37"/>
        <v/>
      </c>
      <c r="U507" s="71" t="str">
        <f t="shared" si="38"/>
        <v/>
      </c>
      <c r="V507" s="43" t="str">
        <f t="shared" si="39"/>
        <v>P-D.11</v>
      </c>
    </row>
    <row r="508" spans="1:22" ht="22.5" outlineLevel="1">
      <c r="A508" s="58" t="s">
        <v>2192</v>
      </c>
      <c r="B508" s="72" t="s">
        <v>1115</v>
      </c>
      <c r="C508" s="73" t="s">
        <v>77</v>
      </c>
      <c r="D508" s="73" t="s">
        <v>60</v>
      </c>
      <c r="E508" s="74" t="s">
        <v>2193</v>
      </c>
      <c r="F508" s="81" t="s">
        <v>2194</v>
      </c>
      <c r="G508" s="63" t="s">
        <v>2187</v>
      </c>
      <c r="H508" s="63" t="s">
        <v>2188</v>
      </c>
      <c r="I508" s="129" t="s">
        <v>2189</v>
      </c>
      <c r="J508" s="65" t="s">
        <v>2190</v>
      </c>
      <c r="K508" s="83" t="s">
        <v>2191</v>
      </c>
      <c r="L508" s="84"/>
      <c r="M508" s="67" t="s">
        <v>1165</v>
      </c>
      <c r="N508" s="68"/>
      <c r="O508" s="69"/>
      <c r="P508" s="69"/>
      <c r="Q508" s="76"/>
      <c r="R508" s="68" t="str">
        <f t="shared" si="35"/>
        <v/>
      </c>
      <c r="S508" s="71" t="str">
        <f t="shared" si="36"/>
        <v/>
      </c>
      <c r="T508" s="68" t="str">
        <f t="shared" si="37"/>
        <v/>
      </c>
      <c r="U508" s="71" t="str">
        <f t="shared" si="38"/>
        <v/>
      </c>
      <c r="V508" s="43" t="str">
        <f t="shared" si="39"/>
        <v>P-D.11</v>
      </c>
    </row>
    <row r="509" spans="1:22" ht="22.5" outlineLevel="1">
      <c r="A509" s="58" t="s">
        <v>2195</v>
      </c>
      <c r="B509" s="72" t="s">
        <v>1115</v>
      </c>
      <c r="C509" s="73" t="s">
        <v>77</v>
      </c>
      <c r="D509" s="73" t="s">
        <v>107</v>
      </c>
      <c r="E509" s="74" t="s">
        <v>2196</v>
      </c>
      <c r="F509" s="81" t="s">
        <v>2197</v>
      </c>
      <c r="G509" s="63" t="s">
        <v>2187</v>
      </c>
      <c r="H509" s="63" t="s">
        <v>2188</v>
      </c>
      <c r="I509" s="129" t="s">
        <v>2189</v>
      </c>
      <c r="J509" s="65" t="s">
        <v>2190</v>
      </c>
      <c r="K509" s="83" t="s">
        <v>2191</v>
      </c>
      <c r="L509" s="84"/>
      <c r="M509" s="67" t="s">
        <v>1165</v>
      </c>
      <c r="N509" s="68"/>
      <c r="O509" s="69"/>
      <c r="P509" s="69"/>
      <c r="Q509" s="76"/>
      <c r="R509" s="68" t="str">
        <f t="shared" si="35"/>
        <v/>
      </c>
      <c r="S509" s="71" t="str">
        <f t="shared" si="36"/>
        <v/>
      </c>
      <c r="T509" s="68" t="str">
        <f t="shared" si="37"/>
        <v/>
      </c>
      <c r="U509" s="71" t="str">
        <f t="shared" si="38"/>
        <v/>
      </c>
      <c r="V509" s="43" t="str">
        <f t="shared" si="39"/>
        <v>P-D.11</v>
      </c>
    </row>
    <row r="510" spans="1:22" ht="22.5" outlineLevel="1">
      <c r="A510" s="58" t="s">
        <v>2198</v>
      </c>
      <c r="B510" s="72" t="s">
        <v>1115</v>
      </c>
      <c r="C510" s="73" t="s">
        <v>77</v>
      </c>
      <c r="D510" s="73" t="s">
        <v>600</v>
      </c>
      <c r="E510" s="74" t="s">
        <v>2199</v>
      </c>
      <c r="F510" s="81" t="s">
        <v>2200</v>
      </c>
      <c r="G510" s="63" t="s">
        <v>2187</v>
      </c>
      <c r="H510" s="63" t="s">
        <v>2188</v>
      </c>
      <c r="I510" s="129" t="s">
        <v>2189</v>
      </c>
      <c r="J510" s="65" t="s">
        <v>2190</v>
      </c>
      <c r="K510" s="83" t="s">
        <v>2191</v>
      </c>
      <c r="L510" s="84"/>
      <c r="M510" s="67" t="s">
        <v>1165</v>
      </c>
      <c r="N510" s="68"/>
      <c r="O510" s="69"/>
      <c r="P510" s="69"/>
      <c r="Q510" s="76"/>
      <c r="R510" s="68" t="str">
        <f t="shared" si="35"/>
        <v/>
      </c>
      <c r="S510" s="71" t="str">
        <f t="shared" si="36"/>
        <v/>
      </c>
      <c r="T510" s="68" t="str">
        <f t="shared" si="37"/>
        <v/>
      </c>
      <c r="U510" s="71" t="str">
        <f t="shared" si="38"/>
        <v/>
      </c>
      <c r="V510" s="43" t="str">
        <f t="shared" si="39"/>
        <v>P-D.11</v>
      </c>
    </row>
    <row r="511" spans="1:22" ht="22.5" outlineLevel="1">
      <c r="A511" s="58" t="s">
        <v>2201</v>
      </c>
      <c r="B511" s="72" t="s">
        <v>1115</v>
      </c>
      <c r="C511" s="73" t="s">
        <v>77</v>
      </c>
      <c r="D511" s="73" t="s">
        <v>722</v>
      </c>
      <c r="E511" s="74" t="s">
        <v>2202</v>
      </c>
      <c r="F511" s="81" t="s">
        <v>2203</v>
      </c>
      <c r="G511" s="63" t="s">
        <v>2187</v>
      </c>
      <c r="H511" s="63" t="s">
        <v>2188</v>
      </c>
      <c r="I511" s="129" t="s">
        <v>2189</v>
      </c>
      <c r="J511" s="65" t="s">
        <v>2190</v>
      </c>
      <c r="K511" s="83" t="s">
        <v>2191</v>
      </c>
      <c r="L511" s="84"/>
      <c r="M511" s="67" t="s">
        <v>1165</v>
      </c>
      <c r="N511" s="68"/>
      <c r="O511" s="69"/>
      <c r="P511" s="69"/>
      <c r="Q511" s="76"/>
      <c r="R511" s="68" t="str">
        <f t="shared" si="35"/>
        <v/>
      </c>
      <c r="S511" s="71" t="str">
        <f t="shared" si="36"/>
        <v/>
      </c>
      <c r="T511" s="68" t="str">
        <f t="shared" si="37"/>
        <v/>
      </c>
      <c r="U511" s="71" t="str">
        <f t="shared" si="38"/>
        <v/>
      </c>
      <c r="V511" s="43" t="str">
        <f t="shared" si="39"/>
        <v>P-D.11</v>
      </c>
    </row>
    <row r="512" spans="1:22" ht="22.5" outlineLevel="1">
      <c r="A512" s="58" t="s">
        <v>2204</v>
      </c>
      <c r="B512" s="72" t="s">
        <v>1115</v>
      </c>
      <c r="C512" s="73" t="s">
        <v>77</v>
      </c>
      <c r="D512" s="73" t="s">
        <v>1460</v>
      </c>
      <c r="E512" s="74" t="s">
        <v>2205</v>
      </c>
      <c r="F512" s="81" t="s">
        <v>2206</v>
      </c>
      <c r="G512" s="63" t="s">
        <v>2187</v>
      </c>
      <c r="H512" s="63" t="s">
        <v>2188</v>
      </c>
      <c r="I512" s="129" t="s">
        <v>2189</v>
      </c>
      <c r="J512" s="65" t="s">
        <v>2190</v>
      </c>
      <c r="K512" s="83" t="s">
        <v>2191</v>
      </c>
      <c r="L512" s="84"/>
      <c r="M512" s="67" t="s">
        <v>1165</v>
      </c>
      <c r="N512" s="68"/>
      <c r="O512" s="69"/>
      <c r="P512" s="69"/>
      <c r="Q512" s="76"/>
      <c r="R512" s="68" t="str">
        <f t="shared" si="35"/>
        <v/>
      </c>
      <c r="S512" s="71" t="str">
        <f t="shared" si="36"/>
        <v/>
      </c>
      <c r="T512" s="68" t="str">
        <f t="shared" si="37"/>
        <v/>
      </c>
      <c r="U512" s="71" t="str">
        <f t="shared" si="38"/>
        <v/>
      </c>
      <c r="V512" s="43" t="str">
        <f t="shared" si="39"/>
        <v>P-D.11</v>
      </c>
    </row>
    <row r="513" spans="1:22" ht="22.5" outlineLevel="1">
      <c r="A513" s="58" t="s">
        <v>2207</v>
      </c>
      <c r="B513" s="72" t="s">
        <v>1115</v>
      </c>
      <c r="C513" s="73" t="s">
        <v>77</v>
      </c>
      <c r="D513" s="73" t="s">
        <v>1507</v>
      </c>
      <c r="E513" s="87" t="s">
        <v>2208</v>
      </c>
      <c r="F513" s="81" t="s">
        <v>2209</v>
      </c>
      <c r="G513" s="63" t="s">
        <v>2187</v>
      </c>
      <c r="H513" s="63" t="s">
        <v>2188</v>
      </c>
      <c r="I513" s="129" t="s">
        <v>2189</v>
      </c>
      <c r="J513" s="65" t="s">
        <v>2190</v>
      </c>
      <c r="K513" s="83" t="s">
        <v>2191</v>
      </c>
      <c r="L513" s="84"/>
      <c r="M513" s="67" t="s">
        <v>1165</v>
      </c>
      <c r="N513" s="68"/>
      <c r="O513" s="69"/>
      <c r="P513" s="69"/>
      <c r="Q513" s="76"/>
      <c r="R513" s="68" t="str">
        <f t="shared" si="35"/>
        <v/>
      </c>
      <c r="S513" s="71" t="str">
        <f t="shared" si="36"/>
        <v/>
      </c>
      <c r="T513" s="68" t="str">
        <f t="shared" si="37"/>
        <v/>
      </c>
      <c r="U513" s="71" t="str">
        <f t="shared" si="38"/>
        <v/>
      </c>
      <c r="V513" s="43" t="str">
        <f t="shared" si="39"/>
        <v>P-D.11</v>
      </c>
    </row>
    <row r="514" spans="1:22" ht="22.5" outlineLevel="1">
      <c r="A514" s="58" t="s">
        <v>2210</v>
      </c>
      <c r="B514" s="72" t="s">
        <v>1115</v>
      </c>
      <c r="C514" s="73" t="s">
        <v>77</v>
      </c>
      <c r="D514" s="73" t="s">
        <v>1516</v>
      </c>
      <c r="E514" s="87" t="s">
        <v>2211</v>
      </c>
      <c r="F514" s="81" t="s">
        <v>2212</v>
      </c>
      <c r="G514" s="63" t="s">
        <v>2187</v>
      </c>
      <c r="H514" s="63" t="s">
        <v>2188</v>
      </c>
      <c r="I514" s="129" t="s">
        <v>2189</v>
      </c>
      <c r="J514" s="65" t="s">
        <v>2190</v>
      </c>
      <c r="K514" s="83" t="s">
        <v>2191</v>
      </c>
      <c r="L514" s="84"/>
      <c r="M514" s="67" t="s">
        <v>1165</v>
      </c>
      <c r="N514" s="68"/>
      <c r="O514" s="69"/>
      <c r="P514" s="69"/>
      <c r="Q514" s="76"/>
      <c r="R514" s="68" t="str">
        <f t="shared" si="35"/>
        <v/>
      </c>
      <c r="S514" s="71" t="str">
        <f t="shared" si="36"/>
        <v/>
      </c>
      <c r="T514" s="68" t="str">
        <f t="shared" si="37"/>
        <v/>
      </c>
      <c r="U514" s="71" t="str">
        <f t="shared" si="38"/>
        <v/>
      </c>
      <c r="V514" s="43" t="str">
        <f t="shared" si="39"/>
        <v>P-D.11</v>
      </c>
    </row>
    <row r="515" spans="1:22" ht="33.6" customHeight="1" outlineLevel="1">
      <c r="A515" s="58" t="s">
        <v>2213</v>
      </c>
      <c r="B515" s="72" t="s">
        <v>1115</v>
      </c>
      <c r="C515" s="73" t="s">
        <v>77</v>
      </c>
      <c r="D515" s="73" t="s">
        <v>562</v>
      </c>
      <c r="E515" s="74" t="s">
        <v>2214</v>
      </c>
      <c r="F515" s="81" t="s">
        <v>2215</v>
      </c>
      <c r="G515" s="63" t="s">
        <v>2187</v>
      </c>
      <c r="H515" s="63" t="s">
        <v>2188</v>
      </c>
      <c r="I515" s="129" t="s">
        <v>2189</v>
      </c>
      <c r="J515" s="65" t="s">
        <v>2190</v>
      </c>
      <c r="K515" s="83" t="s">
        <v>2191</v>
      </c>
      <c r="L515" s="84"/>
      <c r="M515" s="67" t="s">
        <v>1165</v>
      </c>
      <c r="N515" s="68"/>
      <c r="O515" s="69"/>
      <c r="P515" s="69"/>
      <c r="Q515" s="76"/>
      <c r="R515" s="68" t="str">
        <f t="shared" si="35"/>
        <v/>
      </c>
      <c r="S515" s="71" t="str">
        <f t="shared" si="36"/>
        <v/>
      </c>
      <c r="T515" s="68" t="str">
        <f t="shared" si="37"/>
        <v/>
      </c>
      <c r="U515" s="71" t="str">
        <f t="shared" si="38"/>
        <v/>
      </c>
      <c r="V515" s="43" t="str">
        <f t="shared" si="39"/>
        <v>P-D.11</v>
      </c>
    </row>
    <row r="516" spans="1:22" ht="31.5" outlineLevel="1">
      <c r="A516" s="58" t="s">
        <v>2216</v>
      </c>
      <c r="B516" s="72" t="s">
        <v>1115</v>
      </c>
      <c r="C516" s="73" t="s">
        <v>77</v>
      </c>
      <c r="D516" s="73" t="s">
        <v>2217</v>
      </c>
      <c r="E516" s="74" t="s">
        <v>2218</v>
      </c>
      <c r="F516" s="81" t="s">
        <v>2219</v>
      </c>
      <c r="G516" s="63" t="s">
        <v>2187</v>
      </c>
      <c r="H516" s="63" t="s">
        <v>2188</v>
      </c>
      <c r="I516" s="129" t="s">
        <v>2189</v>
      </c>
      <c r="J516" s="65" t="s">
        <v>2190</v>
      </c>
      <c r="K516" s="83" t="s">
        <v>2191</v>
      </c>
      <c r="L516" s="84"/>
      <c r="M516" s="67" t="s">
        <v>1165</v>
      </c>
      <c r="N516" s="68"/>
      <c r="O516" s="69"/>
      <c r="P516" s="69"/>
      <c r="Q516" s="76"/>
      <c r="R516" s="68" t="str">
        <f t="shared" si="35"/>
        <v/>
      </c>
      <c r="S516" s="71" t="str">
        <f t="shared" si="36"/>
        <v/>
      </c>
      <c r="T516" s="68" t="str">
        <f t="shared" si="37"/>
        <v/>
      </c>
      <c r="U516" s="71" t="str">
        <f t="shared" si="38"/>
        <v/>
      </c>
      <c r="V516" s="43" t="str">
        <f t="shared" si="39"/>
        <v>P-D.11</v>
      </c>
    </row>
    <row r="517" spans="1:22" ht="21" outlineLevel="1">
      <c r="A517" s="44" t="s">
        <v>2220</v>
      </c>
      <c r="B517" s="45" t="s">
        <v>2221</v>
      </c>
      <c r="C517" s="46" t="s">
        <v>24</v>
      </c>
      <c r="D517" s="46" t="s">
        <v>25</v>
      </c>
      <c r="E517" s="47" t="s">
        <v>2222</v>
      </c>
      <c r="F517" s="47" t="s">
        <v>2223</v>
      </c>
      <c r="G517" s="48"/>
      <c r="H517" s="48"/>
      <c r="I517" s="49"/>
      <c r="J517" s="50"/>
      <c r="K517" s="51"/>
      <c r="L517" s="52"/>
      <c r="M517" s="53"/>
      <c r="N517" s="54"/>
      <c r="O517" s="55"/>
      <c r="P517" s="55"/>
      <c r="Q517" s="76"/>
      <c r="R517" s="54" t="str">
        <f t="shared" si="35"/>
        <v/>
      </c>
      <c r="S517" s="57" t="str">
        <f t="shared" si="36"/>
        <v/>
      </c>
      <c r="T517" s="54" t="str">
        <f t="shared" si="37"/>
        <v/>
      </c>
      <c r="U517" s="57" t="str">
        <f t="shared" si="38"/>
        <v/>
      </c>
      <c r="V517" s="43" t="str">
        <f t="shared" si="39"/>
        <v>-</v>
      </c>
    </row>
    <row r="518" spans="1:22" ht="21" outlineLevel="1">
      <c r="A518" s="99" t="s">
        <v>2224</v>
      </c>
      <c r="B518" s="92" t="s">
        <v>2221</v>
      </c>
      <c r="C518" s="93" t="s">
        <v>29</v>
      </c>
      <c r="D518" s="93" t="s">
        <v>25</v>
      </c>
      <c r="E518" s="61" t="s">
        <v>2225</v>
      </c>
      <c r="F518" s="62" t="s">
        <v>2226</v>
      </c>
      <c r="G518" s="63"/>
      <c r="H518" s="63"/>
      <c r="I518" s="64"/>
      <c r="J518" s="65"/>
      <c r="K518" s="66"/>
      <c r="L518" s="67"/>
      <c r="N518" s="68"/>
      <c r="O518" s="69"/>
      <c r="P518" s="69"/>
      <c r="Q518" s="76"/>
      <c r="R518" s="68" t="str">
        <f t="shared" si="35"/>
        <v/>
      </c>
      <c r="S518" s="71" t="str">
        <f t="shared" si="36"/>
        <v/>
      </c>
      <c r="T518" s="68" t="str">
        <f t="shared" si="37"/>
        <v/>
      </c>
      <c r="U518" s="71" t="str">
        <f t="shared" si="38"/>
        <v/>
      </c>
      <c r="V518" s="43" t="str">
        <f t="shared" si="39"/>
        <v>-</v>
      </c>
    </row>
    <row r="519" spans="1:22" outlineLevel="1">
      <c r="A519" s="58" t="s">
        <v>2227</v>
      </c>
      <c r="B519" s="72" t="s">
        <v>2221</v>
      </c>
      <c r="C519" s="73" t="s">
        <v>29</v>
      </c>
      <c r="D519" s="73" t="s">
        <v>23</v>
      </c>
      <c r="E519" s="87" t="s">
        <v>2225</v>
      </c>
      <c r="F519" s="81" t="s">
        <v>2228</v>
      </c>
      <c r="G519" s="63" t="s">
        <v>2229</v>
      </c>
      <c r="H519" s="63" t="s">
        <v>2230</v>
      </c>
      <c r="I519" s="64" t="s">
        <v>2222</v>
      </c>
      <c r="J519" s="65" t="s">
        <v>2231</v>
      </c>
      <c r="K519" s="66" t="s">
        <v>2232</v>
      </c>
      <c r="L519" s="67"/>
      <c r="M519" s="67" t="s">
        <v>1165</v>
      </c>
      <c r="N519" s="68"/>
      <c r="O519" s="69"/>
      <c r="P519" s="69"/>
      <c r="Q519" s="76"/>
      <c r="R519" s="68" t="str">
        <f t="shared" si="35"/>
        <v/>
      </c>
      <c r="S519" s="71" t="str">
        <f t="shared" si="36"/>
        <v/>
      </c>
      <c r="T519" s="68" t="str">
        <f t="shared" si="37"/>
        <v/>
      </c>
      <c r="U519" s="71" t="str">
        <f t="shared" si="38"/>
        <v/>
      </c>
      <c r="V519" s="43" t="str">
        <f t="shared" si="39"/>
        <v>P-D.9</v>
      </c>
    </row>
    <row r="520" spans="1:22" ht="21" outlineLevel="1">
      <c r="A520" s="99" t="s">
        <v>2233</v>
      </c>
      <c r="B520" s="92" t="s">
        <v>2221</v>
      </c>
      <c r="C520" s="93" t="s">
        <v>40</v>
      </c>
      <c r="D520" s="93" t="s">
        <v>25</v>
      </c>
      <c r="E520" s="61" t="s">
        <v>2234</v>
      </c>
      <c r="F520" s="62" t="s">
        <v>2235</v>
      </c>
      <c r="G520" s="63"/>
      <c r="H520" s="63"/>
      <c r="I520" s="64"/>
      <c r="J520" s="65"/>
      <c r="K520" s="66"/>
      <c r="L520" s="67"/>
      <c r="N520" s="68"/>
      <c r="O520" s="69"/>
      <c r="P520" s="69"/>
      <c r="Q520" s="76"/>
      <c r="R520" s="68" t="str">
        <f t="shared" si="35"/>
        <v/>
      </c>
      <c r="S520" s="71" t="str">
        <f t="shared" si="36"/>
        <v/>
      </c>
      <c r="T520" s="68" t="str">
        <f t="shared" si="37"/>
        <v/>
      </c>
      <c r="U520" s="71" t="str">
        <f t="shared" si="38"/>
        <v/>
      </c>
      <c r="V520" s="43" t="str">
        <f t="shared" si="39"/>
        <v>-</v>
      </c>
    </row>
    <row r="521" spans="1:22" outlineLevel="1">
      <c r="A521" s="58" t="s">
        <v>2236</v>
      </c>
      <c r="B521" s="72" t="s">
        <v>2221</v>
      </c>
      <c r="C521" s="73" t="s">
        <v>40</v>
      </c>
      <c r="D521" s="73" t="s">
        <v>23</v>
      </c>
      <c r="E521" s="87" t="s">
        <v>2234</v>
      </c>
      <c r="F521" s="81" t="s">
        <v>2235</v>
      </c>
      <c r="G521" s="63" t="s">
        <v>2229</v>
      </c>
      <c r="H521" s="63" t="s">
        <v>2230</v>
      </c>
      <c r="I521" s="64" t="s">
        <v>2222</v>
      </c>
      <c r="J521" s="65" t="s">
        <v>2231</v>
      </c>
      <c r="K521" s="66" t="s">
        <v>2232</v>
      </c>
      <c r="L521" s="67"/>
      <c r="M521" s="67" t="s">
        <v>1165</v>
      </c>
      <c r="N521" s="68"/>
      <c r="O521" s="69"/>
      <c r="P521" s="69"/>
      <c r="Q521" s="76"/>
      <c r="R521" s="68" t="str">
        <f t="shared" ref="R521:R586" si="40">IF(O521=0,"",Q521-O521)</f>
        <v/>
      </c>
      <c r="S521" s="71" t="str">
        <f t="shared" ref="S521:S586" si="41">IF(O521=0,"",R521/O521)</f>
        <v/>
      </c>
      <c r="T521" s="68" t="str">
        <f t="shared" ref="T521:T586" si="42">IF(P521=0,"",Q521-P521)</f>
        <v/>
      </c>
      <c r="U521" s="71" t="str">
        <f t="shared" ref="U521:U586" si="43">IF(P521=0,"",T521/P521)</f>
        <v/>
      </c>
      <c r="V521" s="43" t="str">
        <f t="shared" ref="V521:V586" si="44">CONCATENATE(M521,"-",J521)</f>
        <v>P-D.9</v>
      </c>
    </row>
    <row r="522" spans="1:22" ht="21" outlineLevel="1">
      <c r="A522" s="99" t="s">
        <v>2237</v>
      </c>
      <c r="B522" s="92" t="s">
        <v>2221</v>
      </c>
      <c r="C522" s="93" t="s">
        <v>50</v>
      </c>
      <c r="D522" s="93" t="s">
        <v>25</v>
      </c>
      <c r="E522" s="61" t="s">
        <v>2238</v>
      </c>
      <c r="F522" s="62" t="s">
        <v>2239</v>
      </c>
      <c r="G522" s="63"/>
      <c r="H522" s="63"/>
      <c r="I522" s="64"/>
      <c r="J522" s="65"/>
      <c r="K522" s="66"/>
      <c r="L522" s="67"/>
      <c r="N522" s="68"/>
      <c r="O522" s="69"/>
      <c r="P522" s="69"/>
      <c r="Q522" s="76"/>
      <c r="R522" s="68" t="str">
        <f t="shared" si="40"/>
        <v/>
      </c>
      <c r="S522" s="71" t="str">
        <f t="shared" si="41"/>
        <v/>
      </c>
      <c r="T522" s="68" t="str">
        <f t="shared" si="42"/>
        <v/>
      </c>
      <c r="U522" s="71" t="str">
        <f t="shared" si="43"/>
        <v/>
      </c>
      <c r="V522" s="43" t="str">
        <f t="shared" si="44"/>
        <v>-</v>
      </c>
    </row>
    <row r="523" spans="1:22" outlineLevel="1">
      <c r="A523" s="58" t="s">
        <v>2240</v>
      </c>
      <c r="B523" s="72" t="s">
        <v>2221</v>
      </c>
      <c r="C523" s="73" t="s">
        <v>50</v>
      </c>
      <c r="D523" s="73" t="s">
        <v>23</v>
      </c>
      <c r="E523" s="87" t="s">
        <v>2238</v>
      </c>
      <c r="F523" s="81" t="s">
        <v>2239</v>
      </c>
      <c r="G523" s="63" t="s">
        <v>2229</v>
      </c>
      <c r="H523" s="63" t="s">
        <v>2230</v>
      </c>
      <c r="I523" s="64" t="s">
        <v>2222</v>
      </c>
      <c r="J523" s="65" t="s">
        <v>2231</v>
      </c>
      <c r="K523" s="66" t="s">
        <v>2232</v>
      </c>
      <c r="L523" s="67"/>
      <c r="M523" s="67" t="s">
        <v>1165</v>
      </c>
      <c r="N523" s="68"/>
      <c r="O523" s="69"/>
      <c r="P523" s="69"/>
      <c r="Q523" s="76"/>
      <c r="R523" s="68" t="str">
        <f t="shared" si="40"/>
        <v/>
      </c>
      <c r="S523" s="71" t="str">
        <f t="shared" si="41"/>
        <v/>
      </c>
      <c r="T523" s="68" t="str">
        <f t="shared" si="42"/>
        <v/>
      </c>
      <c r="U523" s="71" t="str">
        <f t="shared" si="43"/>
        <v/>
      </c>
      <c r="V523" s="43" t="str">
        <f t="shared" si="44"/>
        <v>P-D.9</v>
      </c>
    </row>
    <row r="524" spans="1:22" ht="21" outlineLevel="1">
      <c r="A524" s="99" t="s">
        <v>2241</v>
      </c>
      <c r="B524" s="92" t="s">
        <v>2221</v>
      </c>
      <c r="C524" s="93" t="s">
        <v>67</v>
      </c>
      <c r="D524" s="93" t="s">
        <v>25</v>
      </c>
      <c r="E524" s="61" t="s">
        <v>2242</v>
      </c>
      <c r="F524" s="62" t="s">
        <v>2243</v>
      </c>
      <c r="G524" s="63"/>
      <c r="H524" s="63"/>
      <c r="I524" s="64"/>
      <c r="J524" s="65"/>
      <c r="K524" s="66"/>
      <c r="L524" s="67"/>
      <c r="N524" s="68"/>
      <c r="O524" s="69"/>
      <c r="P524" s="69"/>
      <c r="Q524" s="76"/>
      <c r="R524" s="68" t="str">
        <f t="shared" si="40"/>
        <v/>
      </c>
      <c r="S524" s="71" t="str">
        <f t="shared" si="41"/>
        <v/>
      </c>
      <c r="T524" s="68" t="str">
        <f t="shared" si="42"/>
        <v/>
      </c>
      <c r="U524" s="71" t="str">
        <f t="shared" si="43"/>
        <v/>
      </c>
      <c r="V524" s="43" t="str">
        <f t="shared" si="44"/>
        <v>-</v>
      </c>
    </row>
    <row r="525" spans="1:22" outlineLevel="1">
      <c r="A525" s="58" t="s">
        <v>2244</v>
      </c>
      <c r="B525" s="72" t="s">
        <v>2221</v>
      </c>
      <c r="C525" s="73" t="s">
        <v>67</v>
      </c>
      <c r="D525" s="73" t="s">
        <v>23</v>
      </c>
      <c r="E525" s="87" t="s">
        <v>2242</v>
      </c>
      <c r="F525" s="81" t="s">
        <v>2243</v>
      </c>
      <c r="G525" s="63" t="s">
        <v>2229</v>
      </c>
      <c r="H525" s="63" t="s">
        <v>2230</v>
      </c>
      <c r="I525" s="64" t="s">
        <v>2222</v>
      </c>
      <c r="J525" s="65" t="s">
        <v>2231</v>
      </c>
      <c r="K525" s="66" t="s">
        <v>2232</v>
      </c>
      <c r="L525" s="67"/>
      <c r="M525" s="67" t="s">
        <v>1165</v>
      </c>
      <c r="N525" s="68"/>
      <c r="O525" s="69"/>
      <c r="P525" s="69"/>
      <c r="Q525" s="76"/>
      <c r="R525" s="68" t="str">
        <f t="shared" si="40"/>
        <v/>
      </c>
      <c r="S525" s="71" t="str">
        <f t="shared" si="41"/>
        <v/>
      </c>
      <c r="T525" s="68" t="str">
        <f t="shared" si="42"/>
        <v/>
      </c>
      <c r="U525" s="71" t="str">
        <f t="shared" si="43"/>
        <v/>
      </c>
      <c r="V525" s="43" t="str">
        <f t="shared" si="44"/>
        <v>P-D.9</v>
      </c>
    </row>
    <row r="526" spans="1:22" ht="21" outlineLevel="1">
      <c r="A526" s="99" t="s">
        <v>2245</v>
      </c>
      <c r="B526" s="92" t="s">
        <v>2221</v>
      </c>
      <c r="C526" s="93" t="s">
        <v>77</v>
      </c>
      <c r="D526" s="93" t="s">
        <v>25</v>
      </c>
      <c r="E526" s="61" t="s">
        <v>2246</v>
      </c>
      <c r="F526" s="62" t="s">
        <v>2247</v>
      </c>
      <c r="G526" s="63"/>
      <c r="H526" s="63"/>
      <c r="I526" s="64"/>
      <c r="J526" s="65"/>
      <c r="K526" s="66"/>
      <c r="L526" s="67"/>
      <c r="N526" s="68"/>
      <c r="O526" s="69"/>
      <c r="P526" s="69"/>
      <c r="Q526" s="76"/>
      <c r="R526" s="68" t="str">
        <f t="shared" si="40"/>
        <v/>
      </c>
      <c r="S526" s="71" t="str">
        <f t="shared" si="41"/>
        <v/>
      </c>
      <c r="T526" s="68" t="str">
        <f t="shared" si="42"/>
        <v/>
      </c>
      <c r="U526" s="71" t="str">
        <f t="shared" si="43"/>
        <v/>
      </c>
      <c r="V526" s="43" t="str">
        <f t="shared" si="44"/>
        <v>-</v>
      </c>
    </row>
    <row r="527" spans="1:22" outlineLevel="1">
      <c r="A527" s="58" t="s">
        <v>2248</v>
      </c>
      <c r="B527" s="72" t="s">
        <v>2221</v>
      </c>
      <c r="C527" s="73" t="s">
        <v>77</v>
      </c>
      <c r="D527" s="73" t="s">
        <v>23</v>
      </c>
      <c r="E527" s="87" t="s">
        <v>2246</v>
      </c>
      <c r="F527" s="81" t="s">
        <v>2247</v>
      </c>
      <c r="G527" s="63" t="s">
        <v>2229</v>
      </c>
      <c r="H527" s="63" t="s">
        <v>2230</v>
      </c>
      <c r="I527" s="64" t="s">
        <v>2222</v>
      </c>
      <c r="J527" s="65" t="s">
        <v>2231</v>
      </c>
      <c r="K527" s="66" t="s">
        <v>2232</v>
      </c>
      <c r="L527" s="67"/>
      <c r="M527" s="67" t="s">
        <v>1165</v>
      </c>
      <c r="N527" s="68"/>
      <c r="O527" s="69"/>
      <c r="P527" s="69"/>
      <c r="Q527" s="76"/>
      <c r="R527" s="68" t="str">
        <f t="shared" si="40"/>
        <v/>
      </c>
      <c r="S527" s="71" t="str">
        <f t="shared" si="41"/>
        <v/>
      </c>
      <c r="T527" s="68" t="str">
        <f t="shared" si="42"/>
        <v/>
      </c>
      <c r="U527" s="71" t="str">
        <f t="shared" si="43"/>
        <v/>
      </c>
      <c r="V527" s="43" t="str">
        <f t="shared" si="44"/>
        <v>P-D.9</v>
      </c>
    </row>
    <row r="528" spans="1:22" ht="21" outlineLevel="1">
      <c r="A528" s="99" t="s">
        <v>2249</v>
      </c>
      <c r="B528" s="92" t="s">
        <v>2221</v>
      </c>
      <c r="C528" s="93" t="s">
        <v>91</v>
      </c>
      <c r="D528" s="93" t="s">
        <v>25</v>
      </c>
      <c r="E528" s="61" t="s">
        <v>2250</v>
      </c>
      <c r="F528" s="62" t="s">
        <v>2251</v>
      </c>
      <c r="G528" s="63"/>
      <c r="H528" s="63"/>
      <c r="I528" s="64"/>
      <c r="J528" s="65"/>
      <c r="K528" s="66"/>
      <c r="L528" s="67"/>
      <c r="N528" s="68"/>
      <c r="O528" s="69"/>
      <c r="P528" s="69"/>
      <c r="Q528" s="76"/>
      <c r="R528" s="68" t="str">
        <f t="shared" si="40"/>
        <v/>
      </c>
      <c r="S528" s="71" t="str">
        <f t="shared" si="41"/>
        <v/>
      </c>
      <c r="T528" s="68" t="str">
        <f t="shared" si="42"/>
        <v/>
      </c>
      <c r="U528" s="71" t="str">
        <f t="shared" si="43"/>
        <v/>
      </c>
      <c r="V528" s="43" t="str">
        <f t="shared" si="44"/>
        <v>-</v>
      </c>
    </row>
    <row r="529" spans="1:22" ht="21" outlineLevel="1">
      <c r="A529" s="58" t="s">
        <v>2252</v>
      </c>
      <c r="B529" s="72" t="s">
        <v>2221</v>
      </c>
      <c r="C529" s="73" t="s">
        <v>91</v>
      </c>
      <c r="D529" s="73" t="s">
        <v>23</v>
      </c>
      <c r="E529" s="87" t="s">
        <v>2250</v>
      </c>
      <c r="F529" s="81" t="s">
        <v>2251</v>
      </c>
      <c r="G529" s="63" t="s">
        <v>2229</v>
      </c>
      <c r="H529" s="63" t="s">
        <v>2230</v>
      </c>
      <c r="I529" s="64" t="s">
        <v>2222</v>
      </c>
      <c r="J529" s="65" t="s">
        <v>2231</v>
      </c>
      <c r="K529" s="66" t="s">
        <v>2232</v>
      </c>
      <c r="L529" s="67"/>
      <c r="M529" s="67" t="s">
        <v>1165</v>
      </c>
      <c r="N529" s="68"/>
      <c r="O529" s="69"/>
      <c r="P529" s="69"/>
      <c r="Q529" s="76"/>
      <c r="R529" s="68" t="str">
        <f t="shared" si="40"/>
        <v/>
      </c>
      <c r="S529" s="71" t="str">
        <f t="shared" si="41"/>
        <v/>
      </c>
      <c r="T529" s="68" t="str">
        <f t="shared" si="42"/>
        <v/>
      </c>
      <c r="U529" s="71" t="str">
        <f t="shared" si="43"/>
        <v/>
      </c>
      <c r="V529" s="43" t="str">
        <f t="shared" si="44"/>
        <v>P-D.9</v>
      </c>
    </row>
    <row r="530" spans="1:22" ht="21" outlineLevel="1">
      <c r="A530" s="99" t="s">
        <v>2253</v>
      </c>
      <c r="B530" s="92" t="s">
        <v>2221</v>
      </c>
      <c r="C530" s="93" t="s">
        <v>173</v>
      </c>
      <c r="D530" s="93" t="s">
        <v>25</v>
      </c>
      <c r="E530" s="61" t="s">
        <v>2254</v>
      </c>
      <c r="F530" s="62" t="s">
        <v>2255</v>
      </c>
      <c r="G530" s="63"/>
      <c r="H530" s="63"/>
      <c r="I530" s="64"/>
      <c r="J530" s="65"/>
      <c r="K530" s="66"/>
      <c r="L530" s="67"/>
      <c r="N530" s="68"/>
      <c r="O530" s="69"/>
      <c r="P530" s="69"/>
      <c r="Q530" s="76"/>
      <c r="R530" s="68" t="str">
        <f t="shared" si="40"/>
        <v/>
      </c>
      <c r="S530" s="71" t="str">
        <f t="shared" si="41"/>
        <v/>
      </c>
      <c r="T530" s="68" t="str">
        <f t="shared" si="42"/>
        <v/>
      </c>
      <c r="U530" s="71" t="str">
        <f t="shared" si="43"/>
        <v/>
      </c>
      <c r="V530" s="43" t="str">
        <f t="shared" si="44"/>
        <v>-</v>
      </c>
    </row>
    <row r="531" spans="1:22" ht="21" outlineLevel="1">
      <c r="A531" s="58" t="s">
        <v>2256</v>
      </c>
      <c r="B531" s="72" t="s">
        <v>2221</v>
      </c>
      <c r="C531" s="73" t="s">
        <v>173</v>
      </c>
      <c r="D531" s="73" t="s">
        <v>23</v>
      </c>
      <c r="E531" s="87" t="s">
        <v>2254</v>
      </c>
      <c r="F531" s="81" t="s">
        <v>2255</v>
      </c>
      <c r="G531" s="63" t="s">
        <v>2229</v>
      </c>
      <c r="H531" s="63" t="s">
        <v>2230</v>
      </c>
      <c r="I531" s="64" t="s">
        <v>2222</v>
      </c>
      <c r="J531" s="65" t="s">
        <v>2231</v>
      </c>
      <c r="K531" s="66" t="s">
        <v>2232</v>
      </c>
      <c r="L531" s="67"/>
      <c r="M531" s="67" t="s">
        <v>1165</v>
      </c>
      <c r="N531" s="68"/>
      <c r="O531" s="69"/>
      <c r="P531" s="69"/>
      <c r="Q531" s="76"/>
      <c r="R531" s="68" t="str">
        <f t="shared" si="40"/>
        <v/>
      </c>
      <c r="S531" s="71" t="str">
        <f t="shared" si="41"/>
        <v/>
      </c>
      <c r="T531" s="68" t="str">
        <f t="shared" si="42"/>
        <v/>
      </c>
      <c r="U531" s="71" t="str">
        <f t="shared" si="43"/>
        <v/>
      </c>
      <c r="V531" s="43" t="str">
        <f t="shared" si="44"/>
        <v>P-D.9</v>
      </c>
    </row>
    <row r="532" spans="1:22" ht="31.5" outlineLevel="1">
      <c r="A532" s="99" t="s">
        <v>2257</v>
      </c>
      <c r="B532" s="92" t="s">
        <v>2221</v>
      </c>
      <c r="C532" s="93" t="s">
        <v>182</v>
      </c>
      <c r="D532" s="93" t="s">
        <v>25</v>
      </c>
      <c r="E532" s="61" t="s">
        <v>2258</v>
      </c>
      <c r="F532" s="62" t="s">
        <v>2259</v>
      </c>
      <c r="G532" s="63"/>
      <c r="H532" s="63"/>
      <c r="I532" s="64"/>
      <c r="J532" s="65"/>
      <c r="K532" s="66"/>
      <c r="L532" s="67"/>
      <c r="N532" s="68"/>
      <c r="O532" s="69"/>
      <c r="P532" s="69"/>
      <c r="Q532" s="76"/>
      <c r="R532" s="68" t="str">
        <f>IF(O532=0,"",Q532-O532)</f>
        <v/>
      </c>
      <c r="S532" s="71" t="str">
        <f>IF(O532=0,"",R532/O532)</f>
        <v/>
      </c>
      <c r="T532" s="68" t="str">
        <f>IF(P532=0,"",Q532-P532)</f>
        <v/>
      </c>
      <c r="U532" s="71" t="str">
        <f>IF(P532=0,"",T532/P532)</f>
        <v/>
      </c>
      <c r="V532" s="43" t="str">
        <f>CONCATENATE(M532,"-",J532)</f>
        <v>-</v>
      </c>
    </row>
    <row r="533" spans="1:22" ht="31.5" outlineLevel="1">
      <c r="A533" s="58" t="s">
        <v>2260</v>
      </c>
      <c r="B533" s="72" t="s">
        <v>2221</v>
      </c>
      <c r="C533" s="73" t="s">
        <v>182</v>
      </c>
      <c r="D533" s="73" t="s">
        <v>23</v>
      </c>
      <c r="E533" s="87" t="s">
        <v>2258</v>
      </c>
      <c r="F533" s="81" t="s">
        <v>2259</v>
      </c>
      <c r="G533" s="63" t="s">
        <v>2229</v>
      </c>
      <c r="H533" s="63" t="s">
        <v>2230</v>
      </c>
      <c r="I533" s="64" t="s">
        <v>2222</v>
      </c>
      <c r="J533" s="65" t="s">
        <v>2231</v>
      </c>
      <c r="K533" s="66" t="s">
        <v>2232</v>
      </c>
      <c r="L533" s="67"/>
      <c r="M533" s="67" t="s">
        <v>1165</v>
      </c>
      <c r="N533" s="68"/>
      <c r="O533" s="69"/>
      <c r="P533" s="69"/>
      <c r="Q533" s="76"/>
      <c r="R533" s="68" t="str">
        <f>IF(O533=0,"",Q533-O533)</f>
        <v/>
      </c>
      <c r="S533" s="71" t="str">
        <f>IF(O533=0,"",R533/O533)</f>
        <v/>
      </c>
      <c r="T533" s="68" t="str">
        <f>IF(P533=0,"",Q533-P533)</f>
        <v/>
      </c>
      <c r="U533" s="71" t="str">
        <f>IF(P533=0,"",T533/P533)</f>
        <v/>
      </c>
      <c r="V533" s="43" t="str">
        <f>CONCATENATE(M533,"-",J533)</f>
        <v>P-D.9</v>
      </c>
    </row>
    <row r="534" spans="1:22" ht="21" outlineLevel="1">
      <c r="A534" s="99" t="s">
        <v>2261</v>
      </c>
      <c r="B534" s="92" t="s">
        <v>2221</v>
      </c>
      <c r="C534" s="93" t="s">
        <v>748</v>
      </c>
      <c r="D534" s="93" t="s">
        <v>25</v>
      </c>
      <c r="E534" s="62" t="s">
        <v>2262</v>
      </c>
      <c r="F534" s="62" t="s">
        <v>2263</v>
      </c>
      <c r="G534" s="63"/>
      <c r="H534" s="63"/>
      <c r="I534" s="64"/>
      <c r="J534" s="65"/>
      <c r="K534" s="66"/>
      <c r="L534" s="67"/>
      <c r="N534" s="68"/>
      <c r="O534" s="69"/>
      <c r="P534" s="69"/>
      <c r="Q534" s="76"/>
      <c r="R534" s="68" t="str">
        <f t="shared" si="40"/>
        <v/>
      </c>
      <c r="S534" s="71" t="str">
        <f t="shared" si="41"/>
        <v/>
      </c>
      <c r="T534" s="68" t="str">
        <f t="shared" si="42"/>
        <v/>
      </c>
      <c r="U534" s="71" t="str">
        <f t="shared" si="43"/>
        <v/>
      </c>
      <c r="V534" s="43" t="str">
        <f t="shared" si="44"/>
        <v>-</v>
      </c>
    </row>
    <row r="535" spans="1:22" outlineLevel="1">
      <c r="A535" s="58" t="s">
        <v>2264</v>
      </c>
      <c r="B535" s="72" t="s">
        <v>2221</v>
      </c>
      <c r="C535" s="73" t="s">
        <v>748</v>
      </c>
      <c r="D535" s="73" t="s">
        <v>23</v>
      </c>
      <c r="E535" s="87" t="s">
        <v>2262</v>
      </c>
      <c r="F535" s="81" t="s">
        <v>2263</v>
      </c>
      <c r="G535" s="63" t="s">
        <v>2229</v>
      </c>
      <c r="H535" s="63" t="s">
        <v>2230</v>
      </c>
      <c r="I535" s="64" t="s">
        <v>2222</v>
      </c>
      <c r="J535" s="65" t="s">
        <v>2231</v>
      </c>
      <c r="K535" s="66" t="s">
        <v>2232</v>
      </c>
      <c r="L535" s="67"/>
      <c r="M535" s="67" t="s">
        <v>1165</v>
      </c>
      <c r="N535" s="68"/>
      <c r="O535" s="69"/>
      <c r="P535" s="69"/>
      <c r="Q535" s="76"/>
      <c r="R535" s="68" t="str">
        <f t="shared" si="40"/>
        <v/>
      </c>
      <c r="S535" s="71" t="str">
        <f t="shared" si="41"/>
        <v/>
      </c>
      <c r="T535" s="68" t="str">
        <f t="shared" si="42"/>
        <v/>
      </c>
      <c r="U535" s="71" t="str">
        <f t="shared" si="43"/>
        <v/>
      </c>
      <c r="V535" s="43" t="str">
        <f t="shared" si="44"/>
        <v>P-D.9</v>
      </c>
    </row>
    <row r="536" spans="1:22" ht="21.6" customHeight="1" outlineLevel="1">
      <c r="A536" s="44" t="s">
        <v>2265</v>
      </c>
      <c r="B536" s="45" t="s">
        <v>2266</v>
      </c>
      <c r="C536" s="46" t="s">
        <v>24</v>
      </c>
      <c r="D536" s="46" t="s">
        <v>25</v>
      </c>
      <c r="E536" s="47" t="s">
        <v>2267</v>
      </c>
      <c r="F536" s="47" t="s">
        <v>2268</v>
      </c>
      <c r="G536" s="48"/>
      <c r="H536" s="48"/>
      <c r="I536" s="49"/>
      <c r="J536" s="50"/>
      <c r="K536" s="51"/>
      <c r="L536" s="52"/>
      <c r="M536" s="53"/>
      <c r="N536" s="54"/>
      <c r="O536" s="55"/>
      <c r="P536" s="55"/>
      <c r="Q536" s="76"/>
      <c r="R536" s="54" t="str">
        <f t="shared" si="40"/>
        <v/>
      </c>
      <c r="S536" s="57" t="str">
        <f t="shared" si="41"/>
        <v/>
      </c>
      <c r="T536" s="54" t="str">
        <f t="shared" si="42"/>
        <v/>
      </c>
      <c r="U536" s="57" t="str">
        <f t="shared" si="43"/>
        <v/>
      </c>
      <c r="V536" s="43" t="str">
        <f t="shared" si="44"/>
        <v>-</v>
      </c>
    </row>
    <row r="537" spans="1:22" ht="21" outlineLevel="1">
      <c r="A537" s="99" t="s">
        <v>2269</v>
      </c>
      <c r="B537" s="92" t="s">
        <v>2266</v>
      </c>
      <c r="C537" s="93" t="s">
        <v>29</v>
      </c>
      <c r="D537" s="93" t="s">
        <v>25</v>
      </c>
      <c r="E537" s="61" t="s">
        <v>2270</v>
      </c>
      <c r="F537" s="62" t="s">
        <v>2271</v>
      </c>
      <c r="G537" s="63"/>
      <c r="H537" s="63"/>
      <c r="I537" s="64"/>
      <c r="J537" s="65"/>
      <c r="K537" s="66"/>
      <c r="L537" s="67"/>
      <c r="N537" s="68"/>
      <c r="O537" s="69"/>
      <c r="P537" s="69"/>
      <c r="Q537" s="76"/>
      <c r="R537" s="68" t="str">
        <f t="shared" si="40"/>
        <v/>
      </c>
      <c r="S537" s="71" t="str">
        <f t="shared" si="41"/>
        <v/>
      </c>
      <c r="T537" s="68" t="str">
        <f t="shared" si="42"/>
        <v/>
      </c>
      <c r="U537" s="71" t="str">
        <f t="shared" si="43"/>
        <v/>
      </c>
      <c r="V537" s="43" t="str">
        <f t="shared" si="44"/>
        <v>-</v>
      </c>
    </row>
    <row r="538" spans="1:22" ht="21" outlineLevel="1">
      <c r="A538" s="58" t="s">
        <v>2272</v>
      </c>
      <c r="B538" s="72" t="s">
        <v>2266</v>
      </c>
      <c r="C538" s="73" t="s">
        <v>29</v>
      </c>
      <c r="D538" s="73" t="s">
        <v>23</v>
      </c>
      <c r="E538" s="87" t="s">
        <v>2270</v>
      </c>
      <c r="F538" s="81" t="s">
        <v>2271</v>
      </c>
      <c r="G538" s="63" t="s">
        <v>1843</v>
      </c>
      <c r="H538" s="63" t="s">
        <v>1844</v>
      </c>
      <c r="I538" s="64" t="s">
        <v>1845</v>
      </c>
      <c r="J538" s="65" t="s">
        <v>1846</v>
      </c>
      <c r="K538" s="83" t="s">
        <v>1847</v>
      </c>
      <c r="L538" s="84"/>
      <c r="M538" s="67" t="s">
        <v>1165</v>
      </c>
      <c r="N538" s="68"/>
      <c r="O538" s="69"/>
      <c r="P538" s="69"/>
      <c r="Q538" s="76"/>
      <c r="R538" s="68" t="str">
        <f t="shared" si="40"/>
        <v/>
      </c>
      <c r="S538" s="71" t="str">
        <f t="shared" si="41"/>
        <v/>
      </c>
      <c r="T538" s="68" t="str">
        <f t="shared" si="42"/>
        <v/>
      </c>
      <c r="U538" s="71" t="str">
        <f t="shared" si="43"/>
        <v/>
      </c>
      <c r="V538" s="43" t="str">
        <f t="shared" si="44"/>
        <v>P-D.12</v>
      </c>
    </row>
    <row r="539" spans="1:22" ht="21" outlineLevel="1">
      <c r="A539" s="58" t="s">
        <v>2273</v>
      </c>
      <c r="B539" s="72" t="s">
        <v>2266</v>
      </c>
      <c r="C539" s="73" t="s">
        <v>29</v>
      </c>
      <c r="D539" s="73" t="s">
        <v>60</v>
      </c>
      <c r="E539" s="74" t="s">
        <v>2274</v>
      </c>
      <c r="F539" s="81" t="s">
        <v>2275</v>
      </c>
      <c r="G539" s="63" t="s">
        <v>1843</v>
      </c>
      <c r="H539" s="63" t="s">
        <v>1844</v>
      </c>
      <c r="I539" s="64" t="s">
        <v>1845</v>
      </c>
      <c r="J539" s="65" t="s">
        <v>1846</v>
      </c>
      <c r="K539" s="83" t="s">
        <v>1847</v>
      </c>
      <c r="L539" s="84"/>
      <c r="M539" s="67" t="s">
        <v>1165</v>
      </c>
      <c r="N539" s="68"/>
      <c r="O539" s="69"/>
      <c r="P539" s="69"/>
      <c r="Q539" s="76"/>
      <c r="R539" s="68" t="str">
        <f t="shared" si="40"/>
        <v/>
      </c>
      <c r="S539" s="71" t="str">
        <f t="shared" si="41"/>
        <v/>
      </c>
      <c r="T539" s="68" t="str">
        <f t="shared" si="42"/>
        <v/>
      </c>
      <c r="U539" s="71" t="str">
        <f t="shared" si="43"/>
        <v/>
      </c>
      <c r="V539" s="43" t="str">
        <f t="shared" si="44"/>
        <v>P-D.12</v>
      </c>
    </row>
    <row r="540" spans="1:22" ht="21" outlineLevel="1">
      <c r="A540" s="99" t="s">
        <v>2276</v>
      </c>
      <c r="B540" s="92" t="s">
        <v>2266</v>
      </c>
      <c r="C540" s="93" t="s">
        <v>40</v>
      </c>
      <c r="D540" s="93" t="s">
        <v>25</v>
      </c>
      <c r="E540" s="61" t="s">
        <v>2277</v>
      </c>
      <c r="F540" s="62" t="s">
        <v>2278</v>
      </c>
      <c r="G540" s="63"/>
      <c r="H540" s="63"/>
      <c r="I540" s="64"/>
      <c r="J540" s="65"/>
      <c r="K540" s="66"/>
      <c r="L540" s="67"/>
      <c r="N540" s="68"/>
      <c r="O540" s="69"/>
      <c r="P540" s="69"/>
      <c r="Q540" s="76"/>
      <c r="R540" s="68" t="str">
        <f t="shared" si="40"/>
        <v/>
      </c>
      <c r="S540" s="71" t="str">
        <f t="shared" si="41"/>
        <v/>
      </c>
      <c r="T540" s="68" t="str">
        <f t="shared" si="42"/>
        <v/>
      </c>
      <c r="U540" s="71" t="str">
        <f t="shared" si="43"/>
        <v/>
      </c>
      <c r="V540" s="43" t="str">
        <f t="shared" si="44"/>
        <v>-</v>
      </c>
    </row>
    <row r="541" spans="1:22" ht="21" outlineLevel="1">
      <c r="A541" s="58" t="s">
        <v>2279</v>
      </c>
      <c r="B541" s="72" t="s">
        <v>2266</v>
      </c>
      <c r="C541" s="73" t="s">
        <v>40</v>
      </c>
      <c r="D541" s="73" t="s">
        <v>23</v>
      </c>
      <c r="E541" s="87" t="s">
        <v>2280</v>
      </c>
      <c r="F541" s="81" t="s">
        <v>2281</v>
      </c>
      <c r="G541" s="63" t="s">
        <v>2064</v>
      </c>
      <c r="H541" s="63" t="s">
        <v>2065</v>
      </c>
      <c r="I541" s="64" t="s">
        <v>2066</v>
      </c>
      <c r="J541" s="65" t="s">
        <v>1846</v>
      </c>
      <c r="K541" s="83" t="s">
        <v>1847</v>
      </c>
      <c r="L541" s="84"/>
      <c r="M541" s="67" t="s">
        <v>1165</v>
      </c>
      <c r="N541" s="68"/>
      <c r="O541" s="69"/>
      <c r="P541" s="69"/>
      <c r="Q541" s="76"/>
      <c r="R541" s="68" t="str">
        <f t="shared" si="40"/>
        <v/>
      </c>
      <c r="S541" s="71" t="str">
        <f t="shared" si="41"/>
        <v/>
      </c>
      <c r="T541" s="68" t="str">
        <f t="shared" si="42"/>
        <v/>
      </c>
      <c r="U541" s="71" t="str">
        <f t="shared" si="43"/>
        <v/>
      </c>
      <c r="V541" s="43" t="str">
        <f t="shared" si="44"/>
        <v>P-D.12</v>
      </c>
    </row>
    <row r="542" spans="1:22" ht="21" outlineLevel="1">
      <c r="A542" s="58" t="s">
        <v>2282</v>
      </c>
      <c r="B542" s="72" t="s">
        <v>2266</v>
      </c>
      <c r="C542" s="73" t="s">
        <v>40</v>
      </c>
      <c r="D542" s="73" t="s">
        <v>60</v>
      </c>
      <c r="E542" s="87" t="s">
        <v>2283</v>
      </c>
      <c r="F542" s="81" t="s">
        <v>2284</v>
      </c>
      <c r="G542" s="63" t="s">
        <v>2064</v>
      </c>
      <c r="H542" s="63" t="s">
        <v>2065</v>
      </c>
      <c r="I542" s="64" t="s">
        <v>2066</v>
      </c>
      <c r="J542" s="65" t="s">
        <v>1846</v>
      </c>
      <c r="K542" s="83" t="s">
        <v>1847</v>
      </c>
      <c r="L542" s="84"/>
      <c r="M542" s="67" t="s">
        <v>1165</v>
      </c>
      <c r="N542" s="68"/>
      <c r="O542" s="69"/>
      <c r="P542" s="69"/>
      <c r="Q542" s="76"/>
      <c r="R542" s="68" t="str">
        <f t="shared" si="40"/>
        <v/>
      </c>
      <c r="S542" s="71" t="str">
        <f t="shared" si="41"/>
        <v/>
      </c>
      <c r="T542" s="68" t="str">
        <f t="shared" si="42"/>
        <v/>
      </c>
      <c r="U542" s="71" t="str">
        <f t="shared" si="43"/>
        <v/>
      </c>
      <c r="V542" s="43" t="str">
        <f t="shared" si="44"/>
        <v>P-D.12</v>
      </c>
    </row>
    <row r="543" spans="1:22" ht="42" outlineLevel="1">
      <c r="A543" s="58" t="s">
        <v>2285</v>
      </c>
      <c r="B543" s="72" t="s">
        <v>2266</v>
      </c>
      <c r="C543" s="73" t="s">
        <v>40</v>
      </c>
      <c r="D543" s="73" t="s">
        <v>439</v>
      </c>
      <c r="E543" s="87" t="s">
        <v>2286</v>
      </c>
      <c r="F543" s="81" t="s">
        <v>2287</v>
      </c>
      <c r="G543" s="63" t="s">
        <v>2064</v>
      </c>
      <c r="H543" s="63" t="s">
        <v>2065</v>
      </c>
      <c r="I543" s="64" t="s">
        <v>2066</v>
      </c>
      <c r="J543" s="65" t="s">
        <v>1846</v>
      </c>
      <c r="K543" s="83" t="s">
        <v>1847</v>
      </c>
      <c r="L543" s="84"/>
      <c r="M543" s="67" t="s">
        <v>1165</v>
      </c>
      <c r="N543" s="68"/>
      <c r="O543" s="69"/>
      <c r="P543" s="69"/>
      <c r="Q543" s="76"/>
      <c r="R543" s="68" t="str">
        <f t="shared" si="40"/>
        <v/>
      </c>
      <c r="S543" s="71" t="str">
        <f t="shared" si="41"/>
        <v/>
      </c>
      <c r="T543" s="68" t="str">
        <f t="shared" si="42"/>
        <v/>
      </c>
      <c r="U543" s="71" t="str">
        <f t="shared" si="43"/>
        <v/>
      </c>
      <c r="V543" s="43" t="str">
        <f t="shared" si="44"/>
        <v>P-D.12</v>
      </c>
    </row>
    <row r="544" spans="1:22" outlineLevel="1">
      <c r="A544" s="58" t="s">
        <v>2288</v>
      </c>
      <c r="B544" s="72" t="s">
        <v>2266</v>
      </c>
      <c r="C544" s="73" t="s">
        <v>40</v>
      </c>
      <c r="D544" s="73" t="s">
        <v>600</v>
      </c>
      <c r="E544" s="74" t="s">
        <v>2289</v>
      </c>
      <c r="F544" s="81" t="s">
        <v>2290</v>
      </c>
      <c r="G544" s="63" t="s">
        <v>2064</v>
      </c>
      <c r="H544" s="63" t="s">
        <v>2065</v>
      </c>
      <c r="I544" s="64" t="s">
        <v>2066</v>
      </c>
      <c r="J544" s="65" t="s">
        <v>1846</v>
      </c>
      <c r="K544" s="83" t="s">
        <v>1847</v>
      </c>
      <c r="L544" s="84"/>
      <c r="M544" s="67" t="s">
        <v>1165</v>
      </c>
      <c r="N544" s="68"/>
      <c r="O544" s="69"/>
      <c r="P544" s="69"/>
      <c r="Q544" s="76"/>
      <c r="R544" s="68" t="str">
        <f t="shared" si="40"/>
        <v/>
      </c>
      <c r="S544" s="71" t="str">
        <f t="shared" si="41"/>
        <v/>
      </c>
      <c r="T544" s="68" t="str">
        <f t="shared" si="42"/>
        <v/>
      </c>
      <c r="U544" s="71" t="str">
        <f t="shared" si="43"/>
        <v/>
      </c>
      <c r="V544" s="43" t="str">
        <f t="shared" si="44"/>
        <v>P-D.12</v>
      </c>
    </row>
    <row r="545" spans="1:22" ht="21" outlineLevel="1">
      <c r="A545" s="58" t="s">
        <v>2291</v>
      </c>
      <c r="B545" s="72" t="s">
        <v>2266</v>
      </c>
      <c r="C545" s="73" t="s">
        <v>40</v>
      </c>
      <c r="D545" s="73" t="s">
        <v>722</v>
      </c>
      <c r="E545" s="87" t="s">
        <v>2292</v>
      </c>
      <c r="F545" s="81" t="s">
        <v>2293</v>
      </c>
      <c r="G545" s="63" t="s">
        <v>2064</v>
      </c>
      <c r="H545" s="63" t="s">
        <v>2065</v>
      </c>
      <c r="I545" s="64" t="s">
        <v>2066</v>
      </c>
      <c r="J545" s="65" t="s">
        <v>1846</v>
      </c>
      <c r="K545" s="83" t="s">
        <v>1847</v>
      </c>
      <c r="L545" s="84"/>
      <c r="M545" s="67" t="s">
        <v>1165</v>
      </c>
      <c r="N545" s="68"/>
      <c r="O545" s="69"/>
      <c r="P545" s="69"/>
      <c r="Q545" s="76"/>
      <c r="R545" s="68" t="str">
        <f t="shared" si="40"/>
        <v/>
      </c>
      <c r="S545" s="71" t="str">
        <f t="shared" si="41"/>
        <v/>
      </c>
      <c r="T545" s="68" t="str">
        <f t="shared" si="42"/>
        <v/>
      </c>
      <c r="U545" s="71" t="str">
        <f t="shared" si="43"/>
        <v/>
      </c>
      <c r="V545" s="43" t="str">
        <f t="shared" si="44"/>
        <v>P-D.12</v>
      </c>
    </row>
    <row r="546" spans="1:22" ht="21" outlineLevel="1">
      <c r="A546" s="58" t="s">
        <v>2294</v>
      </c>
      <c r="B546" s="72" t="s">
        <v>2266</v>
      </c>
      <c r="C546" s="73" t="s">
        <v>40</v>
      </c>
      <c r="D546" s="73" t="s">
        <v>1460</v>
      </c>
      <c r="E546" s="87" t="s">
        <v>2295</v>
      </c>
      <c r="F546" s="81" t="s">
        <v>2296</v>
      </c>
      <c r="G546" s="63" t="s">
        <v>2064</v>
      </c>
      <c r="H546" s="63" t="s">
        <v>2065</v>
      </c>
      <c r="I546" s="64" t="s">
        <v>2066</v>
      </c>
      <c r="J546" s="65" t="s">
        <v>1846</v>
      </c>
      <c r="K546" s="83" t="s">
        <v>1847</v>
      </c>
      <c r="L546" s="84"/>
      <c r="M546" s="67" t="s">
        <v>1165</v>
      </c>
      <c r="N546" s="68"/>
      <c r="O546" s="69"/>
      <c r="P546" s="69"/>
      <c r="Q546" s="76"/>
      <c r="R546" s="68" t="str">
        <f t="shared" si="40"/>
        <v/>
      </c>
      <c r="S546" s="71" t="str">
        <f t="shared" si="41"/>
        <v/>
      </c>
      <c r="T546" s="68" t="str">
        <f t="shared" si="42"/>
        <v/>
      </c>
      <c r="U546" s="71" t="str">
        <f t="shared" si="43"/>
        <v/>
      </c>
      <c r="V546" s="43" t="str">
        <f t="shared" si="44"/>
        <v>P-D.12</v>
      </c>
    </row>
    <row r="547" spans="1:22" ht="31.5" outlineLevel="1">
      <c r="A547" s="99" t="s">
        <v>2297</v>
      </c>
      <c r="B547" s="92" t="s">
        <v>2266</v>
      </c>
      <c r="C547" s="93" t="s">
        <v>50</v>
      </c>
      <c r="D547" s="93" t="s">
        <v>25</v>
      </c>
      <c r="E547" s="61" t="s">
        <v>2298</v>
      </c>
      <c r="F547" s="62" t="s">
        <v>2299</v>
      </c>
      <c r="G547" s="63"/>
      <c r="H547" s="63"/>
      <c r="I547" s="64"/>
      <c r="J547" s="65"/>
      <c r="K547" s="66"/>
      <c r="L547" s="67"/>
      <c r="N547" s="68"/>
      <c r="O547" s="69"/>
      <c r="P547" s="69"/>
      <c r="Q547" s="76"/>
      <c r="R547" s="68" t="str">
        <f t="shared" si="40"/>
        <v/>
      </c>
      <c r="S547" s="71" t="str">
        <f t="shared" si="41"/>
        <v/>
      </c>
      <c r="T547" s="68" t="str">
        <f t="shared" si="42"/>
        <v/>
      </c>
      <c r="U547" s="71" t="str">
        <f t="shared" si="43"/>
        <v/>
      </c>
      <c r="V547" s="43" t="str">
        <f t="shared" si="44"/>
        <v>-</v>
      </c>
    </row>
    <row r="548" spans="1:22" ht="21" outlineLevel="1">
      <c r="A548" s="58" t="s">
        <v>2300</v>
      </c>
      <c r="B548" s="72" t="s">
        <v>2266</v>
      </c>
      <c r="C548" s="73" t="s">
        <v>50</v>
      </c>
      <c r="D548" s="73" t="s">
        <v>23</v>
      </c>
      <c r="E548" s="87" t="s">
        <v>2298</v>
      </c>
      <c r="F548" s="81" t="s">
        <v>2301</v>
      </c>
      <c r="G548" s="63" t="s">
        <v>2064</v>
      </c>
      <c r="H548" s="63" t="s">
        <v>2065</v>
      </c>
      <c r="I548" s="64" t="s">
        <v>2066</v>
      </c>
      <c r="J548" s="65" t="s">
        <v>1846</v>
      </c>
      <c r="K548" s="83" t="s">
        <v>1847</v>
      </c>
      <c r="L548" s="84"/>
      <c r="M548" s="67" t="s">
        <v>1165</v>
      </c>
      <c r="N548" s="68"/>
      <c r="O548" s="69"/>
      <c r="P548" s="69"/>
      <c r="Q548" s="76"/>
      <c r="R548" s="68" t="str">
        <f t="shared" si="40"/>
        <v/>
      </c>
      <c r="S548" s="71" t="str">
        <f t="shared" si="41"/>
        <v/>
      </c>
      <c r="T548" s="68" t="str">
        <f t="shared" si="42"/>
        <v/>
      </c>
      <c r="U548" s="71" t="str">
        <f t="shared" si="43"/>
        <v/>
      </c>
      <c r="V548" s="43" t="str">
        <f t="shared" si="44"/>
        <v>P-D.12</v>
      </c>
    </row>
    <row r="549" spans="1:22" ht="21" outlineLevel="1">
      <c r="A549" s="58" t="s">
        <v>2302</v>
      </c>
      <c r="B549" s="72" t="s">
        <v>2266</v>
      </c>
      <c r="C549" s="73" t="s">
        <v>50</v>
      </c>
      <c r="D549" s="73" t="s">
        <v>1460</v>
      </c>
      <c r="E549" s="74" t="s">
        <v>2303</v>
      </c>
      <c r="F549" s="81" t="s">
        <v>2304</v>
      </c>
      <c r="G549" s="63" t="s">
        <v>2064</v>
      </c>
      <c r="H549" s="63" t="s">
        <v>2065</v>
      </c>
      <c r="I549" s="64" t="s">
        <v>2066</v>
      </c>
      <c r="J549" s="65" t="s">
        <v>1846</v>
      </c>
      <c r="K549" s="83" t="s">
        <v>1847</v>
      </c>
      <c r="L549" s="84"/>
      <c r="M549" s="84" t="s">
        <v>1165</v>
      </c>
      <c r="N549" s="68"/>
      <c r="O549" s="69"/>
      <c r="P549" s="69"/>
      <c r="Q549" s="76"/>
      <c r="R549" s="68" t="str">
        <f t="shared" si="40"/>
        <v/>
      </c>
      <c r="S549" s="71" t="str">
        <f t="shared" si="41"/>
        <v/>
      </c>
      <c r="T549" s="68" t="str">
        <f t="shared" si="42"/>
        <v/>
      </c>
      <c r="U549" s="71" t="str">
        <f t="shared" si="43"/>
        <v/>
      </c>
      <c r="V549" s="43" t="str">
        <f t="shared" si="44"/>
        <v>P-D.12</v>
      </c>
    </row>
    <row r="550" spans="1:22" ht="21" outlineLevel="1">
      <c r="A550" s="44" t="s">
        <v>2305</v>
      </c>
      <c r="B550" s="45" t="s">
        <v>2306</v>
      </c>
      <c r="C550" s="46" t="s">
        <v>24</v>
      </c>
      <c r="D550" s="46" t="s">
        <v>25</v>
      </c>
      <c r="E550" s="47" t="s">
        <v>2307</v>
      </c>
      <c r="F550" s="47" t="s">
        <v>2308</v>
      </c>
      <c r="G550" s="48"/>
      <c r="H550" s="48"/>
      <c r="I550" s="49"/>
      <c r="J550" s="50"/>
      <c r="K550" s="51"/>
      <c r="L550" s="52"/>
      <c r="M550" s="53"/>
      <c r="N550" s="54"/>
      <c r="O550" s="55"/>
      <c r="P550" s="55"/>
      <c r="Q550" s="76"/>
      <c r="R550" s="54" t="str">
        <f t="shared" si="40"/>
        <v/>
      </c>
      <c r="S550" s="57" t="str">
        <f t="shared" si="41"/>
        <v/>
      </c>
      <c r="T550" s="54" t="str">
        <f t="shared" si="42"/>
        <v/>
      </c>
      <c r="U550" s="57" t="str">
        <f t="shared" si="43"/>
        <v/>
      </c>
      <c r="V550" s="43" t="str">
        <f t="shared" si="44"/>
        <v>-</v>
      </c>
    </row>
    <row r="551" spans="1:22" ht="21" outlineLevel="1">
      <c r="A551" s="99" t="s">
        <v>2309</v>
      </c>
      <c r="B551" s="92" t="s">
        <v>2306</v>
      </c>
      <c r="C551" s="93" t="s">
        <v>29</v>
      </c>
      <c r="D551" s="93" t="s">
        <v>25</v>
      </c>
      <c r="E551" s="61" t="s">
        <v>2310</v>
      </c>
      <c r="F551" s="62" t="s">
        <v>2311</v>
      </c>
      <c r="G551" s="63"/>
      <c r="H551" s="63"/>
      <c r="I551" s="64"/>
      <c r="J551" s="65"/>
      <c r="K551" s="66"/>
      <c r="L551" s="67"/>
      <c r="N551" s="68"/>
      <c r="O551" s="69"/>
      <c r="P551" s="69"/>
      <c r="Q551" s="76"/>
      <c r="R551" s="68" t="str">
        <f t="shared" si="40"/>
        <v/>
      </c>
      <c r="S551" s="71" t="str">
        <f t="shared" si="41"/>
        <v/>
      </c>
      <c r="T551" s="68" t="str">
        <f t="shared" si="42"/>
        <v/>
      </c>
      <c r="U551" s="71" t="str">
        <f t="shared" si="43"/>
        <v/>
      </c>
      <c r="V551" s="43" t="str">
        <f t="shared" si="44"/>
        <v>-</v>
      </c>
    </row>
    <row r="552" spans="1:22" ht="31.5" outlineLevel="1">
      <c r="A552" s="58" t="s">
        <v>2312</v>
      </c>
      <c r="B552" s="72" t="s">
        <v>2306</v>
      </c>
      <c r="C552" s="73" t="s">
        <v>29</v>
      </c>
      <c r="D552" s="73" t="s">
        <v>513</v>
      </c>
      <c r="E552" s="87" t="s">
        <v>2313</v>
      </c>
      <c r="F552" s="87" t="s">
        <v>2314</v>
      </c>
      <c r="G552" s="63" t="s">
        <v>2315</v>
      </c>
      <c r="H552" s="63" t="s">
        <v>2316</v>
      </c>
      <c r="I552" s="64" t="s">
        <v>2317</v>
      </c>
      <c r="J552" s="65" t="s">
        <v>2318</v>
      </c>
      <c r="K552" s="66" t="s">
        <v>2319</v>
      </c>
      <c r="L552" s="67"/>
      <c r="M552" s="67" t="s">
        <v>1165</v>
      </c>
      <c r="N552" s="68"/>
      <c r="O552" s="69"/>
      <c r="P552" s="69"/>
      <c r="Q552" s="76"/>
      <c r="R552" s="68" t="str">
        <f t="shared" si="40"/>
        <v/>
      </c>
      <c r="S552" s="71" t="str">
        <f t="shared" si="41"/>
        <v/>
      </c>
      <c r="T552" s="68" t="str">
        <f t="shared" si="42"/>
        <v/>
      </c>
      <c r="U552" s="71" t="str">
        <f t="shared" si="43"/>
        <v/>
      </c>
      <c r="V552" s="43" t="str">
        <f t="shared" si="44"/>
        <v>P-D.7</v>
      </c>
    </row>
    <row r="553" spans="1:22" ht="42" outlineLevel="1">
      <c r="A553" s="98" t="s">
        <v>2320</v>
      </c>
      <c r="B553" s="79" t="s">
        <v>2306</v>
      </c>
      <c r="C553" s="80" t="s">
        <v>29</v>
      </c>
      <c r="D553" s="80" t="s">
        <v>517</v>
      </c>
      <c r="E553" s="74" t="s">
        <v>2321</v>
      </c>
      <c r="F553" s="87" t="s">
        <v>2322</v>
      </c>
      <c r="G553" s="89" t="s">
        <v>2315</v>
      </c>
      <c r="H553" s="89" t="s">
        <v>2316</v>
      </c>
      <c r="I553" s="90" t="s">
        <v>2317</v>
      </c>
      <c r="J553" s="65" t="s">
        <v>2318</v>
      </c>
      <c r="K553" s="66" t="s">
        <v>2319</v>
      </c>
      <c r="L553" s="67"/>
      <c r="M553" s="67" t="s">
        <v>1165</v>
      </c>
      <c r="N553" s="68"/>
      <c r="O553" s="69"/>
      <c r="P553" s="69"/>
      <c r="Q553" s="76"/>
      <c r="R553" s="68" t="str">
        <f t="shared" si="40"/>
        <v/>
      </c>
      <c r="S553" s="71" t="str">
        <f t="shared" si="41"/>
        <v/>
      </c>
      <c r="T553" s="68" t="str">
        <f t="shared" si="42"/>
        <v/>
      </c>
      <c r="U553" s="71" t="str">
        <f t="shared" si="43"/>
        <v/>
      </c>
      <c r="V553" s="43" t="str">
        <f t="shared" si="44"/>
        <v>P-D.7</v>
      </c>
    </row>
    <row r="554" spans="1:22" outlineLevel="1">
      <c r="A554" s="58" t="s">
        <v>2323</v>
      </c>
      <c r="B554" s="72" t="s">
        <v>2306</v>
      </c>
      <c r="C554" s="73" t="s">
        <v>29</v>
      </c>
      <c r="D554" s="73" t="s">
        <v>23</v>
      </c>
      <c r="E554" s="87" t="s">
        <v>2324</v>
      </c>
      <c r="F554" s="81" t="s">
        <v>2325</v>
      </c>
      <c r="G554" s="63" t="s">
        <v>2326</v>
      </c>
      <c r="H554" s="63" t="s">
        <v>2327</v>
      </c>
      <c r="I554" s="64" t="s">
        <v>2328</v>
      </c>
      <c r="J554" s="65" t="s">
        <v>2318</v>
      </c>
      <c r="K554" s="66" t="s">
        <v>2319</v>
      </c>
      <c r="L554" s="67"/>
      <c r="M554" s="67" t="s">
        <v>1165</v>
      </c>
      <c r="N554" s="68"/>
      <c r="O554" s="69"/>
      <c r="P554" s="69"/>
      <c r="Q554" s="76"/>
      <c r="R554" s="68" t="str">
        <f t="shared" si="40"/>
        <v/>
      </c>
      <c r="S554" s="71" t="str">
        <f t="shared" si="41"/>
        <v/>
      </c>
      <c r="T554" s="68" t="str">
        <f t="shared" si="42"/>
        <v/>
      </c>
      <c r="U554" s="71" t="str">
        <f t="shared" si="43"/>
        <v/>
      </c>
      <c r="V554" s="43" t="str">
        <f t="shared" si="44"/>
        <v>P-D.7</v>
      </c>
    </row>
    <row r="555" spans="1:22" ht="21" outlineLevel="1">
      <c r="A555" s="58" t="s">
        <v>2329</v>
      </c>
      <c r="B555" s="72" t="s">
        <v>2306</v>
      </c>
      <c r="C555" s="73" t="s">
        <v>29</v>
      </c>
      <c r="D555" s="73" t="s">
        <v>60</v>
      </c>
      <c r="E555" s="87" t="s">
        <v>2330</v>
      </c>
      <c r="F555" s="81" t="s">
        <v>2331</v>
      </c>
      <c r="G555" s="63" t="s">
        <v>2326</v>
      </c>
      <c r="H555" s="63" t="s">
        <v>2327</v>
      </c>
      <c r="I555" s="64" t="s">
        <v>2328</v>
      </c>
      <c r="J555" s="65" t="s">
        <v>2318</v>
      </c>
      <c r="K555" s="66" t="s">
        <v>2319</v>
      </c>
      <c r="L555" s="67"/>
      <c r="M555" s="67" t="s">
        <v>1165</v>
      </c>
      <c r="N555" s="68"/>
      <c r="O555" s="69"/>
      <c r="P555" s="69"/>
      <c r="Q555" s="76"/>
      <c r="R555" s="68" t="str">
        <f t="shared" si="40"/>
        <v/>
      </c>
      <c r="S555" s="71" t="str">
        <f t="shared" si="41"/>
        <v/>
      </c>
      <c r="T555" s="68" t="str">
        <f t="shared" si="42"/>
        <v/>
      </c>
      <c r="U555" s="71" t="str">
        <f t="shared" si="43"/>
        <v/>
      </c>
      <c r="V555" s="43" t="str">
        <f t="shared" si="44"/>
        <v>P-D.7</v>
      </c>
    </row>
    <row r="556" spans="1:22" outlineLevel="1">
      <c r="A556" s="58" t="s">
        <v>2332</v>
      </c>
      <c r="B556" s="72" t="s">
        <v>2306</v>
      </c>
      <c r="C556" s="73" t="s">
        <v>29</v>
      </c>
      <c r="D556" s="73" t="s">
        <v>107</v>
      </c>
      <c r="E556" s="87" t="s">
        <v>2333</v>
      </c>
      <c r="F556" s="81" t="s">
        <v>2334</v>
      </c>
      <c r="G556" s="63" t="s">
        <v>2326</v>
      </c>
      <c r="H556" s="63" t="s">
        <v>2327</v>
      </c>
      <c r="I556" s="64" t="s">
        <v>2328</v>
      </c>
      <c r="J556" s="65" t="s">
        <v>2318</v>
      </c>
      <c r="K556" s="66" t="s">
        <v>2319</v>
      </c>
      <c r="L556" s="67"/>
      <c r="M556" s="67" t="s">
        <v>1165</v>
      </c>
      <c r="N556" s="68"/>
      <c r="O556" s="69"/>
      <c r="P556" s="69"/>
      <c r="Q556" s="76"/>
      <c r="R556" s="68" t="str">
        <f t="shared" si="40"/>
        <v/>
      </c>
      <c r="S556" s="71" t="str">
        <f t="shared" si="41"/>
        <v/>
      </c>
      <c r="T556" s="68" t="str">
        <f t="shared" si="42"/>
        <v/>
      </c>
      <c r="U556" s="71" t="str">
        <f t="shared" si="43"/>
        <v/>
      </c>
      <c r="V556" s="43" t="str">
        <f t="shared" si="44"/>
        <v>P-D.7</v>
      </c>
    </row>
    <row r="557" spans="1:22" outlineLevel="1">
      <c r="A557" s="58" t="s">
        <v>2335</v>
      </c>
      <c r="B557" s="72" t="s">
        <v>2306</v>
      </c>
      <c r="C557" s="73" t="s">
        <v>29</v>
      </c>
      <c r="D557" s="73" t="s">
        <v>600</v>
      </c>
      <c r="E557" s="87" t="s">
        <v>233</v>
      </c>
      <c r="F557" s="81" t="s">
        <v>234</v>
      </c>
      <c r="G557" s="63" t="s">
        <v>2064</v>
      </c>
      <c r="H557" s="63" t="s">
        <v>2065</v>
      </c>
      <c r="I557" s="64" t="s">
        <v>2066</v>
      </c>
      <c r="J557" s="82" t="s">
        <v>1846</v>
      </c>
      <c r="K557" s="83" t="s">
        <v>1847</v>
      </c>
      <c r="L557" s="84"/>
      <c r="M557" s="67" t="s">
        <v>1165</v>
      </c>
      <c r="N557" s="68"/>
      <c r="O557" s="69"/>
      <c r="P557" s="69"/>
      <c r="Q557" s="76"/>
      <c r="R557" s="68" t="str">
        <f t="shared" si="40"/>
        <v/>
      </c>
      <c r="S557" s="71" t="str">
        <f t="shared" si="41"/>
        <v/>
      </c>
      <c r="T557" s="68" t="str">
        <f t="shared" si="42"/>
        <v/>
      </c>
      <c r="U557" s="71" t="str">
        <f t="shared" si="43"/>
        <v/>
      </c>
      <c r="V557" s="43" t="str">
        <f t="shared" si="44"/>
        <v>P-D.12</v>
      </c>
    </row>
    <row r="558" spans="1:22" ht="21" outlineLevel="1">
      <c r="A558" s="58" t="s">
        <v>2336</v>
      </c>
      <c r="B558" s="72" t="s">
        <v>2306</v>
      </c>
      <c r="C558" s="73" t="s">
        <v>29</v>
      </c>
      <c r="D558" s="73" t="s">
        <v>722</v>
      </c>
      <c r="E558" s="87" t="s">
        <v>2337</v>
      </c>
      <c r="F558" s="81" t="s">
        <v>2338</v>
      </c>
      <c r="G558" s="63" t="s">
        <v>2326</v>
      </c>
      <c r="H558" s="63" t="s">
        <v>2327</v>
      </c>
      <c r="I558" s="64" t="s">
        <v>2328</v>
      </c>
      <c r="J558" s="65" t="s">
        <v>2318</v>
      </c>
      <c r="K558" s="66" t="s">
        <v>2319</v>
      </c>
      <c r="L558" s="67"/>
      <c r="M558" s="67" t="s">
        <v>1165</v>
      </c>
      <c r="N558" s="68"/>
      <c r="O558" s="69"/>
      <c r="P558" s="69"/>
      <c r="Q558" s="76"/>
      <c r="R558" s="68" t="str">
        <f t="shared" si="40"/>
        <v/>
      </c>
      <c r="S558" s="71" t="str">
        <f t="shared" si="41"/>
        <v/>
      </c>
      <c r="T558" s="68" t="str">
        <f t="shared" si="42"/>
        <v/>
      </c>
      <c r="U558" s="71" t="str">
        <f t="shared" si="43"/>
        <v/>
      </c>
      <c r="V558" s="43" t="str">
        <f t="shared" si="44"/>
        <v>P-D.7</v>
      </c>
    </row>
    <row r="559" spans="1:22" ht="21" outlineLevel="1">
      <c r="A559" s="99" t="s">
        <v>2339</v>
      </c>
      <c r="B559" s="92" t="s">
        <v>2306</v>
      </c>
      <c r="C559" s="93" t="s">
        <v>40</v>
      </c>
      <c r="D559" s="93" t="s">
        <v>25</v>
      </c>
      <c r="E559" s="61" t="s">
        <v>2340</v>
      </c>
      <c r="F559" s="62" t="s">
        <v>2341</v>
      </c>
      <c r="G559" s="63"/>
      <c r="H559" s="63"/>
      <c r="I559" s="64"/>
      <c r="J559" s="65"/>
      <c r="K559" s="66"/>
      <c r="L559" s="67"/>
      <c r="N559" s="68"/>
      <c r="O559" s="69"/>
      <c r="P559" s="69"/>
      <c r="Q559" s="76"/>
      <c r="R559" s="68" t="str">
        <f t="shared" si="40"/>
        <v/>
      </c>
      <c r="S559" s="71" t="str">
        <f t="shared" si="41"/>
        <v/>
      </c>
      <c r="T559" s="68" t="str">
        <f t="shared" si="42"/>
        <v/>
      </c>
      <c r="U559" s="71" t="str">
        <f t="shared" si="43"/>
        <v/>
      </c>
      <c r="V559" s="43" t="str">
        <f t="shared" si="44"/>
        <v>-</v>
      </c>
    </row>
    <row r="560" spans="1:22" ht="21" outlineLevel="1">
      <c r="A560" s="58" t="s">
        <v>2342</v>
      </c>
      <c r="B560" s="72" t="s">
        <v>2306</v>
      </c>
      <c r="C560" s="73" t="s">
        <v>40</v>
      </c>
      <c r="D560" s="73" t="s">
        <v>23</v>
      </c>
      <c r="E560" s="87" t="s">
        <v>2340</v>
      </c>
      <c r="F560" s="81" t="s">
        <v>2341</v>
      </c>
      <c r="G560" s="63" t="s">
        <v>2064</v>
      </c>
      <c r="H560" s="63" t="s">
        <v>2065</v>
      </c>
      <c r="I560" s="64" t="s">
        <v>2066</v>
      </c>
      <c r="J560" s="82" t="s">
        <v>1846</v>
      </c>
      <c r="K560" s="83" t="s">
        <v>1847</v>
      </c>
      <c r="L560" s="84"/>
      <c r="M560" s="67" t="s">
        <v>1165</v>
      </c>
      <c r="N560" s="68"/>
      <c r="O560" s="69"/>
      <c r="P560" s="69"/>
      <c r="Q560" s="76"/>
      <c r="R560" s="68" t="str">
        <f t="shared" si="40"/>
        <v/>
      </c>
      <c r="S560" s="71" t="str">
        <f t="shared" si="41"/>
        <v/>
      </c>
      <c r="T560" s="68" t="str">
        <f t="shared" si="42"/>
        <v/>
      </c>
      <c r="U560" s="71" t="str">
        <f t="shared" si="43"/>
        <v/>
      </c>
      <c r="V560" s="43" t="str">
        <f t="shared" si="44"/>
        <v>P-D.12</v>
      </c>
    </row>
    <row r="561" spans="1:22" ht="21" outlineLevel="1">
      <c r="A561" s="99" t="s">
        <v>2343</v>
      </c>
      <c r="B561" s="92" t="s">
        <v>2306</v>
      </c>
      <c r="C561" s="93" t="s">
        <v>50</v>
      </c>
      <c r="D561" s="93" t="s">
        <v>25</v>
      </c>
      <c r="E561" s="61" t="s">
        <v>2344</v>
      </c>
      <c r="F561" s="62" t="s">
        <v>2345</v>
      </c>
      <c r="G561" s="63"/>
      <c r="H561" s="63"/>
      <c r="I561" s="64"/>
      <c r="J561" s="65"/>
      <c r="K561" s="66"/>
      <c r="L561" s="67"/>
      <c r="N561" s="68"/>
      <c r="O561" s="69"/>
      <c r="P561" s="69"/>
      <c r="Q561" s="76"/>
      <c r="R561" s="68" t="str">
        <f t="shared" si="40"/>
        <v/>
      </c>
      <c r="S561" s="71" t="str">
        <f t="shared" si="41"/>
        <v/>
      </c>
      <c r="T561" s="68" t="str">
        <f t="shared" si="42"/>
        <v/>
      </c>
      <c r="U561" s="71" t="str">
        <f t="shared" si="43"/>
        <v/>
      </c>
      <c r="V561" s="43" t="str">
        <f t="shared" si="44"/>
        <v>-</v>
      </c>
    </row>
    <row r="562" spans="1:22" ht="21" outlineLevel="1">
      <c r="A562" s="58" t="s">
        <v>2346</v>
      </c>
      <c r="B562" s="72" t="s">
        <v>2306</v>
      </c>
      <c r="C562" s="73" t="s">
        <v>50</v>
      </c>
      <c r="D562" s="73" t="s">
        <v>23</v>
      </c>
      <c r="E562" s="87" t="s">
        <v>2344</v>
      </c>
      <c r="F562" s="81" t="s">
        <v>2345</v>
      </c>
      <c r="G562" s="63" t="s">
        <v>2064</v>
      </c>
      <c r="H562" s="63" t="s">
        <v>2065</v>
      </c>
      <c r="I562" s="64" t="s">
        <v>2066</v>
      </c>
      <c r="J562" s="82" t="s">
        <v>1846</v>
      </c>
      <c r="K562" s="83" t="s">
        <v>1847</v>
      </c>
      <c r="L562" s="84"/>
      <c r="M562" s="67" t="s">
        <v>1165</v>
      </c>
      <c r="N562" s="68"/>
      <c r="O562" s="69"/>
      <c r="P562" s="69"/>
      <c r="Q562" s="76"/>
      <c r="R562" s="68" t="str">
        <f t="shared" si="40"/>
        <v/>
      </c>
      <c r="S562" s="71" t="str">
        <f t="shared" si="41"/>
        <v/>
      </c>
      <c r="T562" s="68" t="str">
        <f t="shared" si="42"/>
        <v/>
      </c>
      <c r="U562" s="71" t="str">
        <f t="shared" si="43"/>
        <v/>
      </c>
      <c r="V562" s="43" t="str">
        <f t="shared" si="44"/>
        <v>P-D.12</v>
      </c>
    </row>
    <row r="563" spans="1:22" ht="21" outlineLevel="1">
      <c r="A563" s="99" t="s">
        <v>2347</v>
      </c>
      <c r="B563" s="92" t="s">
        <v>2306</v>
      </c>
      <c r="C563" s="93" t="s">
        <v>67</v>
      </c>
      <c r="D563" s="93" t="s">
        <v>25</v>
      </c>
      <c r="E563" s="61" t="s">
        <v>2348</v>
      </c>
      <c r="F563" s="62" t="s">
        <v>2349</v>
      </c>
      <c r="G563" s="63"/>
      <c r="H563" s="63"/>
      <c r="I563" s="64"/>
      <c r="J563" s="65"/>
      <c r="K563" s="66"/>
      <c r="L563" s="67"/>
      <c r="N563" s="68"/>
      <c r="O563" s="69"/>
      <c r="P563" s="69"/>
      <c r="Q563" s="76"/>
      <c r="R563" s="68" t="str">
        <f t="shared" si="40"/>
        <v/>
      </c>
      <c r="S563" s="71" t="str">
        <f t="shared" si="41"/>
        <v/>
      </c>
      <c r="T563" s="68" t="str">
        <f t="shared" si="42"/>
        <v/>
      </c>
      <c r="U563" s="71" t="str">
        <f t="shared" si="43"/>
        <v/>
      </c>
      <c r="V563" s="43" t="str">
        <f t="shared" si="44"/>
        <v>-</v>
      </c>
    </row>
    <row r="564" spans="1:22" outlineLevel="1">
      <c r="A564" s="58" t="s">
        <v>2350</v>
      </c>
      <c r="B564" s="72" t="s">
        <v>2306</v>
      </c>
      <c r="C564" s="73" t="s">
        <v>67</v>
      </c>
      <c r="D564" s="73" t="s">
        <v>23</v>
      </c>
      <c r="E564" s="87" t="s">
        <v>2348</v>
      </c>
      <c r="F564" s="81" t="s">
        <v>2349</v>
      </c>
      <c r="G564" s="63" t="s">
        <v>2064</v>
      </c>
      <c r="H564" s="63" t="s">
        <v>2065</v>
      </c>
      <c r="I564" s="64" t="s">
        <v>2066</v>
      </c>
      <c r="J564" s="82" t="s">
        <v>1846</v>
      </c>
      <c r="K564" s="83" t="s">
        <v>1847</v>
      </c>
      <c r="L564" s="84"/>
      <c r="M564" s="67" t="s">
        <v>1165</v>
      </c>
      <c r="N564" s="68"/>
      <c r="O564" s="69"/>
      <c r="P564" s="69"/>
      <c r="Q564" s="76"/>
      <c r="R564" s="68" t="str">
        <f t="shared" si="40"/>
        <v/>
      </c>
      <c r="S564" s="71" t="str">
        <f t="shared" si="41"/>
        <v/>
      </c>
      <c r="T564" s="68" t="str">
        <f t="shared" si="42"/>
        <v/>
      </c>
      <c r="U564" s="71" t="str">
        <f t="shared" si="43"/>
        <v/>
      </c>
      <c r="V564" s="43" t="str">
        <f t="shared" si="44"/>
        <v>P-D.12</v>
      </c>
    </row>
    <row r="565" spans="1:22" ht="21" outlineLevel="1">
      <c r="A565" s="99" t="s">
        <v>2351</v>
      </c>
      <c r="B565" s="92" t="s">
        <v>2306</v>
      </c>
      <c r="C565" s="93" t="s">
        <v>77</v>
      </c>
      <c r="D565" s="93" t="s">
        <v>25</v>
      </c>
      <c r="E565" s="61" t="s">
        <v>2352</v>
      </c>
      <c r="F565" s="62" t="s">
        <v>2353</v>
      </c>
      <c r="G565" s="63"/>
      <c r="H565" s="63"/>
      <c r="I565" s="64"/>
      <c r="J565" s="65"/>
      <c r="K565" s="66"/>
      <c r="L565" s="67"/>
      <c r="N565" s="68"/>
      <c r="O565" s="69"/>
      <c r="P565" s="69"/>
      <c r="Q565" s="76"/>
      <c r="R565" s="68" t="str">
        <f t="shared" si="40"/>
        <v/>
      </c>
      <c r="S565" s="71" t="str">
        <f t="shared" si="41"/>
        <v/>
      </c>
      <c r="T565" s="68" t="str">
        <f t="shared" si="42"/>
        <v/>
      </c>
      <c r="U565" s="71" t="str">
        <f t="shared" si="43"/>
        <v/>
      </c>
      <c r="V565" s="43" t="str">
        <f t="shared" si="44"/>
        <v>-</v>
      </c>
    </row>
    <row r="566" spans="1:22" outlineLevel="1">
      <c r="A566" s="58" t="s">
        <v>2354</v>
      </c>
      <c r="B566" s="72" t="s">
        <v>2306</v>
      </c>
      <c r="C566" s="73" t="s">
        <v>77</v>
      </c>
      <c r="D566" s="73" t="s">
        <v>23</v>
      </c>
      <c r="E566" s="87" t="s">
        <v>2352</v>
      </c>
      <c r="F566" s="81" t="s">
        <v>2353</v>
      </c>
      <c r="G566" s="63" t="s">
        <v>2064</v>
      </c>
      <c r="H566" s="63" t="s">
        <v>2065</v>
      </c>
      <c r="I566" s="64" t="s">
        <v>2066</v>
      </c>
      <c r="J566" s="82" t="s">
        <v>1846</v>
      </c>
      <c r="K566" s="83" t="s">
        <v>1847</v>
      </c>
      <c r="L566" s="84"/>
      <c r="M566" s="67" t="s">
        <v>1165</v>
      </c>
      <c r="N566" s="68"/>
      <c r="O566" s="69"/>
      <c r="P566" s="69"/>
      <c r="Q566" s="76"/>
      <c r="R566" s="68" t="str">
        <f t="shared" si="40"/>
        <v/>
      </c>
      <c r="S566" s="71" t="str">
        <f t="shared" si="41"/>
        <v/>
      </c>
      <c r="T566" s="68" t="str">
        <f t="shared" si="42"/>
        <v/>
      </c>
      <c r="U566" s="71" t="str">
        <f t="shared" si="43"/>
        <v/>
      </c>
      <c r="V566" s="43" t="str">
        <f t="shared" si="44"/>
        <v>P-D.12</v>
      </c>
    </row>
    <row r="567" spans="1:22" ht="21" outlineLevel="1">
      <c r="A567" s="99" t="s">
        <v>2355</v>
      </c>
      <c r="B567" s="92" t="s">
        <v>2306</v>
      </c>
      <c r="C567" s="93" t="s">
        <v>91</v>
      </c>
      <c r="D567" s="93" t="s">
        <v>25</v>
      </c>
      <c r="E567" s="61" t="s">
        <v>2356</v>
      </c>
      <c r="F567" s="62" t="s">
        <v>2357</v>
      </c>
      <c r="G567" s="63"/>
      <c r="H567" s="63"/>
      <c r="I567" s="64"/>
      <c r="J567" s="65"/>
      <c r="K567" s="66"/>
      <c r="L567" s="67"/>
      <c r="N567" s="68"/>
      <c r="O567" s="69"/>
      <c r="P567" s="69"/>
      <c r="Q567" s="76"/>
      <c r="R567" s="68" t="str">
        <f t="shared" si="40"/>
        <v/>
      </c>
      <c r="S567" s="71" t="str">
        <f t="shared" si="41"/>
        <v/>
      </c>
      <c r="T567" s="68" t="str">
        <f t="shared" si="42"/>
        <v/>
      </c>
      <c r="U567" s="71" t="str">
        <f t="shared" si="43"/>
        <v/>
      </c>
      <c r="V567" s="43" t="str">
        <f t="shared" si="44"/>
        <v>-</v>
      </c>
    </row>
    <row r="568" spans="1:22" outlineLevel="1">
      <c r="A568" s="58" t="s">
        <v>2358</v>
      </c>
      <c r="B568" s="72" t="s">
        <v>2306</v>
      </c>
      <c r="C568" s="73" t="s">
        <v>91</v>
      </c>
      <c r="D568" s="73" t="s">
        <v>23</v>
      </c>
      <c r="E568" s="87" t="s">
        <v>2356</v>
      </c>
      <c r="F568" s="81" t="s">
        <v>2357</v>
      </c>
      <c r="G568" s="63" t="s">
        <v>2064</v>
      </c>
      <c r="H568" s="63" t="s">
        <v>2065</v>
      </c>
      <c r="I568" s="64" t="s">
        <v>2066</v>
      </c>
      <c r="J568" s="82" t="s">
        <v>1846</v>
      </c>
      <c r="K568" s="83" t="s">
        <v>1847</v>
      </c>
      <c r="L568" s="84"/>
      <c r="M568" s="67" t="s">
        <v>1165</v>
      </c>
      <c r="N568" s="68"/>
      <c r="O568" s="69"/>
      <c r="P568" s="69"/>
      <c r="Q568" s="76"/>
      <c r="R568" s="68" t="str">
        <f t="shared" si="40"/>
        <v/>
      </c>
      <c r="S568" s="71" t="str">
        <f t="shared" si="41"/>
        <v/>
      </c>
      <c r="T568" s="68" t="str">
        <f t="shared" si="42"/>
        <v/>
      </c>
      <c r="U568" s="71" t="str">
        <f t="shared" si="43"/>
        <v/>
      </c>
      <c r="V568" s="43" t="str">
        <f t="shared" si="44"/>
        <v>P-D.12</v>
      </c>
    </row>
    <row r="569" spans="1:22" ht="31.5" outlineLevel="1">
      <c r="A569" s="99" t="s">
        <v>2359</v>
      </c>
      <c r="B569" s="92" t="s">
        <v>2306</v>
      </c>
      <c r="C569" s="93" t="s">
        <v>173</v>
      </c>
      <c r="D569" s="93" t="s">
        <v>25</v>
      </c>
      <c r="E569" s="61" t="s">
        <v>2360</v>
      </c>
      <c r="F569" s="62" t="s">
        <v>2361</v>
      </c>
      <c r="G569" s="63"/>
      <c r="H569" s="63"/>
      <c r="I569" s="64"/>
      <c r="J569" s="65"/>
      <c r="K569" s="66"/>
      <c r="L569" s="67"/>
      <c r="N569" s="68"/>
      <c r="O569" s="69"/>
      <c r="P569" s="69"/>
      <c r="Q569" s="76"/>
      <c r="R569" s="68" t="str">
        <f t="shared" si="40"/>
        <v/>
      </c>
      <c r="S569" s="71" t="str">
        <f t="shared" si="41"/>
        <v/>
      </c>
      <c r="T569" s="68" t="str">
        <f t="shared" si="42"/>
        <v/>
      </c>
      <c r="U569" s="71" t="str">
        <f t="shared" si="43"/>
        <v/>
      </c>
      <c r="V569" s="43" t="str">
        <f t="shared" si="44"/>
        <v>-</v>
      </c>
    </row>
    <row r="570" spans="1:22" ht="42" outlineLevel="1">
      <c r="A570" s="58" t="s">
        <v>2362</v>
      </c>
      <c r="B570" s="72" t="s">
        <v>2306</v>
      </c>
      <c r="C570" s="73" t="s">
        <v>173</v>
      </c>
      <c r="D570" s="73" t="s">
        <v>23</v>
      </c>
      <c r="E570" s="74" t="s">
        <v>2363</v>
      </c>
      <c r="F570" s="81" t="s">
        <v>2364</v>
      </c>
      <c r="G570" s="63" t="s">
        <v>2064</v>
      </c>
      <c r="H570" s="63" t="s">
        <v>2065</v>
      </c>
      <c r="I570" s="64" t="s">
        <v>2066</v>
      </c>
      <c r="J570" s="82" t="s">
        <v>1846</v>
      </c>
      <c r="K570" s="83" t="s">
        <v>1847</v>
      </c>
      <c r="L570" s="84"/>
      <c r="M570" s="67" t="s">
        <v>1165</v>
      </c>
      <c r="N570" s="68"/>
      <c r="O570" s="69"/>
      <c r="P570" s="69"/>
      <c r="Q570" s="76"/>
      <c r="R570" s="68" t="str">
        <f t="shared" si="40"/>
        <v/>
      </c>
      <c r="S570" s="71" t="str">
        <f t="shared" si="41"/>
        <v/>
      </c>
      <c r="T570" s="68" t="str">
        <f t="shared" si="42"/>
        <v/>
      </c>
      <c r="U570" s="71" t="str">
        <f t="shared" si="43"/>
        <v/>
      </c>
      <c r="V570" s="43" t="str">
        <f t="shared" si="44"/>
        <v>P-D.12</v>
      </c>
    </row>
    <row r="571" spans="1:22" ht="31.15" customHeight="1" outlineLevel="1">
      <c r="A571" s="58" t="s">
        <v>2365</v>
      </c>
      <c r="B571" s="72" t="s">
        <v>2306</v>
      </c>
      <c r="C571" s="73" t="s">
        <v>173</v>
      </c>
      <c r="D571" s="73" t="s">
        <v>60</v>
      </c>
      <c r="E571" s="87" t="s">
        <v>2366</v>
      </c>
      <c r="F571" s="81" t="s">
        <v>2367</v>
      </c>
      <c r="G571" s="63" t="s">
        <v>2064</v>
      </c>
      <c r="H571" s="63" t="s">
        <v>2065</v>
      </c>
      <c r="I571" s="64" t="s">
        <v>2066</v>
      </c>
      <c r="J571" s="82" t="s">
        <v>1846</v>
      </c>
      <c r="K571" s="83" t="s">
        <v>1847</v>
      </c>
      <c r="L571" s="84"/>
      <c r="M571" s="67" t="s">
        <v>1165</v>
      </c>
      <c r="N571" s="68"/>
      <c r="O571" s="69"/>
      <c r="P571" s="69"/>
      <c r="Q571" s="76"/>
      <c r="R571" s="68" t="str">
        <f t="shared" si="40"/>
        <v/>
      </c>
      <c r="S571" s="71" t="str">
        <f t="shared" si="41"/>
        <v/>
      </c>
      <c r="T571" s="68" t="str">
        <f t="shared" si="42"/>
        <v/>
      </c>
      <c r="U571" s="71" t="str">
        <f t="shared" si="43"/>
        <v/>
      </c>
      <c r="V571" s="43" t="str">
        <f t="shared" si="44"/>
        <v>P-D.12</v>
      </c>
    </row>
    <row r="572" spans="1:22" ht="31.5" outlineLevel="1">
      <c r="A572" s="58" t="s">
        <v>2368</v>
      </c>
      <c r="B572" s="72" t="s">
        <v>2306</v>
      </c>
      <c r="C572" s="73" t="s">
        <v>173</v>
      </c>
      <c r="D572" s="73" t="s">
        <v>107</v>
      </c>
      <c r="E572" s="87" t="s">
        <v>2369</v>
      </c>
      <c r="F572" s="81" t="s">
        <v>2370</v>
      </c>
      <c r="G572" s="63" t="s">
        <v>2064</v>
      </c>
      <c r="H572" s="63" t="s">
        <v>2065</v>
      </c>
      <c r="I572" s="64" t="s">
        <v>2066</v>
      </c>
      <c r="J572" s="82" t="s">
        <v>1846</v>
      </c>
      <c r="K572" s="83" t="s">
        <v>1847</v>
      </c>
      <c r="L572" s="84"/>
      <c r="M572" s="67" t="s">
        <v>1165</v>
      </c>
      <c r="N572" s="68"/>
      <c r="O572" s="69"/>
      <c r="P572" s="69"/>
      <c r="Q572" s="76"/>
      <c r="R572" s="68" t="str">
        <f t="shared" si="40"/>
        <v/>
      </c>
      <c r="S572" s="71" t="str">
        <f t="shared" si="41"/>
        <v/>
      </c>
      <c r="T572" s="68" t="str">
        <f t="shared" si="42"/>
        <v/>
      </c>
      <c r="U572" s="71" t="str">
        <f t="shared" si="43"/>
        <v/>
      </c>
      <c r="V572" s="43" t="str">
        <f t="shared" si="44"/>
        <v>P-D.12</v>
      </c>
    </row>
    <row r="573" spans="1:22" ht="22.15" customHeight="1" outlineLevel="1">
      <c r="A573" s="58" t="s">
        <v>2371</v>
      </c>
      <c r="B573" s="72" t="s">
        <v>2306</v>
      </c>
      <c r="C573" s="73" t="s">
        <v>173</v>
      </c>
      <c r="D573" s="73" t="s">
        <v>600</v>
      </c>
      <c r="E573" s="87" t="s">
        <v>2372</v>
      </c>
      <c r="F573" s="81" t="s">
        <v>2373</v>
      </c>
      <c r="G573" s="63" t="s">
        <v>2064</v>
      </c>
      <c r="H573" s="63" t="s">
        <v>2065</v>
      </c>
      <c r="I573" s="64" t="s">
        <v>2066</v>
      </c>
      <c r="J573" s="82" t="s">
        <v>1846</v>
      </c>
      <c r="K573" s="83" t="s">
        <v>1847</v>
      </c>
      <c r="L573" s="84"/>
      <c r="M573" s="67" t="s">
        <v>1165</v>
      </c>
      <c r="N573" s="68"/>
      <c r="O573" s="69"/>
      <c r="P573" s="69"/>
      <c r="Q573" s="76"/>
      <c r="R573" s="68" t="str">
        <f t="shared" si="40"/>
        <v/>
      </c>
      <c r="S573" s="71" t="str">
        <f t="shared" si="41"/>
        <v/>
      </c>
      <c r="T573" s="68" t="str">
        <f t="shared" si="42"/>
        <v/>
      </c>
      <c r="U573" s="71" t="str">
        <f t="shared" si="43"/>
        <v/>
      </c>
      <c r="V573" s="43" t="str">
        <f t="shared" si="44"/>
        <v>P-D.12</v>
      </c>
    </row>
    <row r="574" spans="1:22" ht="21" outlineLevel="1">
      <c r="A574" s="99" t="s">
        <v>2374</v>
      </c>
      <c r="B574" s="92" t="s">
        <v>2306</v>
      </c>
      <c r="C574" s="93" t="s">
        <v>748</v>
      </c>
      <c r="D574" s="93" t="s">
        <v>25</v>
      </c>
      <c r="E574" s="61" t="s">
        <v>2375</v>
      </c>
      <c r="F574" s="62" t="s">
        <v>2376</v>
      </c>
      <c r="G574" s="63"/>
      <c r="H574" s="63"/>
      <c r="I574" s="64"/>
      <c r="J574" s="82"/>
      <c r="K574" s="83"/>
      <c r="L574" s="84"/>
      <c r="M574" s="84"/>
      <c r="N574" s="68"/>
      <c r="O574" s="69"/>
      <c r="P574" s="69"/>
      <c r="Q574" s="76"/>
      <c r="R574" s="68" t="str">
        <f t="shared" si="40"/>
        <v/>
      </c>
      <c r="S574" s="71" t="str">
        <f t="shared" si="41"/>
        <v/>
      </c>
      <c r="T574" s="68" t="str">
        <f t="shared" si="42"/>
        <v/>
      </c>
      <c r="U574" s="71" t="str">
        <f t="shared" si="43"/>
        <v/>
      </c>
      <c r="V574" s="43" t="str">
        <f t="shared" si="44"/>
        <v>-</v>
      </c>
    </row>
    <row r="575" spans="1:22" ht="22.15" customHeight="1" outlineLevel="1">
      <c r="A575" s="58" t="s">
        <v>2377</v>
      </c>
      <c r="B575" s="72" t="s">
        <v>2306</v>
      </c>
      <c r="C575" s="73" t="s">
        <v>748</v>
      </c>
      <c r="D575" s="73" t="s">
        <v>23</v>
      </c>
      <c r="E575" s="87" t="s">
        <v>2375</v>
      </c>
      <c r="F575" s="81" t="s">
        <v>2376</v>
      </c>
      <c r="G575" s="63" t="s">
        <v>2064</v>
      </c>
      <c r="H575" s="63" t="s">
        <v>2065</v>
      </c>
      <c r="I575" s="64" t="s">
        <v>2066</v>
      </c>
      <c r="J575" s="82" t="s">
        <v>1846</v>
      </c>
      <c r="K575" s="83" t="s">
        <v>1847</v>
      </c>
      <c r="L575" s="84"/>
      <c r="M575" s="67" t="s">
        <v>1165</v>
      </c>
      <c r="N575" s="68"/>
      <c r="O575" s="69"/>
      <c r="P575" s="69"/>
      <c r="Q575" s="76"/>
      <c r="R575" s="68" t="str">
        <f t="shared" si="40"/>
        <v/>
      </c>
      <c r="S575" s="71" t="str">
        <f t="shared" si="41"/>
        <v/>
      </c>
      <c r="T575" s="68" t="str">
        <f t="shared" si="42"/>
        <v/>
      </c>
      <c r="U575" s="71" t="str">
        <f t="shared" si="43"/>
        <v/>
      </c>
      <c r="V575" s="43" t="str">
        <f t="shared" si="44"/>
        <v>P-D.12</v>
      </c>
    </row>
    <row r="576" spans="1:22" ht="31.5" outlineLevel="1">
      <c r="A576" s="58" t="s">
        <v>2378</v>
      </c>
      <c r="B576" s="72" t="s">
        <v>2306</v>
      </c>
      <c r="C576" s="73" t="s">
        <v>748</v>
      </c>
      <c r="D576" s="73" t="s">
        <v>60</v>
      </c>
      <c r="E576" s="74" t="s">
        <v>2379</v>
      </c>
      <c r="F576" s="81" t="s">
        <v>2380</v>
      </c>
      <c r="G576" s="63" t="s">
        <v>2064</v>
      </c>
      <c r="H576" s="63" t="s">
        <v>2065</v>
      </c>
      <c r="I576" s="64" t="s">
        <v>2066</v>
      </c>
      <c r="J576" s="82" t="s">
        <v>1846</v>
      </c>
      <c r="K576" s="83" t="s">
        <v>1847</v>
      </c>
      <c r="L576" s="84"/>
      <c r="M576" s="67" t="s">
        <v>1165</v>
      </c>
      <c r="N576" s="68"/>
      <c r="O576" s="69"/>
      <c r="P576" s="69"/>
      <c r="Q576" s="76"/>
      <c r="R576" s="68" t="str">
        <f t="shared" si="40"/>
        <v/>
      </c>
      <c r="S576" s="71" t="str">
        <f t="shared" si="41"/>
        <v/>
      </c>
      <c r="T576" s="68" t="str">
        <f t="shared" si="42"/>
        <v/>
      </c>
      <c r="U576" s="71" t="str">
        <f t="shared" si="43"/>
        <v/>
      </c>
      <c r="V576" s="43" t="str">
        <f t="shared" si="44"/>
        <v>P-D.12</v>
      </c>
    </row>
    <row r="577" spans="1:22" outlineLevel="1">
      <c r="A577" s="29"/>
      <c r="B577" s="30"/>
      <c r="C577" s="31"/>
      <c r="D577" s="31"/>
      <c r="E577" s="32" t="s">
        <v>2381</v>
      </c>
      <c r="F577" s="32" t="s">
        <v>2382</v>
      </c>
      <c r="G577" s="33"/>
      <c r="H577" s="33"/>
      <c r="I577" s="34"/>
      <c r="J577" s="35"/>
      <c r="K577" s="36"/>
      <c r="L577" s="37"/>
      <c r="M577" s="38"/>
      <c r="N577" s="39"/>
      <c r="O577" s="40"/>
      <c r="P577" s="40"/>
      <c r="Q577" s="76"/>
      <c r="R577" s="39" t="str">
        <f t="shared" si="40"/>
        <v/>
      </c>
      <c r="S577" s="42" t="str">
        <f t="shared" si="41"/>
        <v/>
      </c>
      <c r="T577" s="39" t="str">
        <f t="shared" si="42"/>
        <v/>
      </c>
      <c r="U577" s="42" t="str">
        <f t="shared" si="43"/>
        <v/>
      </c>
      <c r="V577" s="43" t="str">
        <f t="shared" si="44"/>
        <v>-</v>
      </c>
    </row>
    <row r="578" spans="1:22" ht="21" outlineLevel="1">
      <c r="A578" s="44" t="s">
        <v>2383</v>
      </c>
      <c r="B578" s="45" t="s">
        <v>2384</v>
      </c>
      <c r="C578" s="46" t="s">
        <v>24</v>
      </c>
      <c r="D578" s="46" t="s">
        <v>25</v>
      </c>
      <c r="E578" s="47" t="s">
        <v>2381</v>
      </c>
      <c r="F578" s="47" t="s">
        <v>2382</v>
      </c>
      <c r="G578" s="48"/>
      <c r="H578" s="48"/>
      <c r="I578" s="49"/>
      <c r="J578" s="50"/>
      <c r="K578" s="51"/>
      <c r="L578" s="52"/>
      <c r="M578" s="53"/>
      <c r="N578" s="54"/>
      <c r="O578" s="55"/>
      <c r="P578" s="55"/>
      <c r="Q578" s="76"/>
      <c r="R578" s="54" t="str">
        <f t="shared" si="40"/>
        <v/>
      </c>
      <c r="S578" s="57" t="str">
        <f t="shared" si="41"/>
        <v/>
      </c>
      <c r="T578" s="54" t="str">
        <f t="shared" si="42"/>
        <v/>
      </c>
      <c r="U578" s="57" t="str">
        <f t="shared" si="43"/>
        <v/>
      </c>
      <c r="V578" s="43" t="str">
        <f t="shared" si="44"/>
        <v>-</v>
      </c>
    </row>
    <row r="579" spans="1:22" ht="21" outlineLevel="1">
      <c r="A579" s="99" t="s">
        <v>2385</v>
      </c>
      <c r="B579" s="92" t="s">
        <v>2384</v>
      </c>
      <c r="C579" s="93" t="s">
        <v>29</v>
      </c>
      <c r="D579" s="93" t="s">
        <v>25</v>
      </c>
      <c r="E579" s="61" t="s">
        <v>2386</v>
      </c>
      <c r="F579" s="62" t="s">
        <v>2387</v>
      </c>
      <c r="G579" s="63"/>
      <c r="H579" s="63"/>
      <c r="I579" s="64"/>
      <c r="J579" s="65"/>
      <c r="K579" s="66"/>
      <c r="L579" s="67"/>
      <c r="N579" s="68"/>
      <c r="O579" s="69"/>
      <c r="P579" s="69"/>
      <c r="Q579" s="76"/>
      <c r="R579" s="68" t="str">
        <f t="shared" si="40"/>
        <v/>
      </c>
      <c r="S579" s="71" t="str">
        <f t="shared" si="41"/>
        <v/>
      </c>
      <c r="T579" s="68" t="str">
        <f t="shared" si="42"/>
        <v/>
      </c>
      <c r="U579" s="71" t="str">
        <f t="shared" si="43"/>
        <v/>
      </c>
      <c r="V579" s="43" t="str">
        <f t="shared" si="44"/>
        <v>-</v>
      </c>
    </row>
    <row r="580" spans="1:22" outlineLevel="1">
      <c r="A580" s="58" t="s">
        <v>2388</v>
      </c>
      <c r="B580" s="72" t="s">
        <v>2384</v>
      </c>
      <c r="C580" s="73" t="s">
        <v>29</v>
      </c>
      <c r="D580" s="73" t="s">
        <v>23</v>
      </c>
      <c r="E580" s="87" t="s">
        <v>2386</v>
      </c>
      <c r="F580" s="81" t="s">
        <v>2387</v>
      </c>
      <c r="G580" s="63" t="s">
        <v>2389</v>
      </c>
      <c r="H580" s="63" t="s">
        <v>2390</v>
      </c>
      <c r="I580" s="64" t="s">
        <v>2391</v>
      </c>
      <c r="J580" s="65" t="s">
        <v>2392</v>
      </c>
      <c r="K580" s="66" t="s">
        <v>2391</v>
      </c>
      <c r="L580" s="67"/>
      <c r="M580" s="67" t="s">
        <v>1165</v>
      </c>
      <c r="N580" s="68"/>
      <c r="O580" s="69"/>
      <c r="P580" s="69"/>
      <c r="Q580" s="76"/>
      <c r="R580" s="68" t="str">
        <f t="shared" si="40"/>
        <v/>
      </c>
      <c r="S580" s="71" t="str">
        <f t="shared" si="41"/>
        <v/>
      </c>
      <c r="T580" s="68" t="str">
        <f t="shared" si="42"/>
        <v/>
      </c>
      <c r="U580" s="71" t="str">
        <f t="shared" si="43"/>
        <v/>
      </c>
      <c r="V580" s="43" t="str">
        <f t="shared" si="44"/>
        <v>P-E.1</v>
      </c>
    </row>
    <row r="581" spans="1:22" ht="21" outlineLevel="1">
      <c r="A581" s="99" t="s">
        <v>2393</v>
      </c>
      <c r="B581" s="92" t="s">
        <v>2384</v>
      </c>
      <c r="C581" s="93" t="s">
        <v>40</v>
      </c>
      <c r="D581" s="93" t="s">
        <v>25</v>
      </c>
      <c r="E581" s="61" t="s">
        <v>2394</v>
      </c>
      <c r="F581" s="62" t="s">
        <v>2395</v>
      </c>
      <c r="G581" s="63"/>
      <c r="H581" s="63"/>
      <c r="I581" s="64"/>
      <c r="J581" s="65"/>
      <c r="K581" s="66"/>
      <c r="L581" s="67"/>
      <c r="N581" s="68"/>
      <c r="O581" s="69"/>
      <c r="P581" s="69"/>
      <c r="Q581" s="76"/>
      <c r="R581" s="68" t="str">
        <f t="shared" si="40"/>
        <v/>
      </c>
      <c r="S581" s="71" t="str">
        <f t="shared" si="41"/>
        <v/>
      </c>
      <c r="T581" s="68" t="str">
        <f t="shared" si="42"/>
        <v/>
      </c>
      <c r="U581" s="71" t="str">
        <f t="shared" si="43"/>
        <v/>
      </c>
      <c r="V581" s="43" t="str">
        <f t="shared" si="44"/>
        <v>-</v>
      </c>
    </row>
    <row r="582" spans="1:22" outlineLevel="1">
      <c r="A582" s="58" t="s">
        <v>2396</v>
      </c>
      <c r="B582" s="72" t="s">
        <v>2384</v>
      </c>
      <c r="C582" s="73" t="s">
        <v>40</v>
      </c>
      <c r="D582" s="73" t="s">
        <v>23</v>
      </c>
      <c r="E582" s="87" t="s">
        <v>2394</v>
      </c>
      <c r="F582" s="81" t="s">
        <v>2395</v>
      </c>
      <c r="G582" s="63" t="s">
        <v>2397</v>
      </c>
      <c r="H582" s="63" t="s">
        <v>2398</v>
      </c>
      <c r="I582" s="64" t="s">
        <v>2399</v>
      </c>
      <c r="J582" s="65" t="s">
        <v>2400</v>
      </c>
      <c r="K582" s="66" t="s">
        <v>2399</v>
      </c>
      <c r="L582" s="67"/>
      <c r="M582" s="67" t="s">
        <v>1165</v>
      </c>
      <c r="N582" s="68"/>
      <c r="O582" s="69"/>
      <c r="P582" s="69"/>
      <c r="Q582" s="76"/>
      <c r="R582" s="68" t="str">
        <f t="shared" si="40"/>
        <v/>
      </c>
      <c r="S582" s="71" t="str">
        <f t="shared" si="41"/>
        <v/>
      </c>
      <c r="T582" s="68" t="str">
        <f t="shared" si="42"/>
        <v/>
      </c>
      <c r="U582" s="71" t="str">
        <f t="shared" si="43"/>
        <v/>
      </c>
      <c r="V582" s="43" t="str">
        <f t="shared" si="44"/>
        <v>P-E.2</v>
      </c>
    </row>
    <row r="583" spans="1:22" outlineLevel="1">
      <c r="A583" s="29"/>
      <c r="B583" s="30"/>
      <c r="C583" s="31"/>
      <c r="D583" s="31"/>
      <c r="E583" s="32" t="s">
        <v>2401</v>
      </c>
      <c r="F583" s="32" t="s">
        <v>2402</v>
      </c>
      <c r="G583" s="33"/>
      <c r="H583" s="33"/>
      <c r="I583" s="34"/>
      <c r="J583" s="35"/>
      <c r="K583" s="36"/>
      <c r="L583" s="37"/>
      <c r="M583" s="38"/>
      <c r="N583" s="39"/>
      <c r="O583" s="40"/>
      <c r="P583" s="40"/>
      <c r="Q583" s="76"/>
      <c r="R583" s="39" t="str">
        <f t="shared" si="40"/>
        <v/>
      </c>
      <c r="S583" s="42" t="str">
        <f t="shared" si="41"/>
        <v/>
      </c>
      <c r="T583" s="39" t="str">
        <f t="shared" si="42"/>
        <v/>
      </c>
      <c r="U583" s="42" t="str">
        <f t="shared" si="43"/>
        <v/>
      </c>
      <c r="V583" s="43" t="str">
        <f t="shared" si="44"/>
        <v>-</v>
      </c>
    </row>
    <row r="584" spans="1:22" ht="21" outlineLevel="1">
      <c r="A584" s="44" t="s">
        <v>2403</v>
      </c>
      <c r="B584" s="45" t="s">
        <v>2404</v>
      </c>
      <c r="C584" s="46" t="s">
        <v>24</v>
      </c>
      <c r="D584" s="46" t="s">
        <v>25</v>
      </c>
      <c r="E584" s="47" t="s">
        <v>2401</v>
      </c>
      <c r="F584" s="47" t="s">
        <v>2402</v>
      </c>
      <c r="G584" s="48"/>
      <c r="H584" s="48"/>
      <c r="I584" s="49"/>
      <c r="J584" s="50"/>
      <c r="K584" s="51"/>
      <c r="L584" s="52"/>
      <c r="M584" s="53"/>
      <c r="N584" s="54"/>
      <c r="O584" s="55"/>
      <c r="P584" s="55"/>
      <c r="Q584" s="76"/>
      <c r="R584" s="54" t="str">
        <f t="shared" si="40"/>
        <v/>
      </c>
      <c r="S584" s="57" t="str">
        <f t="shared" si="41"/>
        <v/>
      </c>
      <c r="T584" s="54" t="str">
        <f t="shared" si="42"/>
        <v/>
      </c>
      <c r="U584" s="57" t="str">
        <f t="shared" si="43"/>
        <v/>
      </c>
      <c r="V584" s="43" t="str">
        <f t="shared" si="44"/>
        <v>-</v>
      </c>
    </row>
    <row r="585" spans="1:22" ht="21" outlineLevel="1">
      <c r="A585" s="99" t="s">
        <v>2405</v>
      </c>
      <c r="B585" s="92" t="s">
        <v>2404</v>
      </c>
      <c r="C585" s="93" t="s">
        <v>29</v>
      </c>
      <c r="D585" s="93" t="s">
        <v>25</v>
      </c>
      <c r="E585" s="61" t="s">
        <v>2406</v>
      </c>
      <c r="F585" s="62" t="s">
        <v>2407</v>
      </c>
      <c r="G585" s="63"/>
      <c r="H585" s="63"/>
      <c r="I585" s="64"/>
      <c r="J585" s="65"/>
      <c r="K585" s="66"/>
      <c r="L585" s="67"/>
      <c r="N585" s="68"/>
      <c r="O585" s="69"/>
      <c r="P585" s="69"/>
      <c r="Q585" s="76"/>
      <c r="R585" s="68" t="str">
        <f t="shared" si="40"/>
        <v/>
      </c>
      <c r="S585" s="71" t="str">
        <f t="shared" si="41"/>
        <v/>
      </c>
      <c r="T585" s="68" t="str">
        <f t="shared" si="42"/>
        <v/>
      </c>
      <c r="U585" s="71" t="str">
        <f t="shared" si="43"/>
        <v/>
      </c>
      <c r="V585" s="43" t="str">
        <f t="shared" si="44"/>
        <v>-</v>
      </c>
    </row>
    <row r="586" spans="1:22" outlineLevel="1">
      <c r="A586" s="58" t="s">
        <v>2408</v>
      </c>
      <c r="B586" s="72" t="s">
        <v>2404</v>
      </c>
      <c r="C586" s="73" t="s">
        <v>29</v>
      </c>
      <c r="D586" s="73" t="s">
        <v>23</v>
      </c>
      <c r="E586" s="87" t="s">
        <v>2409</v>
      </c>
      <c r="F586" s="81" t="s">
        <v>2410</v>
      </c>
      <c r="G586" s="63"/>
      <c r="H586" s="63"/>
      <c r="I586" s="64"/>
      <c r="J586" s="65"/>
      <c r="K586" s="66"/>
      <c r="L586" s="67"/>
      <c r="N586" s="68"/>
      <c r="O586" s="69"/>
      <c r="P586" s="69"/>
      <c r="Q586" s="76"/>
      <c r="R586" s="68" t="str">
        <f t="shared" si="40"/>
        <v/>
      </c>
      <c r="S586" s="71" t="str">
        <f t="shared" si="41"/>
        <v/>
      </c>
      <c r="T586" s="68" t="str">
        <f t="shared" si="42"/>
        <v/>
      </c>
      <c r="U586" s="71" t="str">
        <f t="shared" si="43"/>
        <v/>
      </c>
      <c r="V586" s="43" t="str">
        <f t="shared" si="44"/>
        <v>-</v>
      </c>
    </row>
    <row r="587" spans="1:22" outlineLevel="1">
      <c r="A587" s="58" t="s">
        <v>2411</v>
      </c>
      <c r="B587" s="72" t="s">
        <v>2404</v>
      </c>
      <c r="C587" s="73" t="s">
        <v>29</v>
      </c>
      <c r="D587" s="73" t="s">
        <v>60</v>
      </c>
      <c r="E587" s="87" t="s">
        <v>2412</v>
      </c>
      <c r="F587" s="81" t="s">
        <v>2413</v>
      </c>
      <c r="G587" s="63"/>
      <c r="H587" s="63"/>
      <c r="I587" s="64"/>
      <c r="J587" s="65"/>
      <c r="K587" s="66"/>
      <c r="L587" s="67"/>
      <c r="N587" s="68"/>
      <c r="O587" s="69"/>
      <c r="P587" s="69"/>
      <c r="Q587" s="76"/>
      <c r="R587" s="68" t="str">
        <f t="shared" ref="R587:R607" si="45">IF(O587=0,"",Q587-O587)</f>
        <v/>
      </c>
      <c r="S587" s="71" t="str">
        <f t="shared" ref="S587:S607" si="46">IF(O587=0,"",R587/O587)</f>
        <v/>
      </c>
      <c r="T587" s="68" t="str">
        <f t="shared" ref="T587:T607" si="47">IF(P587=0,"",Q587-P587)</f>
        <v/>
      </c>
      <c r="U587" s="71" t="str">
        <f t="shared" ref="U587:U607" si="48">IF(P587=0,"",T587/P587)</f>
        <v/>
      </c>
      <c r="V587" s="43" t="str">
        <f t="shared" ref="V587:V607" si="49">CONCATENATE(M587,"-",J587)</f>
        <v>-</v>
      </c>
    </row>
    <row r="588" spans="1:22" ht="21" outlineLevel="1">
      <c r="A588" s="99" t="s">
        <v>2414</v>
      </c>
      <c r="B588" s="92" t="s">
        <v>2404</v>
      </c>
      <c r="C588" s="93" t="s">
        <v>40</v>
      </c>
      <c r="D588" s="93" t="s">
        <v>25</v>
      </c>
      <c r="E588" s="61" t="s">
        <v>2415</v>
      </c>
      <c r="F588" s="62" t="s">
        <v>2416</v>
      </c>
      <c r="G588" s="63"/>
      <c r="H588" s="63"/>
      <c r="I588" s="64"/>
      <c r="J588" s="65"/>
      <c r="K588" s="66"/>
      <c r="L588" s="67"/>
      <c r="N588" s="68"/>
      <c r="O588" s="69"/>
      <c r="P588" s="69"/>
      <c r="Q588" s="76"/>
      <c r="R588" s="68" t="str">
        <f t="shared" si="45"/>
        <v/>
      </c>
      <c r="S588" s="71" t="str">
        <f t="shared" si="46"/>
        <v/>
      </c>
      <c r="T588" s="68" t="str">
        <f t="shared" si="47"/>
        <v/>
      </c>
      <c r="U588" s="71" t="str">
        <f t="shared" si="48"/>
        <v/>
      </c>
      <c r="V588" s="43" t="str">
        <f t="shared" si="49"/>
        <v>-</v>
      </c>
    </row>
    <row r="589" spans="1:22" outlineLevel="1">
      <c r="A589" s="58" t="s">
        <v>2417</v>
      </c>
      <c r="B589" s="72" t="s">
        <v>2404</v>
      </c>
      <c r="C589" s="73" t="s">
        <v>40</v>
      </c>
      <c r="D589" s="73" t="s">
        <v>23</v>
      </c>
      <c r="E589" s="87" t="s">
        <v>2415</v>
      </c>
      <c r="F589" s="81" t="s">
        <v>2416</v>
      </c>
      <c r="G589" s="63"/>
      <c r="H589" s="63"/>
      <c r="I589" s="64"/>
      <c r="J589" s="65"/>
      <c r="K589" s="66"/>
      <c r="L589" s="67"/>
      <c r="N589" s="68"/>
      <c r="O589" s="69"/>
      <c r="P589" s="69"/>
      <c r="Q589" s="76"/>
      <c r="R589" s="68" t="str">
        <f t="shared" si="45"/>
        <v/>
      </c>
      <c r="S589" s="71" t="str">
        <f t="shared" si="46"/>
        <v/>
      </c>
      <c r="T589" s="68" t="str">
        <f t="shared" si="47"/>
        <v/>
      </c>
      <c r="U589" s="71" t="str">
        <f t="shared" si="48"/>
        <v/>
      </c>
      <c r="V589" s="43" t="str">
        <f t="shared" si="49"/>
        <v>-</v>
      </c>
    </row>
    <row r="590" spans="1:22" outlineLevel="1">
      <c r="A590" s="29"/>
      <c r="B590" s="30"/>
      <c r="C590" s="31"/>
      <c r="D590" s="31"/>
      <c r="E590" s="32" t="s">
        <v>2418</v>
      </c>
      <c r="F590" s="32" t="s">
        <v>2419</v>
      </c>
      <c r="G590" s="33"/>
      <c r="H590" s="33"/>
      <c r="I590" s="34"/>
      <c r="J590" s="35"/>
      <c r="K590" s="36"/>
      <c r="L590" s="37"/>
      <c r="M590" s="38"/>
      <c r="N590" s="39"/>
      <c r="O590" s="40"/>
      <c r="P590" s="40"/>
      <c r="Q590" s="76"/>
      <c r="R590" s="39" t="str">
        <f t="shared" si="45"/>
        <v/>
      </c>
      <c r="S590" s="42" t="str">
        <f t="shared" si="46"/>
        <v/>
      </c>
      <c r="T590" s="39" t="str">
        <f t="shared" si="47"/>
        <v/>
      </c>
      <c r="U590" s="42" t="str">
        <f t="shared" si="48"/>
        <v/>
      </c>
      <c r="V590" s="43" t="str">
        <f t="shared" si="49"/>
        <v>-</v>
      </c>
    </row>
    <row r="591" spans="1:22" ht="21" outlineLevel="1">
      <c r="A591" s="44" t="s">
        <v>2420</v>
      </c>
      <c r="B591" s="45" t="s">
        <v>2421</v>
      </c>
      <c r="C591" s="46" t="s">
        <v>24</v>
      </c>
      <c r="D591" s="46" t="s">
        <v>25</v>
      </c>
      <c r="E591" s="47" t="s">
        <v>2418</v>
      </c>
      <c r="F591" s="47" t="s">
        <v>2419</v>
      </c>
      <c r="G591" s="48"/>
      <c r="H591" s="48"/>
      <c r="I591" s="49"/>
      <c r="J591" s="50"/>
      <c r="K591" s="51"/>
      <c r="L591" s="52"/>
      <c r="M591" s="53"/>
      <c r="N591" s="54"/>
      <c r="O591" s="55"/>
      <c r="P591" s="55"/>
      <c r="Q591" s="76"/>
      <c r="R591" s="54" t="str">
        <f t="shared" si="45"/>
        <v/>
      </c>
      <c r="S591" s="57" t="str">
        <f t="shared" si="46"/>
        <v/>
      </c>
      <c r="T591" s="54" t="str">
        <f t="shared" si="47"/>
        <v/>
      </c>
      <c r="U591" s="57" t="str">
        <f t="shared" si="48"/>
        <v/>
      </c>
      <c r="V591" s="43" t="str">
        <f t="shared" si="49"/>
        <v>-</v>
      </c>
    </row>
    <row r="592" spans="1:22" ht="21" outlineLevel="1">
      <c r="A592" s="99" t="s">
        <v>2422</v>
      </c>
      <c r="B592" s="92" t="s">
        <v>2421</v>
      </c>
      <c r="C592" s="93" t="s">
        <v>29</v>
      </c>
      <c r="D592" s="93" t="s">
        <v>25</v>
      </c>
      <c r="E592" s="61" t="s">
        <v>1092</v>
      </c>
      <c r="F592" s="62" t="s">
        <v>1093</v>
      </c>
      <c r="G592" s="63"/>
      <c r="H592" s="63"/>
      <c r="I592" s="64"/>
      <c r="J592" s="65"/>
      <c r="K592" s="66"/>
      <c r="L592" s="67"/>
      <c r="N592" s="68"/>
      <c r="O592" s="69"/>
      <c r="P592" s="69"/>
      <c r="Q592" s="76"/>
      <c r="R592" s="68" t="str">
        <f t="shared" si="45"/>
        <v/>
      </c>
      <c r="S592" s="71" t="str">
        <f t="shared" si="46"/>
        <v/>
      </c>
      <c r="T592" s="68" t="str">
        <f t="shared" si="47"/>
        <v/>
      </c>
      <c r="U592" s="71" t="str">
        <f t="shared" si="48"/>
        <v/>
      </c>
      <c r="V592" s="43" t="str">
        <f t="shared" si="49"/>
        <v>-</v>
      </c>
    </row>
    <row r="593" spans="1:22" outlineLevel="1">
      <c r="A593" s="58" t="s">
        <v>2423</v>
      </c>
      <c r="B593" s="72" t="s">
        <v>2421</v>
      </c>
      <c r="C593" s="73" t="s">
        <v>29</v>
      </c>
      <c r="D593" s="73" t="s">
        <v>23</v>
      </c>
      <c r="E593" s="87" t="s">
        <v>1092</v>
      </c>
      <c r="F593" s="81" t="s">
        <v>1093</v>
      </c>
      <c r="G593" s="63" t="s">
        <v>2424</v>
      </c>
      <c r="H593" s="63" t="s">
        <v>2425</v>
      </c>
      <c r="I593" s="64" t="s">
        <v>1099</v>
      </c>
      <c r="J593" s="65" t="s">
        <v>2426</v>
      </c>
      <c r="K593" s="66" t="s">
        <v>1099</v>
      </c>
      <c r="L593" s="67"/>
      <c r="M593" s="67" t="s">
        <v>1165</v>
      </c>
      <c r="N593" s="68"/>
      <c r="O593" s="69"/>
      <c r="P593" s="69"/>
      <c r="Q593" s="76"/>
      <c r="R593" s="68" t="str">
        <f t="shared" si="45"/>
        <v/>
      </c>
      <c r="S593" s="71" t="str">
        <f t="shared" si="46"/>
        <v/>
      </c>
      <c r="T593" s="68" t="str">
        <f t="shared" si="47"/>
        <v/>
      </c>
      <c r="U593" s="71" t="str">
        <f t="shared" si="48"/>
        <v/>
      </c>
      <c r="V593" s="43" t="str">
        <f t="shared" si="49"/>
        <v>P-F.4</v>
      </c>
    </row>
    <row r="594" spans="1:22" ht="21" outlineLevel="1">
      <c r="A594" s="99" t="s">
        <v>2427</v>
      </c>
      <c r="B594" s="92" t="s">
        <v>2421</v>
      </c>
      <c r="C594" s="93" t="s">
        <v>40</v>
      </c>
      <c r="D594" s="93" t="s">
        <v>25</v>
      </c>
      <c r="E594" s="61" t="s">
        <v>1102</v>
      </c>
      <c r="F594" s="62" t="s">
        <v>1103</v>
      </c>
      <c r="G594" s="63"/>
      <c r="H594" s="63"/>
      <c r="I594" s="64"/>
      <c r="J594" s="65"/>
      <c r="K594" s="66"/>
      <c r="L594" s="67"/>
      <c r="N594" s="68"/>
      <c r="O594" s="69"/>
      <c r="P594" s="69"/>
      <c r="Q594" s="76"/>
      <c r="R594" s="68" t="str">
        <f t="shared" si="45"/>
        <v/>
      </c>
      <c r="S594" s="71" t="str">
        <f t="shared" si="46"/>
        <v/>
      </c>
      <c r="T594" s="68" t="str">
        <f t="shared" si="47"/>
        <v/>
      </c>
      <c r="U594" s="71" t="str">
        <f t="shared" si="48"/>
        <v/>
      </c>
      <c r="V594" s="43" t="str">
        <f t="shared" si="49"/>
        <v>-</v>
      </c>
    </row>
    <row r="595" spans="1:22" outlineLevel="1">
      <c r="A595" s="58" t="s">
        <v>2428</v>
      </c>
      <c r="B595" s="72" t="s">
        <v>2421</v>
      </c>
      <c r="C595" s="73" t="s">
        <v>40</v>
      </c>
      <c r="D595" s="73" t="s">
        <v>23</v>
      </c>
      <c r="E595" s="87" t="s">
        <v>2429</v>
      </c>
      <c r="F595" s="81" t="s">
        <v>2430</v>
      </c>
      <c r="G595" s="63" t="s">
        <v>2431</v>
      </c>
      <c r="H595" s="63" t="s">
        <v>2432</v>
      </c>
      <c r="I595" s="64" t="s">
        <v>2433</v>
      </c>
      <c r="J595" s="65" t="s">
        <v>2434</v>
      </c>
      <c r="K595" s="66" t="s">
        <v>2433</v>
      </c>
      <c r="L595" s="67"/>
      <c r="M595" s="67" t="s">
        <v>1165</v>
      </c>
      <c r="N595" s="68"/>
      <c r="O595" s="69"/>
      <c r="P595" s="69"/>
      <c r="Q595" s="76"/>
      <c r="R595" s="68" t="str">
        <f t="shared" si="45"/>
        <v/>
      </c>
      <c r="S595" s="71" t="str">
        <f t="shared" si="46"/>
        <v/>
      </c>
      <c r="T595" s="68" t="str">
        <f t="shared" si="47"/>
        <v/>
      </c>
      <c r="U595" s="71" t="str">
        <f t="shared" si="48"/>
        <v/>
      </c>
      <c r="V595" s="43" t="str">
        <f t="shared" si="49"/>
        <v>P-F.1</v>
      </c>
    </row>
    <row r="596" spans="1:22" outlineLevel="1">
      <c r="A596" s="58" t="s">
        <v>2435</v>
      </c>
      <c r="B596" s="72" t="s">
        <v>2421</v>
      </c>
      <c r="C596" s="73" t="s">
        <v>40</v>
      </c>
      <c r="D596" s="73" t="s">
        <v>60</v>
      </c>
      <c r="E596" s="74" t="s">
        <v>2436</v>
      </c>
      <c r="F596" s="81" t="s">
        <v>2437</v>
      </c>
      <c r="G596" s="63" t="s">
        <v>2424</v>
      </c>
      <c r="H596" s="63" t="s">
        <v>2425</v>
      </c>
      <c r="I596" s="64" t="s">
        <v>1099</v>
      </c>
      <c r="J596" s="65" t="s">
        <v>2426</v>
      </c>
      <c r="K596" s="66" t="s">
        <v>1099</v>
      </c>
      <c r="L596" s="67"/>
      <c r="M596" s="67" t="s">
        <v>1165</v>
      </c>
      <c r="N596" s="68"/>
      <c r="O596" s="69"/>
      <c r="P596" s="69"/>
      <c r="Q596" s="76"/>
      <c r="R596" s="68" t="str">
        <f t="shared" si="45"/>
        <v/>
      </c>
      <c r="S596" s="71" t="str">
        <f t="shared" si="46"/>
        <v/>
      </c>
      <c r="T596" s="68" t="str">
        <f t="shared" si="47"/>
        <v/>
      </c>
      <c r="U596" s="71" t="str">
        <f t="shared" si="48"/>
        <v/>
      </c>
      <c r="V596" s="43" t="str">
        <f t="shared" si="49"/>
        <v>P-F.4</v>
      </c>
    </row>
    <row r="597" spans="1:22" ht="21" outlineLevel="1">
      <c r="A597" s="99" t="s">
        <v>2438</v>
      </c>
      <c r="B597" s="92" t="s">
        <v>2421</v>
      </c>
      <c r="C597" s="93" t="s">
        <v>50</v>
      </c>
      <c r="D597" s="93" t="s">
        <v>25</v>
      </c>
      <c r="E597" s="62" t="s">
        <v>1121</v>
      </c>
      <c r="F597" s="62" t="s">
        <v>1122</v>
      </c>
      <c r="G597" s="63"/>
      <c r="H597" s="63"/>
      <c r="I597" s="64"/>
      <c r="J597" s="65"/>
      <c r="K597" s="66"/>
      <c r="L597" s="67"/>
      <c r="N597" s="68"/>
      <c r="O597" s="69"/>
      <c r="P597" s="69"/>
      <c r="Q597" s="76"/>
      <c r="R597" s="68" t="str">
        <f t="shared" si="45"/>
        <v/>
      </c>
      <c r="S597" s="71" t="str">
        <f t="shared" si="46"/>
        <v/>
      </c>
      <c r="T597" s="68" t="str">
        <f t="shared" si="47"/>
        <v/>
      </c>
      <c r="U597" s="71" t="str">
        <f t="shared" si="48"/>
        <v/>
      </c>
      <c r="V597" s="43" t="str">
        <f t="shared" si="49"/>
        <v>-</v>
      </c>
    </row>
    <row r="598" spans="1:22" outlineLevel="1">
      <c r="A598" s="58" t="s">
        <v>2439</v>
      </c>
      <c r="B598" s="72" t="s">
        <v>2421</v>
      </c>
      <c r="C598" s="73" t="s">
        <v>50</v>
      </c>
      <c r="D598" s="73" t="s">
        <v>23</v>
      </c>
      <c r="E598" s="74" t="s">
        <v>2440</v>
      </c>
      <c r="F598" s="81" t="s">
        <v>2441</v>
      </c>
      <c r="G598" s="63" t="s">
        <v>2424</v>
      </c>
      <c r="H598" s="63" t="s">
        <v>2425</v>
      </c>
      <c r="I598" s="64" t="s">
        <v>1099</v>
      </c>
      <c r="J598" s="65" t="s">
        <v>2426</v>
      </c>
      <c r="K598" s="66" t="s">
        <v>1099</v>
      </c>
      <c r="L598" s="67"/>
      <c r="M598" s="67" t="s">
        <v>1165</v>
      </c>
      <c r="N598" s="68"/>
      <c r="O598" s="69"/>
      <c r="P598" s="69"/>
      <c r="Q598" s="76"/>
      <c r="R598" s="68" t="str">
        <f t="shared" si="45"/>
        <v/>
      </c>
      <c r="S598" s="71" t="str">
        <f t="shared" si="46"/>
        <v/>
      </c>
      <c r="T598" s="68" t="str">
        <f t="shared" si="47"/>
        <v/>
      </c>
      <c r="U598" s="71" t="str">
        <f t="shared" si="48"/>
        <v/>
      </c>
      <c r="V598" s="43" t="str">
        <f t="shared" si="49"/>
        <v>P-F.4</v>
      </c>
    </row>
    <row r="599" spans="1:22" outlineLevel="1">
      <c r="A599" s="58" t="s">
        <v>2442</v>
      </c>
      <c r="B599" s="72" t="s">
        <v>2421</v>
      </c>
      <c r="C599" s="73" t="s">
        <v>50</v>
      </c>
      <c r="D599" s="73" t="s">
        <v>60</v>
      </c>
      <c r="E599" s="74" t="s">
        <v>2443</v>
      </c>
      <c r="F599" s="81" t="s">
        <v>2444</v>
      </c>
      <c r="G599" s="63" t="s">
        <v>2424</v>
      </c>
      <c r="H599" s="63" t="s">
        <v>2425</v>
      </c>
      <c r="I599" s="64" t="s">
        <v>1099</v>
      </c>
      <c r="J599" s="65" t="s">
        <v>2426</v>
      </c>
      <c r="K599" s="66" t="s">
        <v>1099</v>
      </c>
      <c r="L599" s="67"/>
      <c r="M599" s="67" t="s">
        <v>1165</v>
      </c>
      <c r="N599" s="68"/>
      <c r="O599" s="69"/>
      <c r="P599" s="69"/>
      <c r="Q599" s="76"/>
      <c r="R599" s="68" t="str">
        <f t="shared" si="45"/>
        <v/>
      </c>
      <c r="S599" s="71" t="str">
        <f t="shared" si="46"/>
        <v/>
      </c>
      <c r="T599" s="68" t="str">
        <f t="shared" si="47"/>
        <v/>
      </c>
      <c r="U599" s="71" t="str">
        <f t="shared" si="48"/>
        <v/>
      </c>
      <c r="V599" s="43" t="str">
        <f t="shared" si="49"/>
        <v>P-F.4</v>
      </c>
    </row>
    <row r="600" spans="1:22" ht="21" outlineLevel="1">
      <c r="A600" s="99" t="s">
        <v>2445</v>
      </c>
      <c r="B600" s="92" t="s">
        <v>2421</v>
      </c>
      <c r="C600" s="93" t="s">
        <v>67</v>
      </c>
      <c r="D600" s="93" t="s">
        <v>25</v>
      </c>
      <c r="E600" s="62" t="s">
        <v>1130</v>
      </c>
      <c r="F600" s="62" t="s">
        <v>1131</v>
      </c>
      <c r="G600" s="63"/>
      <c r="H600" s="63"/>
      <c r="I600" s="64"/>
      <c r="J600" s="65"/>
      <c r="K600" s="66"/>
      <c r="L600" s="67"/>
      <c r="N600" s="68"/>
      <c r="O600" s="69"/>
      <c r="P600" s="69"/>
      <c r="Q600" s="76"/>
      <c r="R600" s="68" t="str">
        <f t="shared" si="45"/>
        <v/>
      </c>
      <c r="S600" s="71" t="str">
        <f t="shared" si="46"/>
        <v/>
      </c>
      <c r="T600" s="68" t="str">
        <f t="shared" si="47"/>
        <v/>
      </c>
      <c r="U600" s="71" t="str">
        <f t="shared" si="48"/>
        <v/>
      </c>
      <c r="V600" s="43" t="str">
        <f t="shared" si="49"/>
        <v>-</v>
      </c>
    </row>
    <row r="601" spans="1:22" outlineLevel="1">
      <c r="A601" s="98" t="s">
        <v>2446</v>
      </c>
      <c r="B601" s="79" t="s">
        <v>2421</v>
      </c>
      <c r="C601" s="80" t="s">
        <v>67</v>
      </c>
      <c r="D601" s="80" t="s">
        <v>23</v>
      </c>
      <c r="E601" s="74" t="s">
        <v>2447</v>
      </c>
      <c r="F601" s="95" t="s">
        <v>2448</v>
      </c>
      <c r="G601" s="63" t="s">
        <v>2449</v>
      </c>
      <c r="H601" s="63" t="s">
        <v>2450</v>
      </c>
      <c r="I601" s="64" t="s">
        <v>1137</v>
      </c>
      <c r="J601" s="65" t="s">
        <v>2451</v>
      </c>
      <c r="K601" s="66" t="s">
        <v>1137</v>
      </c>
      <c r="L601" s="67"/>
      <c r="M601" s="67" t="s">
        <v>1165</v>
      </c>
      <c r="N601" s="68"/>
      <c r="O601" s="69"/>
      <c r="P601" s="69"/>
      <c r="Q601" s="76"/>
      <c r="R601" s="68" t="str">
        <f t="shared" si="45"/>
        <v/>
      </c>
      <c r="S601" s="71" t="str">
        <f t="shared" si="46"/>
        <v/>
      </c>
      <c r="T601" s="68" t="str">
        <f t="shared" si="47"/>
        <v/>
      </c>
      <c r="U601" s="71" t="str">
        <f t="shared" si="48"/>
        <v/>
      </c>
      <c r="V601" s="43" t="str">
        <f t="shared" si="49"/>
        <v>P-F.3</v>
      </c>
    </row>
    <row r="602" spans="1:22" outlineLevel="1">
      <c r="A602" s="98" t="s">
        <v>2452</v>
      </c>
      <c r="B602" s="79" t="s">
        <v>2421</v>
      </c>
      <c r="C602" s="80" t="s">
        <v>67</v>
      </c>
      <c r="D602" s="80" t="s">
        <v>60</v>
      </c>
      <c r="E602" s="74" t="s">
        <v>2453</v>
      </c>
      <c r="F602" s="81" t="s">
        <v>2454</v>
      </c>
      <c r="G602" s="63" t="s">
        <v>2449</v>
      </c>
      <c r="H602" s="63" t="s">
        <v>2450</v>
      </c>
      <c r="I602" s="64" t="s">
        <v>1137</v>
      </c>
      <c r="J602" s="65" t="s">
        <v>2451</v>
      </c>
      <c r="K602" s="66" t="s">
        <v>1137</v>
      </c>
      <c r="L602" s="67"/>
      <c r="M602" s="67" t="s">
        <v>1165</v>
      </c>
      <c r="N602" s="68"/>
      <c r="O602" s="69"/>
      <c r="P602" s="69"/>
      <c r="Q602" s="76"/>
      <c r="R602" s="68" t="str">
        <f t="shared" si="45"/>
        <v/>
      </c>
      <c r="S602" s="71" t="str">
        <f t="shared" si="46"/>
        <v/>
      </c>
      <c r="T602" s="68" t="str">
        <f t="shared" si="47"/>
        <v/>
      </c>
      <c r="U602" s="71" t="str">
        <f t="shared" si="48"/>
        <v/>
      </c>
      <c r="V602" s="43" t="str">
        <f t="shared" si="49"/>
        <v>P-F.3</v>
      </c>
    </row>
    <row r="603" spans="1:22" outlineLevel="1">
      <c r="A603" s="98" t="s">
        <v>2455</v>
      </c>
      <c r="B603" s="79" t="s">
        <v>2421</v>
      </c>
      <c r="C603" s="80" t="s">
        <v>67</v>
      </c>
      <c r="D603" s="80" t="s">
        <v>107</v>
      </c>
      <c r="E603" s="74" t="s">
        <v>2456</v>
      </c>
      <c r="F603" s="95" t="s">
        <v>2457</v>
      </c>
      <c r="G603" s="89" t="s">
        <v>2424</v>
      </c>
      <c r="H603" s="89" t="s">
        <v>2425</v>
      </c>
      <c r="I603" s="90" t="s">
        <v>1099</v>
      </c>
      <c r="J603" s="82" t="s">
        <v>2426</v>
      </c>
      <c r="K603" s="83" t="s">
        <v>1099</v>
      </c>
      <c r="L603" s="84"/>
      <c r="M603" s="67" t="s">
        <v>1165</v>
      </c>
      <c r="N603" s="68"/>
      <c r="O603" s="69"/>
      <c r="P603" s="69"/>
      <c r="Q603" s="76"/>
      <c r="R603" s="68" t="str">
        <f t="shared" si="45"/>
        <v/>
      </c>
      <c r="S603" s="71" t="str">
        <f t="shared" si="46"/>
        <v/>
      </c>
      <c r="T603" s="68" t="str">
        <f t="shared" si="47"/>
        <v/>
      </c>
      <c r="U603" s="71" t="str">
        <f t="shared" si="48"/>
        <v/>
      </c>
      <c r="V603" s="43" t="str">
        <f t="shared" si="49"/>
        <v>P-F.4</v>
      </c>
    </row>
    <row r="604" spans="1:22" ht="21" outlineLevel="1">
      <c r="A604" s="99" t="s">
        <v>2458</v>
      </c>
      <c r="B604" s="92" t="s">
        <v>2421</v>
      </c>
      <c r="C604" s="93" t="s">
        <v>77</v>
      </c>
      <c r="D604" s="93" t="s">
        <v>25</v>
      </c>
      <c r="E604" s="62" t="s">
        <v>1146</v>
      </c>
      <c r="F604" s="62" t="s">
        <v>1147</v>
      </c>
      <c r="G604" s="63"/>
      <c r="H604" s="63"/>
      <c r="I604" s="64"/>
      <c r="J604" s="65"/>
      <c r="K604" s="66"/>
      <c r="L604" s="67"/>
      <c r="N604" s="68"/>
      <c r="O604" s="69"/>
      <c r="P604" s="69"/>
      <c r="Q604" s="76"/>
      <c r="R604" s="68" t="str">
        <f t="shared" si="45"/>
        <v/>
      </c>
      <c r="S604" s="71" t="str">
        <f t="shared" si="46"/>
        <v/>
      </c>
      <c r="T604" s="68" t="str">
        <f t="shared" si="47"/>
        <v/>
      </c>
      <c r="U604" s="71" t="str">
        <f t="shared" si="48"/>
        <v/>
      </c>
      <c r="V604" s="43" t="str">
        <f t="shared" si="49"/>
        <v>-</v>
      </c>
    </row>
    <row r="605" spans="1:22" outlineLevel="1">
      <c r="A605" s="58" t="s">
        <v>2459</v>
      </c>
      <c r="B605" s="72" t="s">
        <v>2421</v>
      </c>
      <c r="C605" s="73" t="s">
        <v>77</v>
      </c>
      <c r="D605" s="73" t="s">
        <v>23</v>
      </c>
      <c r="E605" s="74" t="s">
        <v>2460</v>
      </c>
      <c r="F605" s="81" t="s">
        <v>2461</v>
      </c>
      <c r="G605" s="63" t="s">
        <v>2424</v>
      </c>
      <c r="H605" s="63" t="s">
        <v>2425</v>
      </c>
      <c r="I605" s="64" t="s">
        <v>1099</v>
      </c>
      <c r="J605" s="65" t="s">
        <v>2426</v>
      </c>
      <c r="K605" s="66" t="s">
        <v>1099</v>
      </c>
      <c r="L605" s="67"/>
      <c r="M605" s="67" t="s">
        <v>1165</v>
      </c>
      <c r="N605" s="68"/>
      <c r="O605" s="69"/>
      <c r="P605" s="69"/>
      <c r="Q605" s="76"/>
      <c r="R605" s="68" t="str">
        <f t="shared" si="45"/>
        <v/>
      </c>
      <c r="S605" s="71" t="str">
        <f t="shared" si="46"/>
        <v/>
      </c>
      <c r="T605" s="68" t="str">
        <f t="shared" si="47"/>
        <v/>
      </c>
      <c r="U605" s="71" t="str">
        <f t="shared" si="48"/>
        <v/>
      </c>
      <c r="V605" s="43" t="str">
        <f t="shared" si="49"/>
        <v>P-F.4</v>
      </c>
    </row>
    <row r="606" spans="1:22" ht="21" outlineLevel="1">
      <c r="A606" s="99" t="s">
        <v>2462</v>
      </c>
      <c r="B606" s="92" t="s">
        <v>2421</v>
      </c>
      <c r="C606" s="93" t="s">
        <v>91</v>
      </c>
      <c r="D606" s="93" t="s">
        <v>25</v>
      </c>
      <c r="E606" s="62" t="s">
        <v>233</v>
      </c>
      <c r="F606" s="96" t="s">
        <v>234</v>
      </c>
      <c r="G606" s="63"/>
      <c r="H606" s="63"/>
      <c r="I606" s="64"/>
      <c r="J606" s="65"/>
      <c r="K606" s="66"/>
      <c r="L606" s="67"/>
      <c r="N606" s="68"/>
      <c r="O606" s="69"/>
      <c r="P606" s="69"/>
      <c r="Q606" s="76"/>
      <c r="R606" s="68" t="str">
        <f t="shared" si="45"/>
        <v/>
      </c>
      <c r="S606" s="71" t="str">
        <f t="shared" si="46"/>
        <v/>
      </c>
      <c r="T606" s="68" t="str">
        <f t="shared" si="47"/>
        <v/>
      </c>
      <c r="U606" s="71" t="str">
        <f t="shared" si="48"/>
        <v/>
      </c>
      <c r="V606" s="43" t="str">
        <f t="shared" si="49"/>
        <v>-</v>
      </c>
    </row>
    <row r="607" spans="1:22" outlineLevel="1">
      <c r="A607" s="98" t="s">
        <v>2463</v>
      </c>
      <c r="B607" s="79" t="s">
        <v>2421</v>
      </c>
      <c r="C607" s="80" t="s">
        <v>91</v>
      </c>
      <c r="D607" s="80" t="s">
        <v>23</v>
      </c>
      <c r="E607" s="74" t="s">
        <v>233</v>
      </c>
      <c r="F607" s="81" t="s">
        <v>234</v>
      </c>
      <c r="G607" s="63" t="s">
        <v>2464</v>
      </c>
      <c r="H607" s="63" t="s">
        <v>2465</v>
      </c>
      <c r="I607" s="64" t="s">
        <v>233</v>
      </c>
      <c r="J607" s="65" t="s">
        <v>2466</v>
      </c>
      <c r="K607" s="66" t="s">
        <v>233</v>
      </c>
      <c r="L607" s="67"/>
      <c r="M607" s="67" t="s">
        <v>1165</v>
      </c>
      <c r="N607" s="68"/>
      <c r="O607" s="69"/>
      <c r="P607" s="69"/>
      <c r="Q607" s="76"/>
      <c r="R607" s="68" t="str">
        <f t="shared" si="45"/>
        <v/>
      </c>
      <c r="S607" s="71" t="str">
        <f t="shared" si="46"/>
        <v/>
      </c>
      <c r="T607" s="68" t="str">
        <f t="shared" si="47"/>
        <v/>
      </c>
      <c r="U607" s="71" t="str">
        <f t="shared" si="48"/>
        <v/>
      </c>
      <c r="V607" s="43" t="str">
        <f t="shared" si="49"/>
        <v>P-F.2</v>
      </c>
    </row>
    <row r="608" spans="1:22">
      <c r="A608" s="98"/>
      <c r="B608" s="133"/>
      <c r="C608" s="134"/>
      <c r="D608" s="134"/>
      <c r="E608" s="135"/>
      <c r="F608" s="136"/>
      <c r="G608" s="137"/>
      <c r="H608" s="137"/>
      <c r="I608" s="138"/>
      <c r="J608" s="139"/>
      <c r="K608" s="140"/>
      <c r="L608" s="67"/>
      <c r="N608" s="141"/>
      <c r="O608" s="142"/>
      <c r="P608" s="142"/>
      <c r="Q608" s="143"/>
      <c r="R608" s="141"/>
      <c r="S608" s="144"/>
      <c r="T608" s="141"/>
      <c r="U608" s="144"/>
    </row>
    <row r="609" spans="1:22" s="27" customFormat="1" ht="15">
      <c r="A609" s="13"/>
      <c r="B609" s="145"/>
      <c r="C609" s="146"/>
      <c r="D609" s="146"/>
      <c r="E609" s="147" t="s">
        <v>2467</v>
      </c>
      <c r="F609" s="147" t="s">
        <v>2468</v>
      </c>
      <c r="G609" s="148"/>
      <c r="H609" s="148"/>
      <c r="I609" s="149"/>
      <c r="J609" s="150"/>
      <c r="K609" s="151"/>
      <c r="L609" s="21"/>
      <c r="M609" s="22"/>
      <c r="N609" s="152"/>
      <c r="O609" s="153"/>
      <c r="P609" s="153"/>
      <c r="Q609" s="154"/>
      <c r="R609" s="152"/>
      <c r="S609" s="155"/>
      <c r="T609" s="152"/>
      <c r="U609" s="155"/>
      <c r="V609" s="28"/>
    </row>
    <row r="610" spans="1:22" ht="21">
      <c r="A610" s="44" t="s">
        <v>2469</v>
      </c>
      <c r="B610" s="45" t="s">
        <v>50</v>
      </c>
      <c r="C610" s="46" t="s">
        <v>24</v>
      </c>
      <c r="D610" s="46" t="s">
        <v>25</v>
      </c>
      <c r="E610" s="47" t="s">
        <v>2470</v>
      </c>
      <c r="F610" s="47" t="s">
        <v>2471</v>
      </c>
      <c r="G610" s="48"/>
      <c r="H610" s="48"/>
      <c r="I610" s="49"/>
      <c r="J610" s="50"/>
      <c r="K610" s="51"/>
      <c r="L610" s="52"/>
      <c r="M610" s="53"/>
      <c r="N610" s="54"/>
      <c r="O610" s="55"/>
      <c r="P610" s="55"/>
      <c r="Q610" s="156"/>
      <c r="R610" s="54"/>
      <c r="S610" s="57"/>
      <c r="T610" s="54"/>
      <c r="U610" s="57"/>
    </row>
    <row r="611" spans="1:22" ht="21">
      <c r="A611" s="99" t="s">
        <v>2472</v>
      </c>
      <c r="B611" s="92" t="s">
        <v>50</v>
      </c>
      <c r="C611" s="93" t="s">
        <v>29</v>
      </c>
      <c r="D611" s="93" t="s">
        <v>25</v>
      </c>
      <c r="E611" s="62" t="s">
        <v>2473</v>
      </c>
      <c r="F611" s="62" t="s">
        <v>2474</v>
      </c>
      <c r="G611" s="157"/>
      <c r="H611" s="157"/>
      <c r="I611" s="117"/>
      <c r="J611" s="118"/>
      <c r="K611" s="119"/>
      <c r="L611" s="120"/>
      <c r="M611" s="120"/>
      <c r="N611" s="68"/>
      <c r="O611" s="69"/>
      <c r="P611" s="69"/>
      <c r="Q611" s="76"/>
      <c r="R611" s="68"/>
      <c r="S611" s="71"/>
      <c r="T611" s="68"/>
      <c r="U611" s="71"/>
    </row>
    <row r="612" spans="1:22" ht="42">
      <c r="A612" s="98" t="s">
        <v>2475</v>
      </c>
      <c r="B612" s="79" t="s">
        <v>50</v>
      </c>
      <c r="C612" s="80" t="s">
        <v>29</v>
      </c>
      <c r="D612" s="80" t="s">
        <v>278</v>
      </c>
      <c r="E612" s="95" t="s">
        <v>2476</v>
      </c>
      <c r="F612" s="74" t="s">
        <v>2477</v>
      </c>
      <c r="G612" s="89" t="s">
        <v>2478</v>
      </c>
      <c r="H612" s="89" t="s">
        <v>2479</v>
      </c>
      <c r="I612" s="90" t="s">
        <v>2480</v>
      </c>
      <c r="J612" s="82" t="s">
        <v>2481</v>
      </c>
      <c r="K612" s="83" t="s">
        <v>2482</v>
      </c>
      <c r="L612" s="84" t="s">
        <v>2483</v>
      </c>
      <c r="M612" s="84"/>
      <c r="N612" s="68"/>
      <c r="O612" s="69"/>
      <c r="P612" s="69"/>
      <c r="Q612" s="76"/>
      <c r="R612" s="68" t="str">
        <f t="shared" ref="R612:R675" si="50">IF(O612=0,"",Q612-O612)</f>
        <v/>
      </c>
      <c r="S612" s="71" t="str">
        <f t="shared" ref="S612:S675" si="51">IF(O612=0,"",R612/O612)</f>
        <v/>
      </c>
      <c r="T612" s="68" t="str">
        <f t="shared" ref="T612:T675" si="52">IF(P612=0,"",Q612-P612)</f>
        <v/>
      </c>
      <c r="U612" s="71" t="str">
        <f t="shared" ref="U612:U675" si="53">IF(P612=0,"",T612/P612)</f>
        <v/>
      </c>
    </row>
    <row r="613" spans="1:22" ht="33.75">
      <c r="A613" s="158" t="s">
        <v>2484</v>
      </c>
      <c r="B613" s="79" t="s">
        <v>50</v>
      </c>
      <c r="C613" s="80" t="s">
        <v>29</v>
      </c>
      <c r="D613" s="80" t="s">
        <v>672</v>
      </c>
      <c r="E613" s="95" t="s">
        <v>2485</v>
      </c>
      <c r="F613" s="74" t="s">
        <v>2486</v>
      </c>
      <c r="G613" s="89" t="s">
        <v>2478</v>
      </c>
      <c r="H613" s="89" t="s">
        <v>2479</v>
      </c>
      <c r="I613" s="90" t="s">
        <v>2480</v>
      </c>
      <c r="J613" s="82" t="s">
        <v>2481</v>
      </c>
      <c r="K613" s="83" t="s">
        <v>2482</v>
      </c>
      <c r="L613" s="84" t="s">
        <v>2483</v>
      </c>
      <c r="M613" s="84"/>
      <c r="N613" s="68"/>
      <c r="O613" s="69"/>
      <c r="P613" s="69"/>
      <c r="Q613" s="76"/>
      <c r="R613" s="68" t="str">
        <f t="shared" si="50"/>
        <v/>
      </c>
      <c r="S613" s="71" t="str">
        <f t="shared" si="51"/>
        <v/>
      </c>
      <c r="T613" s="68" t="str">
        <f t="shared" si="52"/>
        <v/>
      </c>
      <c r="U613" s="71" t="str">
        <f t="shared" si="53"/>
        <v/>
      </c>
    </row>
    <row r="614" spans="1:22">
      <c r="A614" s="158" t="s">
        <v>2487</v>
      </c>
      <c r="B614" s="79" t="s">
        <v>50</v>
      </c>
      <c r="C614" s="80" t="s">
        <v>29</v>
      </c>
      <c r="D614" s="80" t="s">
        <v>684</v>
      </c>
      <c r="E614" s="95" t="s">
        <v>2488</v>
      </c>
      <c r="F614" s="95" t="s">
        <v>2489</v>
      </c>
      <c r="G614" s="89" t="s">
        <v>2490</v>
      </c>
      <c r="H614" s="89" t="s">
        <v>2491</v>
      </c>
      <c r="I614" s="90" t="s">
        <v>2492</v>
      </c>
      <c r="J614" s="82" t="s">
        <v>2481</v>
      </c>
      <c r="K614" s="83" t="s">
        <v>2482</v>
      </c>
      <c r="L614" s="84" t="s">
        <v>2483</v>
      </c>
      <c r="M614" s="84"/>
      <c r="N614" s="68"/>
      <c r="O614" s="69"/>
      <c r="P614" s="69"/>
      <c r="Q614" s="76"/>
      <c r="R614" s="68" t="str">
        <f t="shared" si="50"/>
        <v/>
      </c>
      <c r="S614" s="71" t="str">
        <f t="shared" si="51"/>
        <v/>
      </c>
      <c r="T614" s="68" t="str">
        <f t="shared" si="52"/>
        <v/>
      </c>
      <c r="U614" s="71" t="str">
        <f t="shared" si="53"/>
        <v/>
      </c>
    </row>
    <row r="615" spans="1:22" ht="33.75">
      <c r="A615" s="98" t="s">
        <v>2493</v>
      </c>
      <c r="B615" s="79" t="s">
        <v>50</v>
      </c>
      <c r="C615" s="80" t="s">
        <v>29</v>
      </c>
      <c r="D615" s="80" t="s">
        <v>446</v>
      </c>
      <c r="E615" s="95" t="s">
        <v>2494</v>
      </c>
      <c r="F615" s="74" t="s">
        <v>2495</v>
      </c>
      <c r="G615" s="89" t="s">
        <v>2478</v>
      </c>
      <c r="H615" s="89" t="s">
        <v>2479</v>
      </c>
      <c r="I615" s="90" t="s">
        <v>2480</v>
      </c>
      <c r="J615" s="82" t="s">
        <v>2481</v>
      </c>
      <c r="K615" s="83" t="s">
        <v>2482</v>
      </c>
      <c r="L615" s="84" t="s">
        <v>2483</v>
      </c>
      <c r="M615" s="84"/>
      <c r="N615" s="68"/>
      <c r="O615" s="69"/>
      <c r="P615" s="69"/>
      <c r="Q615" s="76"/>
      <c r="R615" s="68" t="str">
        <f t="shared" si="50"/>
        <v/>
      </c>
      <c r="S615" s="71" t="str">
        <f t="shared" si="51"/>
        <v/>
      </c>
      <c r="T615" s="68" t="str">
        <f t="shared" si="52"/>
        <v/>
      </c>
      <c r="U615" s="71" t="str">
        <f t="shared" si="53"/>
        <v/>
      </c>
    </row>
    <row r="616" spans="1:22">
      <c r="A616" s="98" t="s">
        <v>2496</v>
      </c>
      <c r="B616" s="79" t="s">
        <v>50</v>
      </c>
      <c r="C616" s="80" t="s">
        <v>29</v>
      </c>
      <c r="D616" s="80" t="s">
        <v>558</v>
      </c>
      <c r="E616" s="95" t="s">
        <v>2497</v>
      </c>
      <c r="F616" s="74" t="s">
        <v>2498</v>
      </c>
      <c r="G616" s="89" t="s">
        <v>2490</v>
      </c>
      <c r="H616" s="89" t="s">
        <v>2491</v>
      </c>
      <c r="I616" s="90" t="s">
        <v>2492</v>
      </c>
      <c r="J616" s="82" t="s">
        <v>2481</v>
      </c>
      <c r="K616" s="83" t="s">
        <v>2482</v>
      </c>
      <c r="L616" s="84" t="s">
        <v>2483</v>
      </c>
      <c r="M616" s="84"/>
      <c r="N616" s="68"/>
      <c r="O616" s="69"/>
      <c r="P616" s="69"/>
      <c r="Q616" s="76"/>
      <c r="R616" s="68" t="str">
        <f t="shared" si="50"/>
        <v/>
      </c>
      <c r="S616" s="71" t="str">
        <f t="shared" si="51"/>
        <v/>
      </c>
      <c r="T616" s="68" t="str">
        <f t="shared" si="52"/>
        <v/>
      </c>
      <c r="U616" s="71" t="str">
        <f t="shared" si="53"/>
        <v/>
      </c>
    </row>
    <row r="617" spans="1:22" ht="21">
      <c r="A617" s="98" t="s">
        <v>2499</v>
      </c>
      <c r="B617" s="159">
        <v>300</v>
      </c>
      <c r="C617" s="160">
        <v>100</v>
      </c>
      <c r="D617" s="160" t="s">
        <v>609</v>
      </c>
      <c r="E617" s="95" t="s">
        <v>2500</v>
      </c>
      <c r="F617" s="95" t="s">
        <v>2501</v>
      </c>
      <c r="G617" s="89" t="s">
        <v>2502</v>
      </c>
      <c r="H617" s="89" t="s">
        <v>2503</v>
      </c>
      <c r="I617" s="90" t="s">
        <v>2504</v>
      </c>
      <c r="J617" s="82" t="s">
        <v>2481</v>
      </c>
      <c r="K617" s="83" t="s">
        <v>2482</v>
      </c>
      <c r="L617" s="84" t="s">
        <v>2483</v>
      </c>
      <c r="M617" s="84"/>
      <c r="N617" s="68"/>
      <c r="O617" s="69"/>
      <c r="P617" s="69"/>
      <c r="Q617" s="76"/>
      <c r="R617" s="68" t="str">
        <f t="shared" si="50"/>
        <v/>
      </c>
      <c r="S617" s="71" t="str">
        <f t="shared" si="51"/>
        <v/>
      </c>
      <c r="T617" s="68" t="str">
        <f t="shared" si="52"/>
        <v/>
      </c>
      <c r="U617" s="71" t="str">
        <f t="shared" si="53"/>
        <v/>
      </c>
    </row>
    <row r="618" spans="1:22" ht="21">
      <c r="A618" s="99" t="s">
        <v>2505</v>
      </c>
      <c r="B618" s="92" t="s">
        <v>50</v>
      </c>
      <c r="C618" s="93">
        <v>110</v>
      </c>
      <c r="D618" s="93" t="s">
        <v>25</v>
      </c>
      <c r="E618" s="62" t="s">
        <v>2506</v>
      </c>
      <c r="F618" s="62" t="s">
        <v>2507</v>
      </c>
      <c r="G618" s="157"/>
      <c r="H618" s="157"/>
      <c r="I618" s="117"/>
      <c r="J618" s="118"/>
      <c r="K618" s="119"/>
      <c r="L618" s="84"/>
      <c r="M618" s="120"/>
      <c r="N618" s="68"/>
      <c r="O618" s="69"/>
      <c r="P618" s="69"/>
      <c r="Q618" s="76"/>
      <c r="R618" s="68" t="str">
        <f t="shared" si="50"/>
        <v/>
      </c>
      <c r="S618" s="71" t="str">
        <f t="shared" si="51"/>
        <v/>
      </c>
      <c r="T618" s="68" t="str">
        <f t="shared" si="52"/>
        <v/>
      </c>
      <c r="U618" s="71" t="str">
        <f t="shared" si="53"/>
        <v/>
      </c>
    </row>
    <row r="619" spans="1:22" ht="42">
      <c r="A619" s="98" t="s">
        <v>2508</v>
      </c>
      <c r="B619" s="79" t="s">
        <v>50</v>
      </c>
      <c r="C619" s="80">
        <v>110</v>
      </c>
      <c r="D619" s="80" t="s">
        <v>23</v>
      </c>
      <c r="E619" s="74" t="s">
        <v>2509</v>
      </c>
      <c r="F619" s="74" t="s">
        <v>2510</v>
      </c>
      <c r="G619" s="89" t="s">
        <v>2511</v>
      </c>
      <c r="H619" s="89" t="s">
        <v>2512</v>
      </c>
      <c r="I619" s="90" t="s">
        <v>2513</v>
      </c>
      <c r="J619" s="82" t="s">
        <v>2481</v>
      </c>
      <c r="K619" s="83" t="s">
        <v>2482</v>
      </c>
      <c r="L619" s="161" t="s">
        <v>2514</v>
      </c>
      <c r="M619" s="84"/>
      <c r="N619" s="68"/>
      <c r="O619" s="69"/>
      <c r="P619" s="69"/>
      <c r="Q619" s="76"/>
      <c r="R619" s="68" t="str">
        <f t="shared" si="50"/>
        <v/>
      </c>
      <c r="S619" s="71" t="str">
        <f t="shared" si="51"/>
        <v/>
      </c>
      <c r="T619" s="68" t="str">
        <f t="shared" si="52"/>
        <v/>
      </c>
      <c r="U619" s="71" t="str">
        <f t="shared" si="53"/>
        <v/>
      </c>
    </row>
    <row r="620" spans="1:22" ht="21">
      <c r="A620" s="98" t="s">
        <v>2515</v>
      </c>
      <c r="B620" s="79" t="s">
        <v>50</v>
      </c>
      <c r="C620" s="80">
        <v>110</v>
      </c>
      <c r="D620" s="80" t="s">
        <v>60</v>
      </c>
      <c r="E620" s="74" t="s">
        <v>2516</v>
      </c>
      <c r="F620" s="74" t="s">
        <v>2517</v>
      </c>
      <c r="G620" s="89" t="s">
        <v>2518</v>
      </c>
      <c r="H620" s="89" t="s">
        <v>2519</v>
      </c>
      <c r="I620" s="90" t="s">
        <v>2520</v>
      </c>
      <c r="J620" s="82" t="s">
        <v>2481</v>
      </c>
      <c r="K620" s="83" t="s">
        <v>2482</v>
      </c>
      <c r="L620" s="84" t="s">
        <v>2483</v>
      </c>
      <c r="M620" s="84"/>
      <c r="N620" s="68"/>
      <c r="O620" s="69"/>
      <c r="P620" s="69"/>
      <c r="Q620" s="76"/>
      <c r="R620" s="68" t="str">
        <f t="shared" si="50"/>
        <v/>
      </c>
      <c r="S620" s="71" t="str">
        <f t="shared" si="51"/>
        <v/>
      </c>
      <c r="T620" s="68" t="str">
        <f t="shared" si="52"/>
        <v/>
      </c>
      <c r="U620" s="71" t="str">
        <f t="shared" si="53"/>
        <v/>
      </c>
    </row>
    <row r="621" spans="1:22" ht="21">
      <c r="A621" s="99" t="s">
        <v>2521</v>
      </c>
      <c r="B621" s="92" t="s">
        <v>50</v>
      </c>
      <c r="C621" s="93" t="s">
        <v>949</v>
      </c>
      <c r="D621" s="93" t="s">
        <v>25</v>
      </c>
      <c r="E621" s="62" t="s">
        <v>2522</v>
      </c>
      <c r="F621" s="62" t="s">
        <v>2523</v>
      </c>
      <c r="G621" s="89"/>
      <c r="H621" s="89"/>
      <c r="I621" s="90"/>
      <c r="J621" s="118"/>
      <c r="K621" s="119"/>
      <c r="L621" s="84" t="s">
        <v>2483</v>
      </c>
      <c r="M621" s="120"/>
      <c r="N621" s="68"/>
      <c r="O621" s="69"/>
      <c r="P621" s="69"/>
      <c r="Q621" s="76"/>
      <c r="R621" s="68" t="str">
        <f t="shared" si="50"/>
        <v/>
      </c>
      <c r="S621" s="71" t="str">
        <f t="shared" si="51"/>
        <v/>
      </c>
      <c r="T621" s="68" t="str">
        <f t="shared" si="52"/>
        <v/>
      </c>
      <c r="U621" s="71" t="str">
        <f t="shared" si="53"/>
        <v/>
      </c>
    </row>
    <row r="622" spans="1:22">
      <c r="A622" s="98" t="s">
        <v>2524</v>
      </c>
      <c r="B622" s="79" t="s">
        <v>50</v>
      </c>
      <c r="C622" s="80" t="s">
        <v>949</v>
      </c>
      <c r="D622" s="80" t="s">
        <v>23</v>
      </c>
      <c r="E622" s="74" t="s">
        <v>2522</v>
      </c>
      <c r="F622" s="74" t="s">
        <v>2523</v>
      </c>
      <c r="G622" s="89" t="s">
        <v>2525</v>
      </c>
      <c r="H622" s="89" t="s">
        <v>2526</v>
      </c>
      <c r="I622" s="90" t="s">
        <v>2527</v>
      </c>
      <c r="J622" s="82" t="s">
        <v>2481</v>
      </c>
      <c r="K622" s="83" t="s">
        <v>2482</v>
      </c>
      <c r="L622" s="84" t="s">
        <v>2483</v>
      </c>
      <c r="M622" s="84"/>
      <c r="N622" s="68"/>
      <c r="O622" s="69"/>
      <c r="P622" s="69"/>
      <c r="Q622" s="76"/>
      <c r="R622" s="68" t="str">
        <f t="shared" si="50"/>
        <v/>
      </c>
      <c r="S622" s="71" t="str">
        <f t="shared" si="51"/>
        <v/>
      </c>
      <c r="T622" s="68" t="str">
        <f t="shared" si="52"/>
        <v/>
      </c>
      <c r="U622" s="71" t="str">
        <f t="shared" si="53"/>
        <v/>
      </c>
    </row>
    <row r="623" spans="1:22" ht="21">
      <c r="A623" s="99" t="s">
        <v>2528</v>
      </c>
      <c r="B623" s="92" t="s">
        <v>50</v>
      </c>
      <c r="C623" s="93" t="s">
        <v>40</v>
      </c>
      <c r="D623" s="93" t="s">
        <v>25</v>
      </c>
      <c r="E623" s="62" t="s">
        <v>2529</v>
      </c>
      <c r="F623" s="62" t="s">
        <v>2530</v>
      </c>
      <c r="G623" s="89"/>
      <c r="H623" s="89"/>
      <c r="I623" s="90"/>
      <c r="J623" s="82"/>
      <c r="K623" s="119"/>
      <c r="L623" s="84"/>
      <c r="M623" s="120"/>
      <c r="N623" s="68"/>
      <c r="O623" s="69"/>
      <c r="P623" s="69"/>
      <c r="Q623" s="76"/>
      <c r="R623" s="68" t="str">
        <f t="shared" si="50"/>
        <v/>
      </c>
      <c r="S623" s="71" t="str">
        <f t="shared" si="51"/>
        <v/>
      </c>
      <c r="T623" s="68" t="str">
        <f t="shared" si="52"/>
        <v/>
      </c>
      <c r="U623" s="71" t="str">
        <f t="shared" si="53"/>
        <v/>
      </c>
    </row>
    <row r="624" spans="1:22">
      <c r="A624" s="98" t="s">
        <v>2531</v>
      </c>
      <c r="B624" s="79" t="s">
        <v>50</v>
      </c>
      <c r="C624" s="80" t="s">
        <v>40</v>
      </c>
      <c r="D624" s="80" t="s">
        <v>278</v>
      </c>
      <c r="E624" s="74" t="s">
        <v>2532</v>
      </c>
      <c r="F624" s="74" t="s">
        <v>2533</v>
      </c>
      <c r="G624" s="89" t="s">
        <v>2534</v>
      </c>
      <c r="H624" s="89" t="s">
        <v>2535</v>
      </c>
      <c r="I624" s="90" t="s">
        <v>2536</v>
      </c>
      <c r="J624" s="82" t="s">
        <v>2481</v>
      </c>
      <c r="K624" s="83" t="s">
        <v>2482</v>
      </c>
      <c r="L624" s="84" t="s">
        <v>2483</v>
      </c>
      <c r="M624" s="84"/>
      <c r="N624" s="68"/>
      <c r="O624" s="69"/>
      <c r="P624" s="69"/>
      <c r="Q624" s="76"/>
      <c r="R624" s="68" t="str">
        <f t="shared" si="50"/>
        <v/>
      </c>
      <c r="S624" s="71" t="str">
        <f t="shared" si="51"/>
        <v/>
      </c>
      <c r="T624" s="68" t="str">
        <f t="shared" si="52"/>
        <v/>
      </c>
      <c r="U624" s="71" t="str">
        <f t="shared" si="53"/>
        <v/>
      </c>
    </row>
    <row r="625" spans="1:21" ht="21">
      <c r="A625" s="99" t="s">
        <v>2537</v>
      </c>
      <c r="B625" s="92" t="s">
        <v>50</v>
      </c>
      <c r="C625" s="93" t="s">
        <v>211</v>
      </c>
      <c r="D625" s="93" t="s">
        <v>25</v>
      </c>
      <c r="E625" s="62" t="s">
        <v>2538</v>
      </c>
      <c r="F625" s="62" t="s">
        <v>2539</v>
      </c>
      <c r="G625" s="89"/>
      <c r="H625" s="89"/>
      <c r="I625" s="90"/>
      <c r="J625" s="82"/>
      <c r="K625" s="83"/>
      <c r="L625" s="84"/>
      <c r="M625" s="84"/>
      <c r="N625" s="68"/>
      <c r="O625" s="69"/>
      <c r="P625" s="69"/>
      <c r="Q625" s="76"/>
      <c r="R625" s="68" t="str">
        <f t="shared" si="50"/>
        <v/>
      </c>
      <c r="S625" s="71" t="str">
        <f t="shared" si="51"/>
        <v/>
      </c>
      <c r="T625" s="68" t="str">
        <f t="shared" si="52"/>
        <v/>
      </c>
      <c r="U625" s="71" t="str">
        <f t="shared" si="53"/>
        <v/>
      </c>
    </row>
    <row r="626" spans="1:21">
      <c r="A626" s="98" t="s">
        <v>2540</v>
      </c>
      <c r="B626" s="79" t="s">
        <v>50</v>
      </c>
      <c r="C626" s="80" t="s">
        <v>211</v>
      </c>
      <c r="D626" s="80" t="s">
        <v>23</v>
      </c>
      <c r="E626" s="74" t="s">
        <v>2541</v>
      </c>
      <c r="F626" s="74" t="s">
        <v>2542</v>
      </c>
      <c r="G626" s="89" t="s">
        <v>2543</v>
      </c>
      <c r="H626" s="89" t="s">
        <v>2544</v>
      </c>
      <c r="I626" s="90" t="s">
        <v>311</v>
      </c>
      <c r="J626" s="82" t="s">
        <v>2481</v>
      </c>
      <c r="K626" s="83" t="s">
        <v>2482</v>
      </c>
      <c r="L626" s="84" t="s">
        <v>2483</v>
      </c>
      <c r="M626" s="84"/>
      <c r="N626" s="68"/>
      <c r="O626" s="69"/>
      <c r="P626" s="69"/>
      <c r="Q626" s="76"/>
      <c r="R626" s="68" t="str">
        <f t="shared" si="50"/>
        <v/>
      </c>
      <c r="S626" s="71" t="str">
        <f t="shared" si="51"/>
        <v/>
      </c>
      <c r="T626" s="68" t="str">
        <f t="shared" si="52"/>
        <v/>
      </c>
      <c r="U626" s="71" t="str">
        <f t="shared" si="53"/>
        <v/>
      </c>
    </row>
    <row r="627" spans="1:21" ht="21">
      <c r="A627" s="99" t="s">
        <v>2545</v>
      </c>
      <c r="B627" s="92" t="s">
        <v>50</v>
      </c>
      <c r="C627" s="93" t="s">
        <v>621</v>
      </c>
      <c r="D627" s="93" t="s">
        <v>25</v>
      </c>
      <c r="E627" s="62" t="s">
        <v>2546</v>
      </c>
      <c r="F627" s="62" t="s">
        <v>2547</v>
      </c>
      <c r="G627" s="162"/>
      <c r="H627" s="162"/>
      <c r="I627" s="163"/>
      <c r="J627" s="118"/>
      <c r="K627" s="119"/>
      <c r="L627" s="84"/>
      <c r="M627" s="120"/>
      <c r="N627" s="68"/>
      <c r="O627" s="69"/>
      <c r="P627" s="69"/>
      <c r="Q627" s="76"/>
      <c r="R627" s="68" t="str">
        <f t="shared" si="50"/>
        <v/>
      </c>
      <c r="S627" s="71" t="str">
        <f t="shared" si="51"/>
        <v/>
      </c>
      <c r="T627" s="68" t="str">
        <f t="shared" si="52"/>
        <v/>
      </c>
      <c r="U627" s="71" t="str">
        <f t="shared" si="53"/>
        <v/>
      </c>
    </row>
    <row r="628" spans="1:21">
      <c r="A628" s="98" t="s">
        <v>2548</v>
      </c>
      <c r="B628" s="79" t="s">
        <v>50</v>
      </c>
      <c r="C628" s="80" t="s">
        <v>621</v>
      </c>
      <c r="D628" s="80" t="s">
        <v>23</v>
      </c>
      <c r="E628" s="74" t="s">
        <v>2546</v>
      </c>
      <c r="F628" s="74" t="s">
        <v>2547</v>
      </c>
      <c r="G628" s="89" t="s">
        <v>2549</v>
      </c>
      <c r="H628" s="89" t="s">
        <v>2550</v>
      </c>
      <c r="I628" s="90" t="s">
        <v>290</v>
      </c>
      <c r="J628" s="82" t="s">
        <v>2481</v>
      </c>
      <c r="K628" s="83" t="s">
        <v>2482</v>
      </c>
      <c r="L628" s="84" t="s">
        <v>2483</v>
      </c>
      <c r="M628" s="84"/>
      <c r="N628" s="68"/>
      <c r="O628" s="69"/>
      <c r="P628" s="69"/>
      <c r="Q628" s="76"/>
      <c r="R628" s="68" t="str">
        <f t="shared" si="50"/>
        <v/>
      </c>
      <c r="S628" s="71" t="str">
        <f t="shared" si="51"/>
        <v/>
      </c>
      <c r="T628" s="68" t="str">
        <f t="shared" si="52"/>
        <v/>
      </c>
      <c r="U628" s="71" t="str">
        <f t="shared" si="53"/>
        <v/>
      </c>
    </row>
    <row r="629" spans="1:21" ht="21">
      <c r="A629" s="98" t="s">
        <v>2551</v>
      </c>
      <c r="B629" s="79" t="s">
        <v>50</v>
      </c>
      <c r="C629" s="80" t="s">
        <v>621</v>
      </c>
      <c r="D629" s="80" t="s">
        <v>60</v>
      </c>
      <c r="E629" s="74" t="s">
        <v>2552</v>
      </c>
      <c r="F629" s="74" t="s">
        <v>2553</v>
      </c>
      <c r="G629" s="89" t="s">
        <v>2554</v>
      </c>
      <c r="H629" s="89" t="s">
        <v>2555</v>
      </c>
      <c r="I629" s="90" t="s">
        <v>2556</v>
      </c>
      <c r="J629" s="82" t="s">
        <v>2481</v>
      </c>
      <c r="K629" s="83" t="s">
        <v>2482</v>
      </c>
      <c r="L629" s="84" t="s">
        <v>2483</v>
      </c>
      <c r="M629" s="84"/>
      <c r="N629" s="68"/>
      <c r="O629" s="69"/>
      <c r="P629" s="69"/>
      <c r="Q629" s="76"/>
      <c r="R629" s="68" t="str">
        <f t="shared" si="50"/>
        <v/>
      </c>
      <c r="S629" s="71" t="str">
        <f t="shared" si="51"/>
        <v/>
      </c>
      <c r="T629" s="68" t="str">
        <f t="shared" si="52"/>
        <v/>
      </c>
      <c r="U629" s="71" t="str">
        <f t="shared" si="53"/>
        <v/>
      </c>
    </row>
    <row r="630" spans="1:21" ht="22.5">
      <c r="A630" s="98" t="s">
        <v>2557</v>
      </c>
      <c r="B630" s="79" t="s">
        <v>50</v>
      </c>
      <c r="C630" s="80" t="s">
        <v>621</v>
      </c>
      <c r="D630" s="80" t="s">
        <v>107</v>
      </c>
      <c r="E630" s="74" t="s">
        <v>2558</v>
      </c>
      <c r="F630" s="74" t="s">
        <v>2559</v>
      </c>
      <c r="G630" s="89" t="s">
        <v>2560</v>
      </c>
      <c r="H630" s="89" t="s">
        <v>2561</v>
      </c>
      <c r="I630" s="90" t="s">
        <v>2562</v>
      </c>
      <c r="J630" s="82" t="s">
        <v>2481</v>
      </c>
      <c r="K630" s="83" t="s">
        <v>2482</v>
      </c>
      <c r="L630" s="84" t="s">
        <v>2483</v>
      </c>
      <c r="M630" s="84"/>
      <c r="N630" s="68"/>
      <c r="O630" s="69"/>
      <c r="P630" s="69"/>
      <c r="Q630" s="76"/>
      <c r="R630" s="68" t="str">
        <f t="shared" si="50"/>
        <v/>
      </c>
      <c r="S630" s="71" t="str">
        <f t="shared" si="51"/>
        <v/>
      </c>
      <c r="T630" s="68" t="str">
        <f t="shared" si="52"/>
        <v/>
      </c>
      <c r="U630" s="71" t="str">
        <f t="shared" si="53"/>
        <v/>
      </c>
    </row>
    <row r="631" spans="1:21" ht="21">
      <c r="A631" s="99" t="s">
        <v>2563</v>
      </c>
      <c r="B631" s="92" t="s">
        <v>50</v>
      </c>
      <c r="C631" s="93" t="s">
        <v>91</v>
      </c>
      <c r="D631" s="93" t="s">
        <v>25</v>
      </c>
      <c r="E631" s="62" t="s">
        <v>2564</v>
      </c>
      <c r="F631" s="62" t="s">
        <v>2565</v>
      </c>
      <c r="G631" s="89"/>
      <c r="H631" s="89"/>
      <c r="I631" s="90"/>
      <c r="J631" s="118"/>
      <c r="K631" s="119"/>
      <c r="L631" s="84"/>
      <c r="M631" s="120"/>
      <c r="N631" s="68"/>
      <c r="O631" s="69"/>
      <c r="P631" s="69"/>
      <c r="Q631" s="76"/>
      <c r="R631" s="68" t="str">
        <f t="shared" si="50"/>
        <v/>
      </c>
      <c r="S631" s="71" t="str">
        <f t="shared" si="51"/>
        <v/>
      </c>
      <c r="T631" s="68" t="str">
        <f t="shared" si="52"/>
        <v/>
      </c>
      <c r="U631" s="71" t="str">
        <f t="shared" si="53"/>
        <v/>
      </c>
    </row>
    <row r="632" spans="1:21" ht="21">
      <c r="A632" s="98" t="s">
        <v>2566</v>
      </c>
      <c r="B632" s="79" t="s">
        <v>50</v>
      </c>
      <c r="C632" s="80" t="s">
        <v>91</v>
      </c>
      <c r="D632" s="80" t="s">
        <v>23</v>
      </c>
      <c r="E632" s="74" t="s">
        <v>2567</v>
      </c>
      <c r="F632" s="74" t="s">
        <v>2568</v>
      </c>
      <c r="G632" s="89" t="s">
        <v>2569</v>
      </c>
      <c r="H632" s="89" t="s">
        <v>2570</v>
      </c>
      <c r="I632" s="90" t="s">
        <v>318</v>
      </c>
      <c r="J632" s="82" t="s">
        <v>2481</v>
      </c>
      <c r="K632" s="83" t="s">
        <v>2482</v>
      </c>
      <c r="L632" s="84" t="s">
        <v>2483</v>
      </c>
      <c r="M632" s="84"/>
      <c r="N632" s="68"/>
      <c r="O632" s="69"/>
      <c r="P632" s="69"/>
      <c r="Q632" s="76"/>
      <c r="R632" s="68" t="str">
        <f t="shared" si="50"/>
        <v/>
      </c>
      <c r="S632" s="71" t="str">
        <f t="shared" si="51"/>
        <v/>
      </c>
      <c r="T632" s="68" t="str">
        <f t="shared" si="52"/>
        <v/>
      </c>
      <c r="U632" s="71" t="str">
        <f t="shared" si="53"/>
        <v/>
      </c>
    </row>
    <row r="633" spans="1:21" ht="21">
      <c r="A633" s="99" t="s">
        <v>2571</v>
      </c>
      <c r="B633" s="92" t="s">
        <v>50</v>
      </c>
      <c r="C633" s="93" t="s">
        <v>748</v>
      </c>
      <c r="D633" s="93" t="s">
        <v>25</v>
      </c>
      <c r="E633" s="62" t="s">
        <v>2572</v>
      </c>
      <c r="F633" s="62" t="s">
        <v>2573</v>
      </c>
      <c r="G633" s="162"/>
      <c r="H633" s="162"/>
      <c r="I633" s="163"/>
      <c r="J633" s="118"/>
      <c r="K633" s="119"/>
      <c r="L633" s="84"/>
      <c r="M633" s="120"/>
      <c r="N633" s="68"/>
      <c r="O633" s="69"/>
      <c r="P633" s="69"/>
      <c r="Q633" s="76"/>
      <c r="R633" s="68" t="str">
        <f t="shared" si="50"/>
        <v/>
      </c>
      <c r="S633" s="71" t="str">
        <f t="shared" si="51"/>
        <v/>
      </c>
      <c r="T633" s="68" t="str">
        <f t="shared" si="52"/>
        <v/>
      </c>
      <c r="U633" s="71" t="str">
        <f t="shared" si="53"/>
        <v/>
      </c>
    </row>
    <row r="634" spans="1:21">
      <c r="A634" s="98" t="s">
        <v>2574</v>
      </c>
      <c r="B634" s="79" t="s">
        <v>50</v>
      </c>
      <c r="C634" s="80" t="s">
        <v>748</v>
      </c>
      <c r="D634" s="80" t="s">
        <v>23</v>
      </c>
      <c r="E634" s="74" t="s">
        <v>2572</v>
      </c>
      <c r="F634" s="74" t="s">
        <v>2573</v>
      </c>
      <c r="G634" s="89" t="s">
        <v>2575</v>
      </c>
      <c r="H634" s="89" t="s">
        <v>2576</v>
      </c>
      <c r="I634" s="90" t="s">
        <v>325</v>
      </c>
      <c r="J634" s="82" t="s">
        <v>2481</v>
      </c>
      <c r="K634" s="83" t="s">
        <v>2482</v>
      </c>
      <c r="L634" s="84" t="s">
        <v>2483</v>
      </c>
      <c r="M634" s="84"/>
      <c r="N634" s="68"/>
      <c r="O634" s="69"/>
      <c r="P634" s="69"/>
      <c r="Q634" s="76"/>
      <c r="R634" s="68" t="str">
        <f t="shared" si="50"/>
        <v/>
      </c>
      <c r="S634" s="71" t="str">
        <f t="shared" si="51"/>
        <v/>
      </c>
      <c r="T634" s="68" t="str">
        <f t="shared" si="52"/>
        <v/>
      </c>
      <c r="U634" s="71" t="str">
        <f t="shared" si="53"/>
        <v/>
      </c>
    </row>
    <row r="635" spans="1:21" ht="21">
      <c r="A635" s="44" t="s">
        <v>2577</v>
      </c>
      <c r="B635" s="45" t="s">
        <v>934</v>
      </c>
      <c r="C635" s="46" t="s">
        <v>24</v>
      </c>
      <c r="D635" s="46" t="s">
        <v>25</v>
      </c>
      <c r="E635" s="47" t="s">
        <v>2578</v>
      </c>
      <c r="F635" s="47" t="s">
        <v>2579</v>
      </c>
      <c r="G635" s="48"/>
      <c r="H635" s="48"/>
      <c r="I635" s="49"/>
      <c r="J635" s="50"/>
      <c r="K635" s="51"/>
      <c r="L635" s="52"/>
      <c r="M635" s="53"/>
      <c r="N635" s="54"/>
      <c r="O635" s="55"/>
      <c r="P635" s="55"/>
      <c r="Q635" s="85"/>
      <c r="R635" s="54" t="str">
        <f t="shared" si="50"/>
        <v/>
      </c>
      <c r="S635" s="57" t="str">
        <f t="shared" si="51"/>
        <v/>
      </c>
      <c r="T635" s="54" t="str">
        <f t="shared" si="52"/>
        <v/>
      </c>
      <c r="U635" s="57" t="str">
        <f t="shared" si="53"/>
        <v/>
      </c>
    </row>
    <row r="636" spans="1:21" ht="21">
      <c r="A636" s="86" t="s">
        <v>2580</v>
      </c>
      <c r="B636" s="59" t="s">
        <v>934</v>
      </c>
      <c r="C636" s="60" t="s">
        <v>29</v>
      </c>
      <c r="D636" s="60" t="s">
        <v>25</v>
      </c>
      <c r="E636" s="61" t="s">
        <v>2581</v>
      </c>
      <c r="F636" s="62" t="s">
        <v>2582</v>
      </c>
      <c r="G636" s="63"/>
      <c r="H636" s="63"/>
      <c r="I636" s="64"/>
      <c r="J636" s="65"/>
      <c r="K636" s="66"/>
      <c r="L636" s="67"/>
      <c r="N636" s="68"/>
      <c r="O636" s="69"/>
      <c r="P636" s="69"/>
      <c r="Q636" s="76"/>
      <c r="R636" s="68" t="str">
        <f t="shared" si="50"/>
        <v/>
      </c>
      <c r="S636" s="71" t="str">
        <f t="shared" si="51"/>
        <v/>
      </c>
      <c r="T636" s="68" t="str">
        <f t="shared" si="52"/>
        <v/>
      </c>
      <c r="U636" s="71" t="str">
        <f t="shared" si="53"/>
        <v/>
      </c>
    </row>
    <row r="637" spans="1:21">
      <c r="A637" s="58" t="s">
        <v>2583</v>
      </c>
      <c r="B637" s="72" t="s">
        <v>934</v>
      </c>
      <c r="C637" s="73" t="s">
        <v>29</v>
      </c>
      <c r="D637" s="73" t="s">
        <v>23</v>
      </c>
      <c r="E637" s="87" t="s">
        <v>2581</v>
      </c>
      <c r="F637" s="74" t="s">
        <v>2582</v>
      </c>
      <c r="G637" s="63" t="s">
        <v>2584</v>
      </c>
      <c r="H637" s="63" t="s">
        <v>2585</v>
      </c>
      <c r="I637" s="64" t="s">
        <v>334</v>
      </c>
      <c r="J637" s="65" t="s">
        <v>2586</v>
      </c>
      <c r="K637" s="66" t="s">
        <v>2587</v>
      </c>
      <c r="L637" s="67" t="s">
        <v>2588</v>
      </c>
      <c r="N637" s="68"/>
      <c r="O637" s="69"/>
      <c r="P637" s="69"/>
      <c r="Q637" s="76"/>
      <c r="R637" s="68" t="str">
        <f t="shared" si="50"/>
        <v/>
      </c>
      <c r="S637" s="71" t="str">
        <f t="shared" si="51"/>
        <v/>
      </c>
      <c r="T637" s="68" t="str">
        <f t="shared" si="52"/>
        <v/>
      </c>
      <c r="U637" s="71" t="str">
        <f t="shared" si="53"/>
        <v/>
      </c>
    </row>
    <row r="638" spans="1:21" ht="21">
      <c r="A638" s="86" t="s">
        <v>2589</v>
      </c>
      <c r="B638" s="59" t="s">
        <v>934</v>
      </c>
      <c r="C638" s="60" t="s">
        <v>40</v>
      </c>
      <c r="D638" s="60" t="s">
        <v>25</v>
      </c>
      <c r="E638" s="61" t="s">
        <v>2590</v>
      </c>
      <c r="F638" s="62" t="s">
        <v>2591</v>
      </c>
      <c r="G638" s="63"/>
      <c r="H638" s="63"/>
      <c r="I638" s="64"/>
      <c r="J638" s="65"/>
      <c r="K638" s="66"/>
      <c r="L638" s="67"/>
      <c r="N638" s="68"/>
      <c r="O638" s="69"/>
      <c r="P638" s="69"/>
      <c r="Q638" s="76"/>
      <c r="R638" s="68" t="str">
        <f t="shared" si="50"/>
        <v/>
      </c>
      <c r="S638" s="71" t="str">
        <f t="shared" si="51"/>
        <v/>
      </c>
      <c r="T638" s="68" t="str">
        <f t="shared" si="52"/>
        <v/>
      </c>
      <c r="U638" s="71" t="str">
        <f t="shared" si="53"/>
        <v/>
      </c>
    </row>
    <row r="639" spans="1:21" ht="22.5">
      <c r="A639" s="58" t="s">
        <v>2592</v>
      </c>
      <c r="B639" s="72" t="s">
        <v>934</v>
      </c>
      <c r="C639" s="73" t="s">
        <v>40</v>
      </c>
      <c r="D639" s="73" t="s">
        <v>23</v>
      </c>
      <c r="E639" s="87" t="s">
        <v>2593</v>
      </c>
      <c r="F639" s="74" t="s">
        <v>2594</v>
      </c>
      <c r="G639" s="63" t="s">
        <v>2595</v>
      </c>
      <c r="H639" s="63" t="s">
        <v>2596</v>
      </c>
      <c r="I639" s="64" t="s">
        <v>2597</v>
      </c>
      <c r="J639" s="65" t="s">
        <v>2586</v>
      </c>
      <c r="K639" s="66" t="s">
        <v>2587</v>
      </c>
      <c r="L639" s="67" t="s">
        <v>2588</v>
      </c>
      <c r="N639" s="68"/>
      <c r="O639" s="69"/>
      <c r="P639" s="69"/>
      <c r="Q639" s="76"/>
      <c r="R639" s="68" t="str">
        <f t="shared" si="50"/>
        <v/>
      </c>
      <c r="S639" s="71" t="str">
        <f t="shared" si="51"/>
        <v/>
      </c>
      <c r="T639" s="68" t="str">
        <f t="shared" si="52"/>
        <v/>
      </c>
      <c r="U639" s="71" t="str">
        <f t="shared" si="53"/>
        <v/>
      </c>
    </row>
    <row r="640" spans="1:21" ht="22.5">
      <c r="A640" s="58" t="s">
        <v>2598</v>
      </c>
      <c r="B640" s="72" t="s">
        <v>934</v>
      </c>
      <c r="C640" s="73" t="s">
        <v>40</v>
      </c>
      <c r="D640" s="73" t="s">
        <v>60</v>
      </c>
      <c r="E640" s="87" t="s">
        <v>2599</v>
      </c>
      <c r="F640" s="74" t="s">
        <v>2600</v>
      </c>
      <c r="G640" s="63" t="s">
        <v>2595</v>
      </c>
      <c r="H640" s="63" t="s">
        <v>2596</v>
      </c>
      <c r="I640" s="64" t="s">
        <v>2597</v>
      </c>
      <c r="J640" s="65" t="s">
        <v>2586</v>
      </c>
      <c r="K640" s="66" t="s">
        <v>2587</v>
      </c>
      <c r="L640" s="67" t="s">
        <v>2588</v>
      </c>
      <c r="N640" s="68"/>
      <c r="O640" s="69"/>
      <c r="P640" s="69"/>
      <c r="Q640" s="76"/>
      <c r="R640" s="68" t="str">
        <f t="shared" si="50"/>
        <v/>
      </c>
      <c r="S640" s="71" t="str">
        <f t="shared" si="51"/>
        <v/>
      </c>
      <c r="T640" s="68" t="str">
        <f t="shared" si="52"/>
        <v/>
      </c>
      <c r="U640" s="71" t="str">
        <f t="shared" si="53"/>
        <v/>
      </c>
    </row>
    <row r="641" spans="1:21" ht="21">
      <c r="A641" s="86" t="s">
        <v>2601</v>
      </c>
      <c r="B641" s="59" t="s">
        <v>934</v>
      </c>
      <c r="C641" s="60" t="s">
        <v>50</v>
      </c>
      <c r="D641" s="60" t="s">
        <v>25</v>
      </c>
      <c r="E641" s="61" t="s">
        <v>2602</v>
      </c>
      <c r="F641" s="62" t="s">
        <v>2603</v>
      </c>
      <c r="G641" s="63"/>
      <c r="H641" s="63"/>
      <c r="I641" s="64"/>
      <c r="J641" s="65"/>
      <c r="K641" s="66"/>
      <c r="L641" s="67"/>
      <c r="N641" s="68"/>
      <c r="O641" s="69"/>
      <c r="P641" s="69"/>
      <c r="Q641" s="76"/>
      <c r="R641" s="68" t="str">
        <f t="shared" si="50"/>
        <v/>
      </c>
      <c r="S641" s="71" t="str">
        <f t="shared" si="51"/>
        <v/>
      </c>
      <c r="T641" s="68" t="str">
        <f t="shared" si="52"/>
        <v/>
      </c>
      <c r="U641" s="71" t="str">
        <f t="shared" si="53"/>
        <v/>
      </c>
    </row>
    <row r="642" spans="1:21">
      <c r="A642" s="58" t="s">
        <v>2604</v>
      </c>
      <c r="B642" s="72" t="s">
        <v>934</v>
      </c>
      <c r="C642" s="73" t="s">
        <v>50</v>
      </c>
      <c r="D642" s="73" t="s">
        <v>23</v>
      </c>
      <c r="E642" s="87" t="s">
        <v>2605</v>
      </c>
      <c r="F642" s="74" t="s">
        <v>2606</v>
      </c>
      <c r="G642" s="63" t="s">
        <v>2607</v>
      </c>
      <c r="H642" s="63" t="s">
        <v>2608</v>
      </c>
      <c r="I642" s="64" t="s">
        <v>348</v>
      </c>
      <c r="J642" s="65" t="s">
        <v>2586</v>
      </c>
      <c r="K642" s="66" t="s">
        <v>2587</v>
      </c>
      <c r="L642" s="67" t="s">
        <v>2588</v>
      </c>
      <c r="N642" s="68"/>
      <c r="O642" s="69"/>
      <c r="P642" s="69"/>
      <c r="Q642" s="76"/>
      <c r="R642" s="68" t="str">
        <f t="shared" si="50"/>
        <v/>
      </c>
      <c r="S642" s="71" t="str">
        <f t="shared" si="51"/>
        <v/>
      </c>
      <c r="T642" s="68" t="str">
        <f t="shared" si="52"/>
        <v/>
      </c>
      <c r="U642" s="71" t="str">
        <f t="shared" si="53"/>
        <v/>
      </c>
    </row>
    <row r="643" spans="1:21">
      <c r="A643" s="58" t="s">
        <v>2609</v>
      </c>
      <c r="B643" s="72" t="s">
        <v>934</v>
      </c>
      <c r="C643" s="73" t="s">
        <v>50</v>
      </c>
      <c r="D643" s="73" t="s">
        <v>562</v>
      </c>
      <c r="E643" s="74" t="s">
        <v>2610</v>
      </c>
      <c r="F643" s="74" t="s">
        <v>2611</v>
      </c>
      <c r="G643" s="63" t="s">
        <v>2607</v>
      </c>
      <c r="H643" s="63" t="s">
        <v>2608</v>
      </c>
      <c r="I643" s="64" t="s">
        <v>348</v>
      </c>
      <c r="J643" s="65" t="s">
        <v>2586</v>
      </c>
      <c r="K643" s="66" t="s">
        <v>2587</v>
      </c>
      <c r="L643" s="67" t="s">
        <v>2588</v>
      </c>
      <c r="N643" s="68"/>
      <c r="O643" s="69"/>
      <c r="P643" s="69"/>
      <c r="Q643" s="76"/>
      <c r="R643" s="68" t="str">
        <f t="shared" si="50"/>
        <v/>
      </c>
      <c r="S643" s="71" t="str">
        <f t="shared" si="51"/>
        <v/>
      </c>
      <c r="T643" s="68" t="str">
        <f t="shared" si="52"/>
        <v/>
      </c>
      <c r="U643" s="71" t="str">
        <f t="shared" si="53"/>
        <v/>
      </c>
    </row>
    <row r="644" spans="1:21" ht="21">
      <c r="A644" s="86" t="s">
        <v>2612</v>
      </c>
      <c r="B644" s="59" t="s">
        <v>934</v>
      </c>
      <c r="C644" s="60" t="s">
        <v>67</v>
      </c>
      <c r="D644" s="60" t="s">
        <v>25</v>
      </c>
      <c r="E644" s="61" t="s">
        <v>2613</v>
      </c>
      <c r="F644" s="62" t="s">
        <v>2614</v>
      </c>
      <c r="G644" s="63"/>
      <c r="H644" s="63"/>
      <c r="I644" s="64"/>
      <c r="J644" s="65"/>
      <c r="K644" s="66"/>
      <c r="L644" s="67"/>
      <c r="N644" s="68"/>
      <c r="O644" s="69"/>
      <c r="P644" s="69"/>
      <c r="Q644" s="76"/>
      <c r="R644" s="68" t="str">
        <f t="shared" si="50"/>
        <v/>
      </c>
      <c r="S644" s="71" t="str">
        <f t="shared" si="51"/>
        <v/>
      </c>
      <c r="T644" s="68" t="str">
        <f t="shared" si="52"/>
        <v/>
      </c>
      <c r="U644" s="71" t="str">
        <f t="shared" si="53"/>
        <v/>
      </c>
    </row>
    <row r="645" spans="1:21">
      <c r="A645" s="58" t="s">
        <v>2615</v>
      </c>
      <c r="B645" s="72" t="s">
        <v>934</v>
      </c>
      <c r="C645" s="73" t="s">
        <v>67</v>
      </c>
      <c r="D645" s="73" t="s">
        <v>23</v>
      </c>
      <c r="E645" s="87" t="s">
        <v>2613</v>
      </c>
      <c r="F645" s="74" t="s">
        <v>2614</v>
      </c>
      <c r="G645" s="63" t="s">
        <v>2607</v>
      </c>
      <c r="H645" s="63" t="s">
        <v>2608</v>
      </c>
      <c r="I645" s="64" t="s">
        <v>348</v>
      </c>
      <c r="J645" s="65" t="s">
        <v>2586</v>
      </c>
      <c r="K645" s="66" t="s">
        <v>2587</v>
      </c>
      <c r="L645" s="67" t="s">
        <v>2588</v>
      </c>
      <c r="N645" s="68"/>
      <c r="O645" s="69"/>
      <c r="P645" s="69"/>
      <c r="Q645" s="76"/>
      <c r="R645" s="68" t="str">
        <f t="shared" si="50"/>
        <v/>
      </c>
      <c r="S645" s="71" t="str">
        <f t="shared" si="51"/>
        <v/>
      </c>
      <c r="T645" s="68" t="str">
        <f t="shared" si="52"/>
        <v/>
      </c>
      <c r="U645" s="71" t="str">
        <f t="shared" si="53"/>
        <v/>
      </c>
    </row>
    <row r="646" spans="1:21" ht="21">
      <c r="A646" s="86" t="s">
        <v>2616</v>
      </c>
      <c r="B646" s="59" t="s">
        <v>934</v>
      </c>
      <c r="C646" s="60" t="s">
        <v>77</v>
      </c>
      <c r="D646" s="60" t="s">
        <v>25</v>
      </c>
      <c r="E646" s="61" t="s">
        <v>2617</v>
      </c>
      <c r="F646" s="62" t="s">
        <v>2618</v>
      </c>
      <c r="G646" s="63"/>
      <c r="H646" s="63"/>
      <c r="I646" s="64"/>
      <c r="J646" s="65"/>
      <c r="K646" s="66"/>
      <c r="L646" s="67"/>
      <c r="N646" s="68"/>
      <c r="O646" s="69"/>
      <c r="P646" s="69"/>
      <c r="Q646" s="76"/>
      <c r="R646" s="68" t="str">
        <f t="shared" si="50"/>
        <v/>
      </c>
      <c r="S646" s="71" t="str">
        <f t="shared" si="51"/>
        <v/>
      </c>
      <c r="T646" s="68" t="str">
        <f t="shared" si="52"/>
        <v/>
      </c>
      <c r="U646" s="71" t="str">
        <f t="shared" si="53"/>
        <v/>
      </c>
    </row>
    <row r="647" spans="1:21" ht="21">
      <c r="A647" s="58" t="s">
        <v>2619</v>
      </c>
      <c r="B647" s="72" t="s">
        <v>934</v>
      </c>
      <c r="C647" s="73" t="s">
        <v>77</v>
      </c>
      <c r="D647" s="73" t="s">
        <v>23</v>
      </c>
      <c r="E647" s="87" t="s">
        <v>2617</v>
      </c>
      <c r="F647" s="74" t="s">
        <v>2618</v>
      </c>
      <c r="G647" s="63" t="s">
        <v>2620</v>
      </c>
      <c r="H647" s="63" t="s">
        <v>2621</v>
      </c>
      <c r="I647" s="64" t="s">
        <v>354</v>
      </c>
      <c r="J647" s="65" t="s">
        <v>2586</v>
      </c>
      <c r="K647" s="66" t="s">
        <v>2587</v>
      </c>
      <c r="L647" s="67" t="s">
        <v>2588</v>
      </c>
      <c r="N647" s="68"/>
      <c r="O647" s="69"/>
      <c r="P647" s="69"/>
      <c r="Q647" s="76"/>
      <c r="R647" s="68" t="str">
        <f t="shared" si="50"/>
        <v/>
      </c>
      <c r="S647" s="71" t="str">
        <f t="shared" si="51"/>
        <v/>
      </c>
      <c r="T647" s="68" t="str">
        <f t="shared" si="52"/>
        <v/>
      </c>
      <c r="U647" s="71" t="str">
        <f t="shared" si="53"/>
        <v/>
      </c>
    </row>
    <row r="648" spans="1:21" ht="21">
      <c r="A648" s="86" t="s">
        <v>2622</v>
      </c>
      <c r="B648" s="59" t="s">
        <v>934</v>
      </c>
      <c r="C648" s="60" t="s">
        <v>748</v>
      </c>
      <c r="D648" s="60" t="s">
        <v>25</v>
      </c>
      <c r="E648" s="62" t="s">
        <v>2623</v>
      </c>
      <c r="F648" s="62" t="s">
        <v>2624</v>
      </c>
      <c r="G648" s="63"/>
      <c r="H648" s="63"/>
      <c r="I648" s="64"/>
      <c r="J648" s="65"/>
      <c r="K648" s="66"/>
      <c r="L648" s="67"/>
      <c r="N648" s="68"/>
      <c r="O648" s="69"/>
      <c r="P648" s="69"/>
      <c r="Q648" s="76"/>
      <c r="R648" s="68" t="str">
        <f t="shared" si="50"/>
        <v/>
      </c>
      <c r="S648" s="71" t="str">
        <f t="shared" si="51"/>
        <v/>
      </c>
      <c r="T648" s="68" t="str">
        <f t="shared" si="52"/>
        <v/>
      </c>
      <c r="U648" s="71" t="str">
        <f t="shared" si="53"/>
        <v/>
      </c>
    </row>
    <row r="649" spans="1:21" ht="21">
      <c r="A649" s="58" t="s">
        <v>2625</v>
      </c>
      <c r="B649" s="72" t="s">
        <v>934</v>
      </c>
      <c r="C649" s="73" t="s">
        <v>748</v>
      </c>
      <c r="D649" s="73" t="s">
        <v>23</v>
      </c>
      <c r="E649" s="87" t="s">
        <v>2623</v>
      </c>
      <c r="F649" s="74" t="s">
        <v>2624</v>
      </c>
      <c r="G649" s="63" t="s">
        <v>2626</v>
      </c>
      <c r="H649" s="63" t="s">
        <v>2627</v>
      </c>
      <c r="I649" s="64" t="s">
        <v>366</v>
      </c>
      <c r="J649" s="65" t="s">
        <v>2586</v>
      </c>
      <c r="K649" s="66" t="s">
        <v>2587</v>
      </c>
      <c r="L649" s="67" t="s">
        <v>2588</v>
      </c>
      <c r="N649" s="68"/>
      <c r="O649" s="69"/>
      <c r="P649" s="69"/>
      <c r="Q649" s="76"/>
      <c r="R649" s="68" t="str">
        <f t="shared" si="50"/>
        <v/>
      </c>
      <c r="S649" s="71" t="str">
        <f t="shared" si="51"/>
        <v/>
      </c>
      <c r="T649" s="68" t="str">
        <f t="shared" si="52"/>
        <v/>
      </c>
      <c r="U649" s="71" t="str">
        <f t="shared" si="53"/>
        <v/>
      </c>
    </row>
    <row r="650" spans="1:21" ht="21">
      <c r="A650" s="44" t="s">
        <v>2628</v>
      </c>
      <c r="B650" s="45" t="s">
        <v>211</v>
      </c>
      <c r="C650" s="46" t="s">
        <v>24</v>
      </c>
      <c r="D650" s="46" t="s">
        <v>25</v>
      </c>
      <c r="E650" s="47" t="s">
        <v>2629</v>
      </c>
      <c r="F650" s="47" t="s">
        <v>2630</v>
      </c>
      <c r="G650" s="48"/>
      <c r="H650" s="48"/>
      <c r="I650" s="49"/>
      <c r="J650" s="50"/>
      <c r="K650" s="51"/>
      <c r="L650" s="52"/>
      <c r="M650" s="53"/>
      <c r="N650" s="54"/>
      <c r="O650" s="55"/>
      <c r="P650" s="55"/>
      <c r="Q650" s="85"/>
      <c r="R650" s="54" t="str">
        <f t="shared" si="50"/>
        <v/>
      </c>
      <c r="S650" s="57" t="str">
        <f t="shared" si="51"/>
        <v/>
      </c>
      <c r="T650" s="54" t="str">
        <f t="shared" si="52"/>
        <v/>
      </c>
      <c r="U650" s="57" t="str">
        <f t="shared" si="53"/>
        <v/>
      </c>
    </row>
    <row r="651" spans="1:21" ht="32.450000000000003" customHeight="1">
      <c r="A651" s="86" t="s">
        <v>2631</v>
      </c>
      <c r="B651" s="59" t="s">
        <v>211</v>
      </c>
      <c r="C651" s="60" t="s">
        <v>29</v>
      </c>
      <c r="D651" s="60" t="s">
        <v>25</v>
      </c>
      <c r="E651" s="61" t="s">
        <v>2632</v>
      </c>
      <c r="F651" s="62" t="s">
        <v>2633</v>
      </c>
      <c r="G651" s="63"/>
      <c r="H651" s="63"/>
      <c r="I651" s="64"/>
      <c r="J651" s="65"/>
      <c r="K651" s="66"/>
      <c r="L651" s="67"/>
      <c r="N651" s="68"/>
      <c r="O651" s="69"/>
      <c r="P651" s="69"/>
      <c r="Q651" s="76"/>
      <c r="R651" s="68" t="str">
        <f t="shared" si="50"/>
        <v/>
      </c>
      <c r="S651" s="71" t="str">
        <f t="shared" si="51"/>
        <v/>
      </c>
      <c r="T651" s="68" t="str">
        <f t="shared" si="52"/>
        <v/>
      </c>
      <c r="U651" s="71" t="str">
        <f t="shared" si="53"/>
        <v/>
      </c>
    </row>
    <row r="652" spans="1:21" ht="31.5">
      <c r="A652" s="58" t="s">
        <v>2634</v>
      </c>
      <c r="B652" s="72" t="s">
        <v>211</v>
      </c>
      <c r="C652" s="73" t="s">
        <v>29</v>
      </c>
      <c r="D652" s="73" t="s">
        <v>23</v>
      </c>
      <c r="E652" s="87" t="s">
        <v>2632</v>
      </c>
      <c r="F652" s="74" t="s">
        <v>2633</v>
      </c>
      <c r="G652" s="63" t="s">
        <v>2635</v>
      </c>
      <c r="H652" s="63" t="s">
        <v>2636</v>
      </c>
      <c r="I652" s="64" t="s">
        <v>360</v>
      </c>
      <c r="J652" s="65" t="s">
        <v>2586</v>
      </c>
      <c r="K652" s="66" t="s">
        <v>2587</v>
      </c>
      <c r="L652" s="67" t="s">
        <v>2588</v>
      </c>
      <c r="N652" s="68"/>
      <c r="O652" s="69"/>
      <c r="P652" s="69"/>
      <c r="Q652" s="76"/>
      <c r="R652" s="68" t="str">
        <f t="shared" si="50"/>
        <v/>
      </c>
      <c r="S652" s="71" t="str">
        <f t="shared" si="51"/>
        <v/>
      </c>
      <c r="T652" s="68" t="str">
        <f t="shared" si="52"/>
        <v/>
      </c>
      <c r="U652" s="71" t="str">
        <f t="shared" si="53"/>
        <v/>
      </c>
    </row>
    <row r="653" spans="1:21" ht="31.9" customHeight="1">
      <c r="A653" s="86" t="s">
        <v>2637</v>
      </c>
      <c r="B653" s="59" t="s">
        <v>211</v>
      </c>
      <c r="C653" s="60" t="s">
        <v>40</v>
      </c>
      <c r="D653" s="60" t="s">
        <v>25</v>
      </c>
      <c r="E653" s="61" t="s">
        <v>2638</v>
      </c>
      <c r="F653" s="62" t="s">
        <v>2639</v>
      </c>
      <c r="G653" s="63"/>
      <c r="H653" s="63"/>
      <c r="I653" s="64"/>
      <c r="J653" s="65"/>
      <c r="K653" s="66"/>
      <c r="L653" s="67"/>
      <c r="N653" s="68"/>
      <c r="O653" s="69"/>
      <c r="P653" s="69"/>
      <c r="Q653" s="76"/>
      <c r="R653" s="68" t="str">
        <f t="shared" si="50"/>
        <v/>
      </c>
      <c r="S653" s="71" t="str">
        <f t="shared" si="51"/>
        <v/>
      </c>
      <c r="T653" s="68" t="str">
        <f t="shared" si="52"/>
        <v/>
      </c>
      <c r="U653" s="71" t="str">
        <f t="shared" si="53"/>
        <v/>
      </c>
    </row>
    <row r="654" spans="1:21" ht="31.5">
      <c r="A654" s="58" t="s">
        <v>2640</v>
      </c>
      <c r="B654" s="72" t="s">
        <v>211</v>
      </c>
      <c r="C654" s="73" t="s">
        <v>40</v>
      </c>
      <c r="D654" s="73" t="s">
        <v>23</v>
      </c>
      <c r="E654" s="87" t="s">
        <v>2638</v>
      </c>
      <c r="F654" s="74" t="s">
        <v>2639</v>
      </c>
      <c r="G654" s="63" t="s">
        <v>2635</v>
      </c>
      <c r="H654" s="63" t="s">
        <v>2636</v>
      </c>
      <c r="I654" s="64" t="s">
        <v>360</v>
      </c>
      <c r="J654" s="65" t="s">
        <v>2586</v>
      </c>
      <c r="K654" s="66" t="s">
        <v>2587</v>
      </c>
      <c r="L654" s="67" t="s">
        <v>2588</v>
      </c>
      <c r="N654" s="68"/>
      <c r="O654" s="69"/>
      <c r="P654" s="69"/>
      <c r="Q654" s="76"/>
      <c r="R654" s="68" t="str">
        <f t="shared" si="50"/>
        <v/>
      </c>
      <c r="S654" s="71" t="str">
        <f t="shared" si="51"/>
        <v/>
      </c>
      <c r="T654" s="68" t="str">
        <f t="shared" si="52"/>
        <v/>
      </c>
      <c r="U654" s="71" t="str">
        <f t="shared" si="53"/>
        <v/>
      </c>
    </row>
    <row r="655" spans="1:21" ht="31.5">
      <c r="A655" s="86" t="s">
        <v>2641</v>
      </c>
      <c r="B655" s="59" t="s">
        <v>211</v>
      </c>
      <c r="C655" s="60" t="s">
        <v>50</v>
      </c>
      <c r="D655" s="60" t="s">
        <v>25</v>
      </c>
      <c r="E655" s="61" t="s">
        <v>2642</v>
      </c>
      <c r="F655" s="62" t="s">
        <v>2643</v>
      </c>
      <c r="G655" s="63"/>
      <c r="H655" s="63"/>
      <c r="I655" s="64"/>
      <c r="J655" s="65"/>
      <c r="K655" s="66"/>
      <c r="L655" s="67"/>
      <c r="N655" s="68"/>
      <c r="O655" s="69"/>
      <c r="P655" s="69"/>
      <c r="Q655" s="76"/>
      <c r="R655" s="68" t="str">
        <f t="shared" si="50"/>
        <v/>
      </c>
      <c r="S655" s="71" t="str">
        <f t="shared" si="51"/>
        <v/>
      </c>
      <c r="T655" s="68" t="str">
        <f t="shared" si="52"/>
        <v/>
      </c>
      <c r="U655" s="71" t="str">
        <f t="shared" si="53"/>
        <v/>
      </c>
    </row>
    <row r="656" spans="1:21" ht="31.5">
      <c r="A656" s="58" t="s">
        <v>2644</v>
      </c>
      <c r="B656" s="72" t="s">
        <v>211</v>
      </c>
      <c r="C656" s="73" t="s">
        <v>50</v>
      </c>
      <c r="D656" s="73" t="s">
        <v>23</v>
      </c>
      <c r="E656" s="87" t="s">
        <v>2642</v>
      </c>
      <c r="F656" s="74" t="s">
        <v>2643</v>
      </c>
      <c r="G656" s="63" t="s">
        <v>2635</v>
      </c>
      <c r="H656" s="63" t="s">
        <v>2636</v>
      </c>
      <c r="I656" s="64" t="s">
        <v>360</v>
      </c>
      <c r="J656" s="65" t="s">
        <v>2586</v>
      </c>
      <c r="K656" s="66" t="s">
        <v>2587</v>
      </c>
      <c r="L656" s="67" t="s">
        <v>2588</v>
      </c>
      <c r="N656" s="68"/>
      <c r="O656" s="69"/>
      <c r="P656" s="69"/>
      <c r="Q656" s="76"/>
      <c r="R656" s="68" t="str">
        <f t="shared" si="50"/>
        <v/>
      </c>
      <c r="S656" s="71" t="str">
        <f t="shared" si="51"/>
        <v/>
      </c>
      <c r="T656" s="68" t="str">
        <f t="shared" si="52"/>
        <v/>
      </c>
      <c r="U656" s="71" t="str">
        <f t="shared" si="53"/>
        <v/>
      </c>
    </row>
    <row r="657" spans="1:21" ht="21">
      <c r="A657" s="86" t="s">
        <v>2645</v>
      </c>
      <c r="B657" s="59" t="s">
        <v>211</v>
      </c>
      <c r="C657" s="60" t="s">
        <v>67</v>
      </c>
      <c r="D657" s="60" t="s">
        <v>25</v>
      </c>
      <c r="E657" s="61" t="s">
        <v>2646</v>
      </c>
      <c r="F657" s="62" t="s">
        <v>2647</v>
      </c>
      <c r="G657" s="63"/>
      <c r="H657" s="63"/>
      <c r="I657" s="64"/>
      <c r="J657" s="65"/>
      <c r="K657" s="66"/>
      <c r="L657" s="67"/>
      <c r="N657" s="68"/>
      <c r="O657" s="69"/>
      <c r="P657" s="69"/>
      <c r="Q657" s="76"/>
      <c r="R657" s="68" t="str">
        <f t="shared" si="50"/>
        <v/>
      </c>
      <c r="S657" s="71" t="str">
        <f t="shared" si="51"/>
        <v/>
      </c>
      <c r="T657" s="68" t="str">
        <f t="shared" si="52"/>
        <v/>
      </c>
      <c r="U657" s="71" t="str">
        <f t="shared" si="53"/>
        <v/>
      </c>
    </row>
    <row r="658" spans="1:21" ht="21">
      <c r="A658" s="58" t="s">
        <v>2648</v>
      </c>
      <c r="B658" s="72" t="s">
        <v>211</v>
      </c>
      <c r="C658" s="73" t="s">
        <v>67</v>
      </c>
      <c r="D658" s="73" t="s">
        <v>23</v>
      </c>
      <c r="E658" s="87" t="s">
        <v>2646</v>
      </c>
      <c r="F658" s="74" t="s">
        <v>2647</v>
      </c>
      <c r="G658" s="63" t="s">
        <v>2635</v>
      </c>
      <c r="H658" s="63" t="s">
        <v>2636</v>
      </c>
      <c r="I658" s="64" t="s">
        <v>360</v>
      </c>
      <c r="J658" s="65" t="s">
        <v>2586</v>
      </c>
      <c r="K658" s="66" t="s">
        <v>2587</v>
      </c>
      <c r="L658" s="67" t="s">
        <v>2588</v>
      </c>
      <c r="N658" s="68"/>
      <c r="O658" s="69"/>
      <c r="P658" s="69"/>
      <c r="Q658" s="76"/>
      <c r="R658" s="68" t="str">
        <f t="shared" si="50"/>
        <v/>
      </c>
      <c r="S658" s="71" t="str">
        <f t="shared" si="51"/>
        <v/>
      </c>
      <c r="T658" s="68" t="str">
        <f t="shared" si="52"/>
        <v/>
      </c>
      <c r="U658" s="71" t="str">
        <f t="shared" si="53"/>
        <v/>
      </c>
    </row>
    <row r="659" spans="1:21" ht="20.45" customHeight="1">
      <c r="A659" s="44" t="s">
        <v>2649</v>
      </c>
      <c r="B659" s="45" t="s">
        <v>2650</v>
      </c>
      <c r="C659" s="46" t="s">
        <v>24</v>
      </c>
      <c r="D659" s="46" t="s">
        <v>25</v>
      </c>
      <c r="E659" s="47" t="s">
        <v>2651</v>
      </c>
      <c r="F659" s="47" t="s">
        <v>2652</v>
      </c>
      <c r="G659" s="48"/>
      <c r="H659" s="48"/>
      <c r="I659" s="49"/>
      <c r="J659" s="50"/>
      <c r="K659" s="51"/>
      <c r="L659" s="52"/>
      <c r="M659" s="53"/>
      <c r="N659" s="54"/>
      <c r="O659" s="55"/>
      <c r="P659" s="55"/>
      <c r="Q659" s="85"/>
      <c r="R659" s="54" t="str">
        <f t="shared" si="50"/>
        <v/>
      </c>
      <c r="S659" s="57" t="str">
        <f t="shared" si="51"/>
        <v/>
      </c>
      <c r="T659" s="54" t="str">
        <f t="shared" si="52"/>
        <v/>
      </c>
      <c r="U659" s="57" t="str">
        <f t="shared" si="53"/>
        <v/>
      </c>
    </row>
    <row r="660" spans="1:21" ht="31.5">
      <c r="A660" s="86" t="s">
        <v>2653</v>
      </c>
      <c r="B660" s="59" t="s">
        <v>2650</v>
      </c>
      <c r="C660" s="60" t="s">
        <v>29</v>
      </c>
      <c r="D660" s="60" t="s">
        <v>25</v>
      </c>
      <c r="E660" s="61" t="s">
        <v>2654</v>
      </c>
      <c r="F660" s="62" t="s">
        <v>2655</v>
      </c>
      <c r="G660" s="63"/>
      <c r="H660" s="63"/>
      <c r="I660" s="64"/>
      <c r="J660" s="65"/>
      <c r="K660" s="66"/>
      <c r="L660" s="67"/>
      <c r="N660" s="68"/>
      <c r="O660" s="69"/>
      <c r="P660" s="69"/>
      <c r="Q660" s="76"/>
      <c r="R660" s="68" t="str">
        <f t="shared" si="50"/>
        <v/>
      </c>
      <c r="S660" s="71" t="str">
        <f t="shared" si="51"/>
        <v/>
      </c>
      <c r="T660" s="68" t="str">
        <f t="shared" si="52"/>
        <v/>
      </c>
      <c r="U660" s="71" t="str">
        <f t="shared" si="53"/>
        <v/>
      </c>
    </row>
    <row r="661" spans="1:21" ht="22.5">
      <c r="A661" s="58" t="s">
        <v>2656</v>
      </c>
      <c r="B661" s="72" t="s">
        <v>2650</v>
      </c>
      <c r="C661" s="73" t="s">
        <v>29</v>
      </c>
      <c r="D661" s="73" t="s">
        <v>23</v>
      </c>
      <c r="E661" s="87" t="s">
        <v>2654</v>
      </c>
      <c r="F661" s="74" t="s">
        <v>2655</v>
      </c>
      <c r="G661" s="63" t="s">
        <v>2657</v>
      </c>
      <c r="H661" s="63" t="s">
        <v>2658</v>
      </c>
      <c r="I661" s="64" t="s">
        <v>2659</v>
      </c>
      <c r="J661" s="65" t="s">
        <v>1946</v>
      </c>
      <c r="K661" s="66" t="s">
        <v>2660</v>
      </c>
      <c r="L661" s="164" t="s">
        <v>2661</v>
      </c>
      <c r="N661" s="68"/>
      <c r="O661" s="69"/>
      <c r="P661" s="69"/>
      <c r="Q661" s="76"/>
      <c r="R661" s="68" t="str">
        <f t="shared" si="50"/>
        <v/>
      </c>
      <c r="S661" s="71" t="str">
        <f t="shared" si="51"/>
        <v/>
      </c>
      <c r="T661" s="68" t="str">
        <f t="shared" si="52"/>
        <v/>
      </c>
      <c r="U661" s="71" t="str">
        <f t="shared" si="53"/>
        <v/>
      </c>
    </row>
    <row r="662" spans="1:21" ht="22.5" customHeight="1">
      <c r="A662" s="98" t="s">
        <v>2662</v>
      </c>
      <c r="B662" s="79" t="s">
        <v>2650</v>
      </c>
      <c r="C662" s="80" t="s">
        <v>29</v>
      </c>
      <c r="D662" s="80" t="s">
        <v>60</v>
      </c>
      <c r="E662" s="74" t="s">
        <v>2663</v>
      </c>
      <c r="F662" s="74" t="s">
        <v>2664</v>
      </c>
      <c r="G662" s="89" t="s">
        <v>2665</v>
      </c>
      <c r="H662" s="89" t="s">
        <v>2666</v>
      </c>
      <c r="I662" s="90" t="s">
        <v>2667</v>
      </c>
      <c r="J662" s="65" t="s">
        <v>1946</v>
      </c>
      <c r="K662" s="66" t="s">
        <v>2660</v>
      </c>
      <c r="L662" s="164" t="s">
        <v>2661</v>
      </c>
      <c r="N662" s="68"/>
      <c r="O662" s="69"/>
      <c r="P662" s="69"/>
      <c r="Q662" s="76"/>
      <c r="R662" s="68" t="str">
        <f t="shared" si="50"/>
        <v/>
      </c>
      <c r="S662" s="71" t="str">
        <f t="shared" si="51"/>
        <v/>
      </c>
      <c r="T662" s="68" t="str">
        <f t="shared" si="52"/>
        <v/>
      </c>
      <c r="U662" s="71" t="str">
        <f t="shared" si="53"/>
        <v/>
      </c>
    </row>
    <row r="663" spans="1:21" ht="31.5">
      <c r="A663" s="86" t="s">
        <v>2668</v>
      </c>
      <c r="B663" s="59" t="s">
        <v>2650</v>
      </c>
      <c r="C663" s="60" t="s">
        <v>40</v>
      </c>
      <c r="D663" s="60" t="s">
        <v>25</v>
      </c>
      <c r="E663" s="61" t="s">
        <v>2669</v>
      </c>
      <c r="F663" s="62" t="s">
        <v>2670</v>
      </c>
      <c r="G663" s="63"/>
      <c r="H663" s="63"/>
      <c r="I663" s="64"/>
      <c r="J663" s="65"/>
      <c r="K663" s="66"/>
      <c r="L663" s="67"/>
      <c r="N663" s="68"/>
      <c r="O663" s="69"/>
      <c r="P663" s="69"/>
      <c r="Q663" s="76"/>
      <c r="R663" s="68" t="str">
        <f t="shared" si="50"/>
        <v/>
      </c>
      <c r="S663" s="71" t="str">
        <f t="shared" si="51"/>
        <v/>
      </c>
      <c r="T663" s="68" t="str">
        <f t="shared" si="52"/>
        <v/>
      </c>
      <c r="U663" s="71" t="str">
        <f t="shared" si="53"/>
        <v/>
      </c>
    </row>
    <row r="664" spans="1:21" ht="22.5">
      <c r="A664" s="58" t="s">
        <v>2671</v>
      </c>
      <c r="B664" s="72" t="s">
        <v>2650</v>
      </c>
      <c r="C664" s="73" t="s">
        <v>40</v>
      </c>
      <c r="D664" s="73" t="s">
        <v>23</v>
      </c>
      <c r="E664" s="87" t="s">
        <v>2669</v>
      </c>
      <c r="F664" s="74" t="s">
        <v>2670</v>
      </c>
      <c r="G664" s="63" t="s">
        <v>2672</v>
      </c>
      <c r="H664" s="63" t="s">
        <v>2673</v>
      </c>
      <c r="I664" s="64" t="s">
        <v>2674</v>
      </c>
      <c r="J664" s="65" t="s">
        <v>1946</v>
      </c>
      <c r="K664" s="66" t="s">
        <v>2660</v>
      </c>
      <c r="L664" s="164" t="s">
        <v>2661</v>
      </c>
      <c r="N664" s="68"/>
      <c r="O664" s="69"/>
      <c r="P664" s="69"/>
      <c r="Q664" s="76"/>
      <c r="R664" s="68" t="str">
        <f t="shared" si="50"/>
        <v/>
      </c>
      <c r="S664" s="71" t="str">
        <f t="shared" si="51"/>
        <v/>
      </c>
      <c r="T664" s="68" t="str">
        <f t="shared" si="52"/>
        <v/>
      </c>
      <c r="U664" s="71" t="str">
        <f t="shared" si="53"/>
        <v/>
      </c>
    </row>
    <row r="665" spans="1:21" ht="31.5">
      <c r="A665" s="86" t="s">
        <v>2675</v>
      </c>
      <c r="B665" s="59" t="s">
        <v>2650</v>
      </c>
      <c r="C665" s="60" t="s">
        <v>50</v>
      </c>
      <c r="D665" s="60" t="s">
        <v>25</v>
      </c>
      <c r="E665" s="61" t="s">
        <v>2676</v>
      </c>
      <c r="F665" s="62" t="s">
        <v>2677</v>
      </c>
      <c r="G665" s="63"/>
      <c r="H665" s="63"/>
      <c r="I665" s="64"/>
      <c r="J665" s="65"/>
      <c r="K665" s="66"/>
      <c r="L665" s="67"/>
      <c r="N665" s="68"/>
      <c r="O665" s="69"/>
      <c r="P665" s="69"/>
      <c r="Q665" s="76"/>
      <c r="R665" s="68" t="str">
        <f t="shared" si="50"/>
        <v/>
      </c>
      <c r="S665" s="71" t="str">
        <f t="shared" si="51"/>
        <v/>
      </c>
      <c r="T665" s="68" t="str">
        <f t="shared" si="52"/>
        <v/>
      </c>
      <c r="U665" s="71" t="str">
        <f t="shared" si="53"/>
        <v/>
      </c>
    </row>
    <row r="666" spans="1:21" ht="21">
      <c r="A666" s="58" t="s">
        <v>2678</v>
      </c>
      <c r="B666" s="72" t="s">
        <v>2650</v>
      </c>
      <c r="C666" s="73" t="s">
        <v>50</v>
      </c>
      <c r="D666" s="73" t="s">
        <v>23</v>
      </c>
      <c r="E666" s="87" t="s">
        <v>2679</v>
      </c>
      <c r="F666" s="74" t="s">
        <v>2680</v>
      </c>
      <c r="G666" s="63" t="s">
        <v>2681</v>
      </c>
      <c r="H666" s="63" t="s">
        <v>2682</v>
      </c>
      <c r="I666" s="64" t="s">
        <v>2683</v>
      </c>
      <c r="J666" s="65" t="s">
        <v>1946</v>
      </c>
      <c r="K666" s="66" t="s">
        <v>2660</v>
      </c>
      <c r="L666" s="164" t="s">
        <v>2661</v>
      </c>
      <c r="N666" s="68"/>
      <c r="O666" s="69"/>
      <c r="P666" s="69"/>
      <c r="Q666" s="76"/>
      <c r="R666" s="68" t="str">
        <f t="shared" si="50"/>
        <v/>
      </c>
      <c r="S666" s="71" t="str">
        <f t="shared" si="51"/>
        <v/>
      </c>
      <c r="T666" s="68" t="str">
        <f t="shared" si="52"/>
        <v/>
      </c>
      <c r="U666" s="71" t="str">
        <f t="shared" si="53"/>
        <v/>
      </c>
    </row>
    <row r="667" spans="1:21" ht="21">
      <c r="A667" s="98" t="s">
        <v>2684</v>
      </c>
      <c r="B667" s="79" t="s">
        <v>2650</v>
      </c>
      <c r="C667" s="80" t="s">
        <v>50</v>
      </c>
      <c r="D667" s="80" t="s">
        <v>562</v>
      </c>
      <c r="E667" s="74" t="s">
        <v>2685</v>
      </c>
      <c r="F667" s="74" t="s">
        <v>2686</v>
      </c>
      <c r="G667" s="63" t="s">
        <v>2681</v>
      </c>
      <c r="H667" s="63" t="s">
        <v>2682</v>
      </c>
      <c r="I667" s="64" t="s">
        <v>2683</v>
      </c>
      <c r="J667" s="65" t="s">
        <v>1946</v>
      </c>
      <c r="K667" s="66" t="s">
        <v>2660</v>
      </c>
      <c r="L667" s="164" t="s">
        <v>2661</v>
      </c>
      <c r="N667" s="68"/>
      <c r="O667" s="69"/>
      <c r="P667" s="69"/>
      <c r="Q667" s="76"/>
      <c r="R667" s="68" t="str">
        <f t="shared" si="50"/>
        <v/>
      </c>
      <c r="S667" s="71" t="str">
        <f t="shared" si="51"/>
        <v/>
      </c>
      <c r="T667" s="68" t="str">
        <f t="shared" si="52"/>
        <v/>
      </c>
      <c r="U667" s="71" t="str">
        <f t="shared" si="53"/>
        <v/>
      </c>
    </row>
    <row r="668" spans="1:21" ht="21">
      <c r="A668" s="86" t="s">
        <v>2687</v>
      </c>
      <c r="B668" s="59" t="s">
        <v>2650</v>
      </c>
      <c r="C668" s="60" t="s">
        <v>67</v>
      </c>
      <c r="D668" s="60" t="s">
        <v>25</v>
      </c>
      <c r="E668" s="61" t="s">
        <v>2688</v>
      </c>
      <c r="F668" s="62" t="s">
        <v>2689</v>
      </c>
      <c r="G668" s="63"/>
      <c r="H668" s="63"/>
      <c r="I668" s="64"/>
      <c r="J668" s="65"/>
      <c r="K668" s="66"/>
      <c r="L668" s="67"/>
      <c r="N668" s="68"/>
      <c r="O668" s="69"/>
      <c r="P668" s="69"/>
      <c r="Q668" s="76"/>
      <c r="R668" s="68" t="str">
        <f t="shared" si="50"/>
        <v/>
      </c>
      <c r="S668" s="71" t="str">
        <f t="shared" si="51"/>
        <v/>
      </c>
      <c r="T668" s="68" t="str">
        <f t="shared" si="52"/>
        <v/>
      </c>
      <c r="U668" s="71" t="str">
        <f t="shared" si="53"/>
        <v/>
      </c>
    </row>
    <row r="669" spans="1:21" ht="22.5">
      <c r="A669" s="58" t="s">
        <v>2690</v>
      </c>
      <c r="B669" s="72" t="s">
        <v>2650</v>
      </c>
      <c r="C669" s="73" t="s">
        <v>67</v>
      </c>
      <c r="D669" s="73" t="s">
        <v>23</v>
      </c>
      <c r="E669" s="87" t="s">
        <v>2688</v>
      </c>
      <c r="F669" s="74" t="s">
        <v>2689</v>
      </c>
      <c r="G669" s="63" t="s">
        <v>2691</v>
      </c>
      <c r="H669" s="63" t="s">
        <v>2692</v>
      </c>
      <c r="I669" s="64" t="s">
        <v>2693</v>
      </c>
      <c r="J669" s="65" t="s">
        <v>1946</v>
      </c>
      <c r="K669" s="66" t="s">
        <v>2660</v>
      </c>
      <c r="L669" s="164" t="s">
        <v>2661</v>
      </c>
      <c r="N669" s="68"/>
      <c r="O669" s="69"/>
      <c r="P669" s="69"/>
      <c r="Q669" s="76"/>
      <c r="R669" s="68" t="str">
        <f t="shared" si="50"/>
        <v/>
      </c>
      <c r="S669" s="71" t="str">
        <f t="shared" si="51"/>
        <v/>
      </c>
      <c r="T669" s="68" t="str">
        <f t="shared" si="52"/>
        <v/>
      </c>
      <c r="U669" s="71" t="str">
        <f t="shared" si="53"/>
        <v/>
      </c>
    </row>
    <row r="670" spans="1:21" ht="31.5">
      <c r="A670" s="86" t="s">
        <v>2694</v>
      </c>
      <c r="B670" s="59" t="s">
        <v>2650</v>
      </c>
      <c r="C670" s="60" t="s">
        <v>77</v>
      </c>
      <c r="D670" s="60" t="s">
        <v>25</v>
      </c>
      <c r="E670" s="61" t="s">
        <v>2695</v>
      </c>
      <c r="F670" s="62" t="s">
        <v>2696</v>
      </c>
      <c r="G670" s="63"/>
      <c r="H670" s="63"/>
      <c r="I670" s="64"/>
      <c r="J670" s="65"/>
      <c r="K670" s="66"/>
      <c r="L670" s="67"/>
      <c r="N670" s="68"/>
      <c r="O670" s="69"/>
      <c r="P670" s="69"/>
      <c r="Q670" s="76"/>
      <c r="R670" s="68" t="str">
        <f t="shared" si="50"/>
        <v/>
      </c>
      <c r="S670" s="71" t="str">
        <f t="shared" si="51"/>
        <v/>
      </c>
      <c r="T670" s="68" t="str">
        <f t="shared" si="52"/>
        <v/>
      </c>
      <c r="U670" s="71" t="str">
        <f t="shared" si="53"/>
        <v/>
      </c>
    </row>
    <row r="671" spans="1:21" ht="22.5">
      <c r="A671" s="58" t="s">
        <v>2697</v>
      </c>
      <c r="B671" s="72" t="s">
        <v>2650</v>
      </c>
      <c r="C671" s="73" t="s">
        <v>77</v>
      </c>
      <c r="D671" s="73" t="s">
        <v>23</v>
      </c>
      <c r="E671" s="87" t="s">
        <v>2695</v>
      </c>
      <c r="F671" s="74" t="s">
        <v>2696</v>
      </c>
      <c r="G671" s="63" t="s">
        <v>2698</v>
      </c>
      <c r="H671" s="63" t="s">
        <v>2699</v>
      </c>
      <c r="I671" s="64" t="s">
        <v>2700</v>
      </c>
      <c r="J671" s="65" t="s">
        <v>1946</v>
      </c>
      <c r="K671" s="66" t="s">
        <v>2660</v>
      </c>
      <c r="L671" s="67" t="s">
        <v>2661</v>
      </c>
      <c r="N671" s="68"/>
      <c r="O671" s="69"/>
      <c r="P671" s="69"/>
      <c r="Q671" s="76"/>
      <c r="R671" s="68" t="str">
        <f t="shared" si="50"/>
        <v/>
      </c>
      <c r="S671" s="71" t="str">
        <f t="shared" si="51"/>
        <v/>
      </c>
      <c r="T671" s="68" t="str">
        <f t="shared" si="52"/>
        <v/>
      </c>
      <c r="U671" s="71" t="str">
        <f t="shared" si="53"/>
        <v/>
      </c>
    </row>
    <row r="672" spans="1:21" ht="21">
      <c r="A672" s="44" t="s">
        <v>2701</v>
      </c>
      <c r="B672" s="45" t="s">
        <v>2702</v>
      </c>
      <c r="C672" s="46" t="s">
        <v>24</v>
      </c>
      <c r="D672" s="46" t="s">
        <v>25</v>
      </c>
      <c r="E672" s="47" t="s">
        <v>2703</v>
      </c>
      <c r="F672" s="47" t="s">
        <v>2704</v>
      </c>
      <c r="G672" s="48"/>
      <c r="H672" s="48"/>
      <c r="I672" s="49"/>
      <c r="J672" s="50"/>
      <c r="K672" s="51"/>
      <c r="L672" s="52"/>
      <c r="M672" s="53"/>
      <c r="N672" s="54"/>
      <c r="O672" s="55"/>
      <c r="P672" s="55"/>
      <c r="Q672" s="85"/>
      <c r="R672" s="54" t="str">
        <f t="shared" si="50"/>
        <v/>
      </c>
      <c r="S672" s="57" t="str">
        <f t="shared" si="51"/>
        <v/>
      </c>
      <c r="T672" s="54" t="str">
        <f t="shared" si="52"/>
        <v/>
      </c>
      <c r="U672" s="57" t="str">
        <f t="shared" si="53"/>
        <v/>
      </c>
    </row>
    <row r="673" spans="1:21" ht="21">
      <c r="A673" s="86" t="s">
        <v>2705</v>
      </c>
      <c r="B673" s="59" t="s">
        <v>2702</v>
      </c>
      <c r="C673" s="60" t="s">
        <v>29</v>
      </c>
      <c r="D673" s="60" t="s">
        <v>25</v>
      </c>
      <c r="E673" s="61" t="s">
        <v>2706</v>
      </c>
      <c r="F673" s="62" t="s">
        <v>2707</v>
      </c>
      <c r="G673" s="63"/>
      <c r="H673" s="63"/>
      <c r="I673" s="64"/>
      <c r="J673" s="65"/>
      <c r="K673" s="66"/>
      <c r="L673" s="67"/>
      <c r="N673" s="68"/>
      <c r="O673" s="69"/>
      <c r="P673" s="69"/>
      <c r="Q673" s="76"/>
      <c r="R673" s="68" t="str">
        <f t="shared" si="50"/>
        <v/>
      </c>
      <c r="S673" s="71" t="str">
        <f t="shared" si="51"/>
        <v/>
      </c>
      <c r="T673" s="68" t="str">
        <f t="shared" si="52"/>
        <v/>
      </c>
      <c r="U673" s="71" t="str">
        <f t="shared" si="53"/>
        <v/>
      </c>
    </row>
    <row r="674" spans="1:21">
      <c r="A674" s="58" t="s">
        <v>2708</v>
      </c>
      <c r="B674" s="72" t="s">
        <v>2702</v>
      </c>
      <c r="C674" s="73" t="s">
        <v>29</v>
      </c>
      <c r="D674" s="73" t="s">
        <v>23</v>
      </c>
      <c r="E674" s="87" t="s">
        <v>2706</v>
      </c>
      <c r="F674" s="74" t="s">
        <v>2707</v>
      </c>
      <c r="G674" s="63" t="s">
        <v>2709</v>
      </c>
      <c r="H674" s="63" t="s">
        <v>2710</v>
      </c>
      <c r="I674" s="64" t="s">
        <v>2711</v>
      </c>
      <c r="J674" s="65" t="s">
        <v>2712</v>
      </c>
      <c r="K674" s="66" t="s">
        <v>2713</v>
      </c>
      <c r="L674" s="164" t="s">
        <v>2714</v>
      </c>
      <c r="N674" s="68"/>
      <c r="O674" s="69"/>
      <c r="P674" s="69"/>
      <c r="Q674" s="76"/>
      <c r="R674" s="68" t="str">
        <f t="shared" si="50"/>
        <v/>
      </c>
      <c r="S674" s="71" t="str">
        <f t="shared" si="51"/>
        <v/>
      </c>
      <c r="T674" s="68" t="str">
        <f t="shared" si="52"/>
        <v/>
      </c>
      <c r="U674" s="71" t="str">
        <f t="shared" si="53"/>
        <v/>
      </c>
    </row>
    <row r="675" spans="1:21" ht="21">
      <c r="A675" s="86" t="s">
        <v>2715</v>
      </c>
      <c r="B675" s="59" t="s">
        <v>2702</v>
      </c>
      <c r="C675" s="60" t="s">
        <v>949</v>
      </c>
      <c r="D675" s="60" t="s">
        <v>25</v>
      </c>
      <c r="E675" s="62" t="s">
        <v>2716</v>
      </c>
      <c r="F675" s="62" t="s">
        <v>2717</v>
      </c>
      <c r="G675" s="63"/>
      <c r="H675" s="63"/>
      <c r="I675" s="64"/>
      <c r="J675" s="65"/>
      <c r="K675" s="66"/>
      <c r="L675" s="67"/>
      <c r="N675" s="68"/>
      <c r="O675" s="69"/>
      <c r="P675" s="69"/>
      <c r="Q675" s="76"/>
      <c r="R675" s="68" t="str">
        <f t="shared" si="50"/>
        <v/>
      </c>
      <c r="S675" s="71" t="str">
        <f t="shared" si="51"/>
        <v/>
      </c>
      <c r="T675" s="68" t="str">
        <f t="shared" si="52"/>
        <v/>
      </c>
      <c r="U675" s="71" t="str">
        <f t="shared" si="53"/>
        <v/>
      </c>
    </row>
    <row r="676" spans="1:21">
      <c r="A676" s="58" t="s">
        <v>2718</v>
      </c>
      <c r="B676" s="72" t="s">
        <v>2702</v>
      </c>
      <c r="C676" s="73" t="s">
        <v>949</v>
      </c>
      <c r="D676" s="73" t="s">
        <v>23</v>
      </c>
      <c r="E676" s="87" t="s">
        <v>2716</v>
      </c>
      <c r="F676" s="74" t="s">
        <v>2717</v>
      </c>
      <c r="G676" s="63" t="s">
        <v>2719</v>
      </c>
      <c r="H676" s="63" t="s">
        <v>2720</v>
      </c>
      <c r="I676" s="64" t="s">
        <v>2721</v>
      </c>
      <c r="J676" s="65" t="s">
        <v>2712</v>
      </c>
      <c r="K676" s="66" t="s">
        <v>2713</v>
      </c>
      <c r="L676" s="164" t="s">
        <v>2714</v>
      </c>
      <c r="N676" s="68"/>
      <c r="O676" s="69"/>
      <c r="P676" s="69"/>
      <c r="Q676" s="76"/>
      <c r="R676" s="68" t="str">
        <f t="shared" ref="R676:R739" si="54">IF(O676=0,"",Q676-O676)</f>
        <v/>
      </c>
      <c r="S676" s="71" t="str">
        <f t="shared" ref="S676:S739" si="55">IF(O676=0,"",R676/O676)</f>
        <v/>
      </c>
      <c r="T676" s="68" t="str">
        <f t="shared" ref="T676:T739" si="56">IF(P676=0,"",Q676-P676)</f>
        <v/>
      </c>
      <c r="U676" s="71" t="str">
        <f t="shared" ref="U676:U739" si="57">IF(P676=0,"",T676/P676)</f>
        <v/>
      </c>
    </row>
    <row r="677" spans="1:21" ht="21">
      <c r="A677" s="86" t="s">
        <v>2722</v>
      </c>
      <c r="B677" s="59" t="s">
        <v>2702</v>
      </c>
      <c r="C677" s="60" t="s">
        <v>40</v>
      </c>
      <c r="D677" s="60" t="s">
        <v>25</v>
      </c>
      <c r="E677" s="61" t="s">
        <v>2723</v>
      </c>
      <c r="F677" s="62" t="s">
        <v>2723</v>
      </c>
      <c r="G677" s="63"/>
      <c r="H677" s="63"/>
      <c r="I677" s="64"/>
      <c r="J677" s="65"/>
      <c r="K677" s="66"/>
      <c r="L677" s="67"/>
      <c r="N677" s="68"/>
      <c r="O677" s="69"/>
      <c r="P677" s="69"/>
      <c r="Q677" s="76"/>
      <c r="R677" s="68" t="str">
        <f t="shared" si="54"/>
        <v/>
      </c>
      <c r="S677" s="71" t="str">
        <f t="shared" si="55"/>
        <v/>
      </c>
      <c r="T677" s="68" t="str">
        <f t="shared" si="56"/>
        <v/>
      </c>
      <c r="U677" s="71" t="str">
        <f t="shared" si="57"/>
        <v/>
      </c>
    </row>
    <row r="678" spans="1:21">
      <c r="A678" s="58" t="s">
        <v>2724</v>
      </c>
      <c r="B678" s="72" t="s">
        <v>2702</v>
      </c>
      <c r="C678" s="73" t="s">
        <v>40</v>
      </c>
      <c r="D678" s="73" t="s">
        <v>23</v>
      </c>
      <c r="E678" s="87" t="s">
        <v>2723</v>
      </c>
      <c r="F678" s="74" t="s">
        <v>2723</v>
      </c>
      <c r="G678" s="63" t="s">
        <v>2725</v>
      </c>
      <c r="H678" s="63" t="s">
        <v>2726</v>
      </c>
      <c r="I678" s="64" t="s">
        <v>2727</v>
      </c>
      <c r="J678" s="65" t="s">
        <v>2712</v>
      </c>
      <c r="K678" s="66" t="s">
        <v>2713</v>
      </c>
      <c r="L678" s="164" t="s">
        <v>2714</v>
      </c>
      <c r="N678" s="68"/>
      <c r="O678" s="69"/>
      <c r="P678" s="69"/>
      <c r="Q678" s="76"/>
      <c r="R678" s="68" t="str">
        <f t="shared" si="54"/>
        <v/>
      </c>
      <c r="S678" s="71" t="str">
        <f t="shared" si="55"/>
        <v/>
      </c>
      <c r="T678" s="68" t="str">
        <f t="shared" si="56"/>
        <v/>
      </c>
      <c r="U678" s="71" t="str">
        <f t="shared" si="57"/>
        <v/>
      </c>
    </row>
    <row r="679" spans="1:21" ht="21">
      <c r="A679" s="86" t="s">
        <v>2728</v>
      </c>
      <c r="B679" s="59" t="s">
        <v>2702</v>
      </c>
      <c r="C679" s="60" t="s">
        <v>1115</v>
      </c>
      <c r="D679" s="60" t="s">
        <v>25</v>
      </c>
      <c r="E679" s="62" t="s">
        <v>2729</v>
      </c>
      <c r="F679" s="62" t="s">
        <v>2730</v>
      </c>
      <c r="G679" s="63"/>
      <c r="H679" s="63"/>
      <c r="I679" s="64"/>
      <c r="J679" s="65"/>
      <c r="K679" s="66"/>
      <c r="L679" s="67"/>
      <c r="N679" s="68"/>
      <c r="O679" s="69"/>
      <c r="P679" s="69"/>
      <c r="Q679" s="76"/>
      <c r="R679" s="68" t="str">
        <f t="shared" si="54"/>
        <v/>
      </c>
      <c r="S679" s="71" t="str">
        <f t="shared" si="55"/>
        <v/>
      </c>
      <c r="T679" s="68" t="str">
        <f t="shared" si="56"/>
        <v/>
      </c>
      <c r="U679" s="71" t="str">
        <f t="shared" si="57"/>
        <v/>
      </c>
    </row>
    <row r="680" spans="1:21">
      <c r="A680" s="58" t="s">
        <v>2731</v>
      </c>
      <c r="B680" s="72" t="s">
        <v>2702</v>
      </c>
      <c r="C680" s="73" t="s">
        <v>1115</v>
      </c>
      <c r="D680" s="73" t="s">
        <v>23</v>
      </c>
      <c r="E680" s="87" t="s">
        <v>2729</v>
      </c>
      <c r="F680" s="74" t="s">
        <v>2730</v>
      </c>
      <c r="G680" s="63" t="s">
        <v>2732</v>
      </c>
      <c r="H680" s="63" t="s">
        <v>2733</v>
      </c>
      <c r="I680" s="64" t="s">
        <v>2734</v>
      </c>
      <c r="J680" s="65" t="s">
        <v>2712</v>
      </c>
      <c r="K680" s="66" t="s">
        <v>2713</v>
      </c>
      <c r="L680" s="164" t="s">
        <v>2714</v>
      </c>
      <c r="N680" s="68"/>
      <c r="O680" s="69"/>
      <c r="P680" s="69"/>
      <c r="Q680" s="76"/>
      <c r="R680" s="68" t="str">
        <f t="shared" si="54"/>
        <v/>
      </c>
      <c r="S680" s="71" t="str">
        <f t="shared" si="55"/>
        <v/>
      </c>
      <c r="T680" s="68" t="str">
        <f t="shared" si="56"/>
        <v/>
      </c>
      <c r="U680" s="71" t="str">
        <f t="shared" si="57"/>
        <v/>
      </c>
    </row>
    <row r="681" spans="1:21" ht="22.15" customHeight="1">
      <c r="A681" s="86" t="s">
        <v>2735</v>
      </c>
      <c r="B681" s="59" t="s">
        <v>2702</v>
      </c>
      <c r="C681" s="60" t="s">
        <v>50</v>
      </c>
      <c r="D681" s="60" t="s">
        <v>25</v>
      </c>
      <c r="E681" s="61" t="s">
        <v>2736</v>
      </c>
      <c r="F681" s="62" t="s">
        <v>2737</v>
      </c>
      <c r="G681" s="63"/>
      <c r="H681" s="63"/>
      <c r="I681" s="64"/>
      <c r="J681" s="65"/>
      <c r="K681" s="66"/>
      <c r="L681" s="67"/>
      <c r="N681" s="68"/>
      <c r="O681" s="69"/>
      <c r="P681" s="69"/>
      <c r="Q681" s="76"/>
      <c r="R681" s="68" t="str">
        <f t="shared" si="54"/>
        <v/>
      </c>
      <c r="S681" s="71" t="str">
        <f t="shared" si="55"/>
        <v/>
      </c>
      <c r="T681" s="68" t="str">
        <f t="shared" si="56"/>
        <v/>
      </c>
      <c r="U681" s="71" t="str">
        <f t="shared" si="57"/>
        <v/>
      </c>
    </row>
    <row r="682" spans="1:21" ht="12.75" customHeight="1">
      <c r="A682" s="58" t="s">
        <v>2738</v>
      </c>
      <c r="B682" s="72" t="s">
        <v>2702</v>
      </c>
      <c r="C682" s="73" t="s">
        <v>50</v>
      </c>
      <c r="D682" s="73" t="s">
        <v>23</v>
      </c>
      <c r="E682" s="74" t="s">
        <v>2736</v>
      </c>
      <c r="F682" s="74" t="s">
        <v>2737</v>
      </c>
      <c r="G682" s="63" t="s">
        <v>2739</v>
      </c>
      <c r="H682" s="63" t="s">
        <v>2740</v>
      </c>
      <c r="I682" s="64" t="s">
        <v>2741</v>
      </c>
      <c r="J682" s="65" t="s">
        <v>2712</v>
      </c>
      <c r="K682" s="66" t="s">
        <v>2713</v>
      </c>
      <c r="L682" s="164" t="s">
        <v>2714</v>
      </c>
      <c r="N682" s="68"/>
      <c r="O682" s="69"/>
      <c r="P682" s="69"/>
      <c r="Q682" s="76"/>
      <c r="R682" s="68" t="str">
        <f t="shared" si="54"/>
        <v/>
      </c>
      <c r="S682" s="71" t="str">
        <f t="shared" si="55"/>
        <v/>
      </c>
      <c r="T682" s="68" t="str">
        <f t="shared" si="56"/>
        <v/>
      </c>
      <c r="U682" s="71" t="str">
        <f t="shared" si="57"/>
        <v/>
      </c>
    </row>
    <row r="683" spans="1:21" ht="21">
      <c r="A683" s="86" t="s">
        <v>2742</v>
      </c>
      <c r="B683" s="59" t="s">
        <v>2702</v>
      </c>
      <c r="C683" s="60" t="s">
        <v>219</v>
      </c>
      <c r="D683" s="60" t="s">
        <v>25</v>
      </c>
      <c r="E683" s="62" t="s">
        <v>2743</v>
      </c>
      <c r="F683" s="62" t="s">
        <v>2744</v>
      </c>
      <c r="G683" s="63"/>
      <c r="H683" s="63"/>
      <c r="I683" s="64"/>
      <c r="J683" s="65"/>
      <c r="K683" s="66"/>
      <c r="L683" s="67"/>
      <c r="N683" s="68"/>
      <c r="O683" s="69"/>
      <c r="P683" s="69"/>
      <c r="Q683" s="76"/>
      <c r="R683" s="68" t="str">
        <f t="shared" si="54"/>
        <v/>
      </c>
      <c r="S683" s="71" t="str">
        <f t="shared" si="55"/>
        <v/>
      </c>
      <c r="T683" s="68" t="str">
        <f t="shared" si="56"/>
        <v/>
      </c>
      <c r="U683" s="71" t="str">
        <f t="shared" si="57"/>
        <v/>
      </c>
    </row>
    <row r="684" spans="1:21" ht="31.5">
      <c r="A684" s="58" t="s">
        <v>2745</v>
      </c>
      <c r="B684" s="72" t="s">
        <v>2702</v>
      </c>
      <c r="C684" s="73" t="s">
        <v>219</v>
      </c>
      <c r="D684" s="73" t="s">
        <v>23</v>
      </c>
      <c r="E684" s="87" t="s">
        <v>2746</v>
      </c>
      <c r="F684" s="74" t="s">
        <v>2747</v>
      </c>
      <c r="G684" s="63" t="s">
        <v>2748</v>
      </c>
      <c r="H684" s="63" t="s">
        <v>2749</v>
      </c>
      <c r="I684" s="64" t="s">
        <v>2750</v>
      </c>
      <c r="J684" s="65" t="s">
        <v>2751</v>
      </c>
      <c r="K684" s="66" t="s">
        <v>2752</v>
      </c>
      <c r="L684" s="164" t="s">
        <v>2714</v>
      </c>
      <c r="N684" s="68"/>
      <c r="O684" s="69"/>
      <c r="P684" s="69"/>
      <c r="Q684" s="76"/>
      <c r="R684" s="68" t="str">
        <f t="shared" si="54"/>
        <v/>
      </c>
      <c r="S684" s="71" t="str">
        <f t="shared" si="55"/>
        <v/>
      </c>
      <c r="T684" s="68" t="str">
        <f t="shared" si="56"/>
        <v/>
      </c>
      <c r="U684" s="71" t="str">
        <f t="shared" si="57"/>
        <v/>
      </c>
    </row>
    <row r="685" spans="1:21" ht="21">
      <c r="A685" s="58" t="s">
        <v>2753</v>
      </c>
      <c r="B685" s="79" t="s">
        <v>2702</v>
      </c>
      <c r="C685" s="80" t="s">
        <v>219</v>
      </c>
      <c r="D685" s="80" t="s">
        <v>278</v>
      </c>
      <c r="E685" s="74" t="s">
        <v>2754</v>
      </c>
      <c r="F685" s="95" t="s">
        <v>2755</v>
      </c>
      <c r="G685" s="89" t="s">
        <v>2756</v>
      </c>
      <c r="H685" s="89" t="s">
        <v>2757</v>
      </c>
      <c r="I685" s="90" t="s">
        <v>2758</v>
      </c>
      <c r="J685" s="82" t="s">
        <v>2751</v>
      </c>
      <c r="K685" s="83" t="s">
        <v>2752</v>
      </c>
      <c r="L685" s="164" t="s">
        <v>2714</v>
      </c>
      <c r="M685" s="84"/>
      <c r="N685" s="68"/>
      <c r="O685" s="69"/>
      <c r="P685" s="69"/>
      <c r="Q685" s="76"/>
      <c r="R685" s="68" t="str">
        <f t="shared" si="54"/>
        <v/>
      </c>
      <c r="S685" s="71" t="str">
        <f t="shared" si="55"/>
        <v/>
      </c>
      <c r="T685" s="68" t="str">
        <f t="shared" si="56"/>
        <v/>
      </c>
      <c r="U685" s="71" t="str">
        <f t="shared" si="57"/>
        <v/>
      </c>
    </row>
    <row r="686" spans="1:21" ht="22.5">
      <c r="A686" s="58" t="s">
        <v>2759</v>
      </c>
      <c r="B686" s="72" t="s">
        <v>2702</v>
      </c>
      <c r="C686" s="73" t="s">
        <v>219</v>
      </c>
      <c r="D686" s="73" t="s">
        <v>60</v>
      </c>
      <c r="E686" s="87" t="s">
        <v>2760</v>
      </c>
      <c r="F686" s="74" t="s">
        <v>2761</v>
      </c>
      <c r="G686" s="89" t="s">
        <v>2748</v>
      </c>
      <c r="H686" s="89" t="s">
        <v>2749</v>
      </c>
      <c r="I686" s="90" t="s">
        <v>2750</v>
      </c>
      <c r="J686" s="82" t="s">
        <v>2751</v>
      </c>
      <c r="K686" s="83" t="s">
        <v>2752</v>
      </c>
      <c r="L686" s="164" t="s">
        <v>2714</v>
      </c>
      <c r="M686" s="84"/>
      <c r="N686" s="68"/>
      <c r="O686" s="69"/>
      <c r="P686" s="69"/>
      <c r="Q686" s="76"/>
      <c r="R686" s="68" t="str">
        <f t="shared" si="54"/>
        <v/>
      </c>
      <c r="S686" s="71" t="str">
        <f t="shared" si="55"/>
        <v/>
      </c>
      <c r="T686" s="68" t="str">
        <f t="shared" si="56"/>
        <v/>
      </c>
      <c r="U686" s="71" t="str">
        <f t="shared" si="57"/>
        <v/>
      </c>
    </row>
    <row r="687" spans="1:21" ht="33.75">
      <c r="A687" s="58" t="s">
        <v>2762</v>
      </c>
      <c r="B687" s="72" t="s">
        <v>2702</v>
      </c>
      <c r="C687" s="73" t="s">
        <v>219</v>
      </c>
      <c r="D687" s="73" t="s">
        <v>684</v>
      </c>
      <c r="E687" s="87" t="s">
        <v>2763</v>
      </c>
      <c r="F687" s="74" t="s">
        <v>2764</v>
      </c>
      <c r="G687" s="89" t="s">
        <v>2765</v>
      </c>
      <c r="H687" s="89" t="s">
        <v>2766</v>
      </c>
      <c r="I687" s="64" t="s">
        <v>2767</v>
      </c>
      <c r="J687" s="65" t="s">
        <v>2768</v>
      </c>
      <c r="K687" s="66" t="s">
        <v>2769</v>
      </c>
      <c r="L687" s="164" t="s">
        <v>2714</v>
      </c>
      <c r="N687" s="68"/>
      <c r="O687" s="69"/>
      <c r="P687" s="69"/>
      <c r="Q687" s="76"/>
      <c r="R687" s="68" t="str">
        <f t="shared" si="54"/>
        <v/>
      </c>
      <c r="S687" s="71" t="str">
        <f t="shared" si="55"/>
        <v/>
      </c>
      <c r="T687" s="68" t="str">
        <f t="shared" si="56"/>
        <v/>
      </c>
      <c r="U687" s="71" t="str">
        <f t="shared" si="57"/>
        <v/>
      </c>
    </row>
    <row r="688" spans="1:21" ht="31.5">
      <c r="A688" s="58" t="s">
        <v>2770</v>
      </c>
      <c r="B688" s="72" t="s">
        <v>2702</v>
      </c>
      <c r="C688" s="73" t="s">
        <v>219</v>
      </c>
      <c r="D688" s="73" t="s">
        <v>688</v>
      </c>
      <c r="E688" s="87" t="s">
        <v>2771</v>
      </c>
      <c r="F688" s="74" t="s">
        <v>2772</v>
      </c>
      <c r="G688" s="63" t="s">
        <v>2773</v>
      </c>
      <c r="H688" s="63" t="s">
        <v>2774</v>
      </c>
      <c r="I688" s="64" t="s">
        <v>2775</v>
      </c>
      <c r="J688" s="65" t="s">
        <v>2751</v>
      </c>
      <c r="K688" s="66" t="s">
        <v>2752</v>
      </c>
      <c r="L688" s="161" t="s">
        <v>2514</v>
      </c>
      <c r="N688" s="68"/>
      <c r="O688" s="69"/>
      <c r="P688" s="69"/>
      <c r="Q688" s="76"/>
      <c r="R688" s="68" t="str">
        <f t="shared" si="54"/>
        <v/>
      </c>
      <c r="S688" s="71" t="str">
        <f t="shared" si="55"/>
        <v/>
      </c>
      <c r="T688" s="68" t="str">
        <f t="shared" si="56"/>
        <v/>
      </c>
      <c r="U688" s="71" t="str">
        <f t="shared" si="57"/>
        <v/>
      </c>
    </row>
    <row r="689" spans="1:21">
      <c r="A689" s="58" t="s">
        <v>2776</v>
      </c>
      <c r="B689" s="72" t="s">
        <v>2702</v>
      </c>
      <c r="C689" s="73" t="s">
        <v>219</v>
      </c>
      <c r="D689" s="73" t="s">
        <v>107</v>
      </c>
      <c r="E689" s="87" t="s">
        <v>2777</v>
      </c>
      <c r="F689" s="74" t="s">
        <v>2778</v>
      </c>
      <c r="G689" s="63" t="s">
        <v>2756</v>
      </c>
      <c r="H689" s="63" t="s">
        <v>2757</v>
      </c>
      <c r="I689" s="64" t="s">
        <v>2758</v>
      </c>
      <c r="J689" s="65" t="s">
        <v>2751</v>
      </c>
      <c r="K689" s="66" t="s">
        <v>2752</v>
      </c>
      <c r="L689" s="164" t="s">
        <v>2714</v>
      </c>
      <c r="N689" s="68"/>
      <c r="O689" s="69"/>
      <c r="P689" s="69"/>
      <c r="Q689" s="76"/>
      <c r="R689" s="68" t="str">
        <f t="shared" si="54"/>
        <v/>
      </c>
      <c r="S689" s="71" t="str">
        <f t="shared" si="55"/>
        <v/>
      </c>
      <c r="T689" s="68" t="str">
        <f t="shared" si="56"/>
        <v/>
      </c>
      <c r="U689" s="71" t="str">
        <f t="shared" si="57"/>
        <v/>
      </c>
    </row>
    <row r="690" spans="1:21" ht="21">
      <c r="A690" s="86" t="s">
        <v>2779</v>
      </c>
      <c r="B690" s="59" t="s">
        <v>2702</v>
      </c>
      <c r="C690" s="60" t="s">
        <v>2780</v>
      </c>
      <c r="D690" s="60" t="s">
        <v>25</v>
      </c>
      <c r="E690" s="62" t="s">
        <v>2781</v>
      </c>
      <c r="F690" s="62" t="s">
        <v>2782</v>
      </c>
      <c r="G690" s="63"/>
      <c r="H690" s="63"/>
      <c r="I690" s="64"/>
      <c r="J690" s="65"/>
      <c r="K690" s="66"/>
      <c r="L690" s="67"/>
      <c r="N690" s="68"/>
      <c r="O690" s="69"/>
      <c r="P690" s="69"/>
      <c r="Q690" s="76"/>
      <c r="R690" s="68" t="str">
        <f t="shared" si="54"/>
        <v/>
      </c>
      <c r="S690" s="71" t="str">
        <f t="shared" si="55"/>
        <v/>
      </c>
      <c r="T690" s="68" t="str">
        <f t="shared" si="56"/>
        <v/>
      </c>
      <c r="U690" s="71" t="str">
        <f t="shared" si="57"/>
        <v/>
      </c>
    </row>
    <row r="691" spans="1:21">
      <c r="A691" s="58" t="s">
        <v>2783</v>
      </c>
      <c r="B691" s="72" t="s">
        <v>2702</v>
      </c>
      <c r="C691" s="73" t="s">
        <v>2780</v>
      </c>
      <c r="D691" s="73" t="s">
        <v>23</v>
      </c>
      <c r="E691" s="87" t="s">
        <v>2781</v>
      </c>
      <c r="F691" s="74" t="s">
        <v>2782</v>
      </c>
      <c r="G691" s="63" t="s">
        <v>2784</v>
      </c>
      <c r="H691" s="63" t="s">
        <v>2785</v>
      </c>
      <c r="I691" s="64" t="s">
        <v>2786</v>
      </c>
      <c r="J691" s="65" t="s">
        <v>2712</v>
      </c>
      <c r="K691" s="66" t="s">
        <v>2713</v>
      </c>
      <c r="L691" s="164" t="s">
        <v>2714</v>
      </c>
      <c r="N691" s="68"/>
      <c r="O691" s="69"/>
      <c r="P691" s="69"/>
      <c r="Q691" s="76"/>
      <c r="R691" s="68" t="str">
        <f t="shared" si="54"/>
        <v/>
      </c>
      <c r="S691" s="71" t="str">
        <f t="shared" si="55"/>
        <v/>
      </c>
      <c r="T691" s="68" t="str">
        <f t="shared" si="56"/>
        <v/>
      </c>
      <c r="U691" s="71" t="str">
        <f t="shared" si="57"/>
        <v/>
      </c>
    </row>
    <row r="692" spans="1:21" ht="21">
      <c r="A692" s="86" t="s">
        <v>2787</v>
      </c>
      <c r="B692" s="59" t="s">
        <v>2702</v>
      </c>
      <c r="C692" s="60" t="s">
        <v>67</v>
      </c>
      <c r="D692" s="60" t="s">
        <v>25</v>
      </c>
      <c r="E692" s="61" t="s">
        <v>2788</v>
      </c>
      <c r="F692" s="62" t="s">
        <v>2789</v>
      </c>
      <c r="G692" s="63"/>
      <c r="H692" s="63"/>
      <c r="I692" s="64"/>
      <c r="J692" s="65"/>
      <c r="K692" s="66"/>
      <c r="L692" s="67"/>
      <c r="N692" s="68"/>
      <c r="O692" s="69"/>
      <c r="P692" s="69"/>
      <c r="Q692" s="76"/>
      <c r="R692" s="68" t="str">
        <f t="shared" si="54"/>
        <v/>
      </c>
      <c r="S692" s="71" t="str">
        <f t="shared" si="55"/>
        <v/>
      </c>
      <c r="T692" s="68" t="str">
        <f t="shared" si="56"/>
        <v/>
      </c>
      <c r="U692" s="71" t="str">
        <f t="shared" si="57"/>
        <v/>
      </c>
    </row>
    <row r="693" spans="1:21">
      <c r="A693" s="58" t="s">
        <v>2790</v>
      </c>
      <c r="B693" s="72" t="s">
        <v>2702</v>
      </c>
      <c r="C693" s="73" t="s">
        <v>67</v>
      </c>
      <c r="D693" s="73" t="s">
        <v>23</v>
      </c>
      <c r="E693" s="87" t="s">
        <v>2788</v>
      </c>
      <c r="F693" s="74" t="s">
        <v>2789</v>
      </c>
      <c r="G693" s="63" t="s">
        <v>2791</v>
      </c>
      <c r="H693" s="63" t="s">
        <v>2792</v>
      </c>
      <c r="I693" s="64" t="s">
        <v>2793</v>
      </c>
      <c r="J693" s="65" t="s">
        <v>2712</v>
      </c>
      <c r="K693" s="66" t="s">
        <v>2713</v>
      </c>
      <c r="L693" s="164" t="s">
        <v>2714</v>
      </c>
      <c r="N693" s="68"/>
      <c r="O693" s="69"/>
      <c r="P693" s="69"/>
      <c r="Q693" s="76"/>
      <c r="R693" s="68" t="str">
        <f t="shared" si="54"/>
        <v/>
      </c>
      <c r="S693" s="71" t="str">
        <f t="shared" si="55"/>
        <v/>
      </c>
      <c r="T693" s="68" t="str">
        <f t="shared" si="56"/>
        <v/>
      </c>
      <c r="U693" s="71" t="str">
        <f t="shared" si="57"/>
        <v/>
      </c>
    </row>
    <row r="694" spans="1:21" ht="21">
      <c r="A694" s="86" t="s">
        <v>2794</v>
      </c>
      <c r="B694" s="59" t="s">
        <v>2702</v>
      </c>
      <c r="C694" s="60" t="s">
        <v>621</v>
      </c>
      <c r="D694" s="60" t="s">
        <v>25</v>
      </c>
      <c r="E694" s="62" t="s">
        <v>2795</v>
      </c>
      <c r="F694" s="62" t="s">
        <v>2796</v>
      </c>
      <c r="G694" s="63"/>
      <c r="H694" s="63"/>
      <c r="I694" s="64"/>
      <c r="J694" s="65"/>
      <c r="K694" s="66"/>
      <c r="L694" s="67"/>
      <c r="N694" s="68"/>
      <c r="O694" s="69"/>
      <c r="P694" s="69"/>
      <c r="Q694" s="76"/>
      <c r="R694" s="68" t="str">
        <f t="shared" si="54"/>
        <v/>
      </c>
      <c r="S694" s="71" t="str">
        <f t="shared" si="55"/>
        <v/>
      </c>
      <c r="T694" s="68" t="str">
        <f t="shared" si="56"/>
        <v/>
      </c>
      <c r="U694" s="71" t="str">
        <f t="shared" si="57"/>
        <v/>
      </c>
    </row>
    <row r="695" spans="1:21">
      <c r="A695" s="58" t="s">
        <v>2797</v>
      </c>
      <c r="B695" s="72" t="s">
        <v>2702</v>
      </c>
      <c r="C695" s="73" t="s">
        <v>621</v>
      </c>
      <c r="D695" s="73" t="s">
        <v>23</v>
      </c>
      <c r="E695" s="87" t="s">
        <v>2795</v>
      </c>
      <c r="F695" s="74" t="s">
        <v>2796</v>
      </c>
      <c r="G695" s="63" t="s">
        <v>2798</v>
      </c>
      <c r="H695" s="63" t="s">
        <v>2799</v>
      </c>
      <c r="I695" s="64" t="s">
        <v>2800</v>
      </c>
      <c r="J695" s="65" t="s">
        <v>2712</v>
      </c>
      <c r="K695" s="66" t="s">
        <v>2713</v>
      </c>
      <c r="L695" s="164" t="s">
        <v>2714</v>
      </c>
      <c r="N695" s="68"/>
      <c r="O695" s="69"/>
      <c r="P695" s="69"/>
      <c r="Q695" s="76"/>
      <c r="R695" s="68" t="str">
        <f t="shared" si="54"/>
        <v/>
      </c>
      <c r="S695" s="71" t="str">
        <f t="shared" si="55"/>
        <v/>
      </c>
      <c r="T695" s="68" t="str">
        <f t="shared" si="56"/>
        <v/>
      </c>
      <c r="U695" s="71" t="str">
        <f t="shared" si="57"/>
        <v/>
      </c>
    </row>
    <row r="696" spans="1:21" ht="21">
      <c r="A696" s="86" t="s">
        <v>2801</v>
      </c>
      <c r="B696" s="59" t="s">
        <v>2702</v>
      </c>
      <c r="C696" s="60" t="s">
        <v>77</v>
      </c>
      <c r="D696" s="60" t="s">
        <v>25</v>
      </c>
      <c r="E696" s="61" t="s">
        <v>2802</v>
      </c>
      <c r="F696" s="62" t="s">
        <v>2803</v>
      </c>
      <c r="G696" s="63"/>
      <c r="H696" s="63"/>
      <c r="I696" s="64"/>
      <c r="J696" s="65"/>
      <c r="K696" s="66"/>
      <c r="L696" s="67"/>
      <c r="N696" s="68"/>
      <c r="O696" s="69"/>
      <c r="P696" s="69"/>
      <c r="Q696" s="76"/>
      <c r="R696" s="68" t="str">
        <f t="shared" si="54"/>
        <v/>
      </c>
      <c r="S696" s="71" t="str">
        <f t="shared" si="55"/>
        <v/>
      </c>
      <c r="T696" s="68" t="str">
        <f t="shared" si="56"/>
        <v/>
      </c>
      <c r="U696" s="71" t="str">
        <f t="shared" si="57"/>
        <v/>
      </c>
    </row>
    <row r="697" spans="1:21" ht="31.5">
      <c r="A697" s="58" t="s">
        <v>2804</v>
      </c>
      <c r="B697" s="72" t="s">
        <v>2702</v>
      </c>
      <c r="C697" s="73" t="s">
        <v>77</v>
      </c>
      <c r="D697" s="73" t="s">
        <v>60</v>
      </c>
      <c r="E697" s="87" t="s">
        <v>2805</v>
      </c>
      <c r="F697" s="74" t="s">
        <v>2806</v>
      </c>
      <c r="G697" s="63" t="s">
        <v>2807</v>
      </c>
      <c r="H697" s="63" t="s">
        <v>2808</v>
      </c>
      <c r="I697" s="64" t="s">
        <v>2809</v>
      </c>
      <c r="J697" s="65" t="s">
        <v>2810</v>
      </c>
      <c r="K697" s="66" t="s">
        <v>2811</v>
      </c>
      <c r="L697" s="164" t="s">
        <v>2714</v>
      </c>
      <c r="N697" s="68"/>
      <c r="O697" s="69"/>
      <c r="P697" s="69"/>
      <c r="Q697" s="76"/>
      <c r="R697" s="68" t="str">
        <f t="shared" si="54"/>
        <v/>
      </c>
      <c r="S697" s="71" t="str">
        <f t="shared" si="55"/>
        <v/>
      </c>
      <c r="T697" s="68" t="str">
        <f t="shared" si="56"/>
        <v/>
      </c>
      <c r="U697" s="71" t="str">
        <f t="shared" si="57"/>
        <v/>
      </c>
    </row>
    <row r="698" spans="1:21" ht="31.5">
      <c r="A698" s="58" t="s">
        <v>2812</v>
      </c>
      <c r="B698" s="72" t="s">
        <v>2702</v>
      </c>
      <c r="C698" s="73" t="s">
        <v>77</v>
      </c>
      <c r="D698" s="73" t="s">
        <v>600</v>
      </c>
      <c r="E698" s="87" t="s">
        <v>2813</v>
      </c>
      <c r="F698" s="74" t="s">
        <v>2814</v>
      </c>
      <c r="G698" s="63" t="s">
        <v>2815</v>
      </c>
      <c r="H698" s="63" t="s">
        <v>2816</v>
      </c>
      <c r="I698" s="64" t="s">
        <v>2817</v>
      </c>
      <c r="J698" s="65" t="s">
        <v>2810</v>
      </c>
      <c r="K698" s="66" t="s">
        <v>2811</v>
      </c>
      <c r="L698" s="164" t="s">
        <v>2714</v>
      </c>
      <c r="N698" s="68"/>
      <c r="O698" s="69"/>
      <c r="P698" s="69"/>
      <c r="Q698" s="76"/>
      <c r="R698" s="68" t="str">
        <f t="shared" si="54"/>
        <v/>
      </c>
      <c r="S698" s="71" t="str">
        <f t="shared" si="55"/>
        <v/>
      </c>
      <c r="T698" s="68" t="str">
        <f t="shared" si="56"/>
        <v/>
      </c>
      <c r="U698" s="71" t="str">
        <f t="shared" si="57"/>
        <v/>
      </c>
    </row>
    <row r="699" spans="1:21" ht="31.5">
      <c r="A699" s="58" t="s">
        <v>2818</v>
      </c>
      <c r="B699" s="72" t="s">
        <v>2702</v>
      </c>
      <c r="C699" s="73" t="s">
        <v>77</v>
      </c>
      <c r="D699" s="73" t="s">
        <v>722</v>
      </c>
      <c r="E699" s="87" t="s">
        <v>2819</v>
      </c>
      <c r="F699" s="74" t="s">
        <v>2820</v>
      </c>
      <c r="G699" s="63" t="s">
        <v>2815</v>
      </c>
      <c r="H699" s="63" t="s">
        <v>2816</v>
      </c>
      <c r="I699" s="64" t="s">
        <v>2817</v>
      </c>
      <c r="J699" s="65" t="s">
        <v>2810</v>
      </c>
      <c r="K699" s="66" t="s">
        <v>2811</v>
      </c>
      <c r="L699" s="164" t="s">
        <v>2714</v>
      </c>
      <c r="N699" s="68"/>
      <c r="O699" s="69"/>
      <c r="P699" s="69"/>
      <c r="Q699" s="76"/>
      <c r="R699" s="68" t="str">
        <f t="shared" si="54"/>
        <v/>
      </c>
      <c r="S699" s="71" t="str">
        <f t="shared" si="55"/>
        <v/>
      </c>
      <c r="T699" s="68" t="str">
        <f t="shared" si="56"/>
        <v/>
      </c>
      <c r="U699" s="71" t="str">
        <f t="shared" si="57"/>
        <v/>
      </c>
    </row>
    <row r="700" spans="1:21" ht="31.5">
      <c r="A700" s="58" t="s">
        <v>2821</v>
      </c>
      <c r="B700" s="72" t="s">
        <v>2702</v>
      </c>
      <c r="C700" s="73" t="s">
        <v>77</v>
      </c>
      <c r="D700" s="73" t="s">
        <v>1460</v>
      </c>
      <c r="E700" s="87" t="s">
        <v>2822</v>
      </c>
      <c r="F700" s="74" t="s">
        <v>2823</v>
      </c>
      <c r="G700" s="63" t="s">
        <v>2815</v>
      </c>
      <c r="H700" s="63" t="s">
        <v>2816</v>
      </c>
      <c r="I700" s="64" t="s">
        <v>2817</v>
      </c>
      <c r="J700" s="65" t="s">
        <v>2810</v>
      </c>
      <c r="K700" s="66" t="s">
        <v>2811</v>
      </c>
      <c r="L700" s="164" t="s">
        <v>2714</v>
      </c>
      <c r="N700" s="68"/>
      <c r="O700" s="69"/>
      <c r="P700" s="69"/>
      <c r="Q700" s="76"/>
      <c r="R700" s="68" t="str">
        <f t="shared" si="54"/>
        <v/>
      </c>
      <c r="S700" s="71" t="str">
        <f t="shared" si="55"/>
        <v/>
      </c>
      <c r="T700" s="68" t="str">
        <f t="shared" si="56"/>
        <v/>
      </c>
      <c r="U700" s="71" t="str">
        <f t="shared" si="57"/>
        <v/>
      </c>
    </row>
    <row r="701" spans="1:21" ht="42">
      <c r="A701" s="58" t="s">
        <v>2824</v>
      </c>
      <c r="B701" s="72" t="s">
        <v>2702</v>
      </c>
      <c r="C701" s="73" t="s">
        <v>77</v>
      </c>
      <c r="D701" s="73" t="s">
        <v>1516</v>
      </c>
      <c r="E701" s="87" t="s">
        <v>2825</v>
      </c>
      <c r="F701" s="74" t="s">
        <v>2826</v>
      </c>
      <c r="G701" s="63" t="s">
        <v>2827</v>
      </c>
      <c r="H701" s="63" t="s">
        <v>2828</v>
      </c>
      <c r="I701" s="64" t="s">
        <v>2829</v>
      </c>
      <c r="J701" s="65" t="s">
        <v>2830</v>
      </c>
      <c r="K701" s="66" t="s">
        <v>2831</v>
      </c>
      <c r="L701" s="164" t="s">
        <v>2714</v>
      </c>
      <c r="N701" s="68"/>
      <c r="O701" s="69"/>
      <c r="P701" s="69"/>
      <c r="Q701" s="76"/>
      <c r="R701" s="68" t="str">
        <f t="shared" si="54"/>
        <v/>
      </c>
      <c r="S701" s="71" t="str">
        <f t="shared" si="55"/>
        <v/>
      </c>
      <c r="T701" s="68" t="str">
        <f t="shared" si="56"/>
        <v/>
      </c>
      <c r="U701" s="71" t="str">
        <f t="shared" si="57"/>
        <v/>
      </c>
    </row>
    <row r="702" spans="1:21" ht="21">
      <c r="A702" s="58" t="s">
        <v>2832</v>
      </c>
      <c r="B702" s="72" t="s">
        <v>2702</v>
      </c>
      <c r="C702" s="73" t="s">
        <v>77</v>
      </c>
      <c r="D702" s="73" t="s">
        <v>562</v>
      </c>
      <c r="E702" s="87" t="s">
        <v>2833</v>
      </c>
      <c r="F702" s="74" t="s">
        <v>2834</v>
      </c>
      <c r="G702" s="63" t="s">
        <v>2835</v>
      </c>
      <c r="H702" s="63" t="s">
        <v>2836</v>
      </c>
      <c r="I702" s="64" t="s">
        <v>2837</v>
      </c>
      <c r="J702" s="65" t="s">
        <v>2830</v>
      </c>
      <c r="K702" s="66" t="s">
        <v>2831</v>
      </c>
      <c r="L702" s="164" t="s">
        <v>2714</v>
      </c>
      <c r="N702" s="68"/>
      <c r="O702" s="69"/>
      <c r="P702" s="69"/>
      <c r="Q702" s="76"/>
      <c r="R702" s="68" t="str">
        <f t="shared" si="54"/>
        <v/>
      </c>
      <c r="S702" s="71" t="str">
        <f t="shared" si="55"/>
        <v/>
      </c>
      <c r="T702" s="68" t="str">
        <f t="shared" si="56"/>
        <v/>
      </c>
      <c r="U702" s="71" t="str">
        <f t="shared" si="57"/>
        <v/>
      </c>
    </row>
    <row r="703" spans="1:21" ht="31.5">
      <c r="A703" s="86" t="s">
        <v>2838</v>
      </c>
      <c r="B703" s="59" t="s">
        <v>2702</v>
      </c>
      <c r="C703" s="60" t="s">
        <v>748</v>
      </c>
      <c r="D703" s="60" t="s">
        <v>25</v>
      </c>
      <c r="E703" s="61" t="s">
        <v>2839</v>
      </c>
      <c r="F703" s="62" t="s">
        <v>2840</v>
      </c>
      <c r="G703" s="63"/>
      <c r="H703" s="63"/>
      <c r="I703" s="64"/>
      <c r="J703" s="65"/>
      <c r="K703" s="66"/>
      <c r="L703" s="67"/>
      <c r="N703" s="68"/>
      <c r="O703" s="69"/>
      <c r="P703" s="69"/>
      <c r="Q703" s="76"/>
      <c r="R703" s="68" t="str">
        <f t="shared" si="54"/>
        <v/>
      </c>
      <c r="S703" s="71" t="str">
        <f t="shared" si="55"/>
        <v/>
      </c>
      <c r="T703" s="68" t="str">
        <f t="shared" si="56"/>
        <v/>
      </c>
      <c r="U703" s="71" t="str">
        <f t="shared" si="57"/>
        <v/>
      </c>
    </row>
    <row r="704" spans="1:21" ht="31.5">
      <c r="A704" s="58" t="s">
        <v>2841</v>
      </c>
      <c r="B704" s="72" t="s">
        <v>2702</v>
      </c>
      <c r="C704" s="73" t="s">
        <v>748</v>
      </c>
      <c r="D704" s="73" t="s">
        <v>23</v>
      </c>
      <c r="E704" s="87" t="s">
        <v>2839</v>
      </c>
      <c r="F704" s="74" t="s">
        <v>2842</v>
      </c>
      <c r="G704" s="63" t="s">
        <v>2798</v>
      </c>
      <c r="H704" s="63" t="s">
        <v>2799</v>
      </c>
      <c r="I704" s="64" t="s">
        <v>2800</v>
      </c>
      <c r="J704" s="65" t="s">
        <v>2712</v>
      </c>
      <c r="K704" s="66" t="s">
        <v>2713</v>
      </c>
      <c r="L704" s="164" t="s">
        <v>2714</v>
      </c>
      <c r="N704" s="68"/>
      <c r="O704" s="69"/>
      <c r="P704" s="69"/>
      <c r="Q704" s="76"/>
      <c r="R704" s="68" t="str">
        <f t="shared" si="54"/>
        <v/>
      </c>
      <c r="S704" s="71" t="str">
        <f t="shared" si="55"/>
        <v/>
      </c>
      <c r="T704" s="68" t="str">
        <f t="shared" si="56"/>
        <v/>
      </c>
      <c r="U704" s="71" t="str">
        <f t="shared" si="57"/>
        <v/>
      </c>
    </row>
    <row r="705" spans="1:21" ht="21">
      <c r="A705" s="98" t="s">
        <v>2843</v>
      </c>
      <c r="B705" s="79" t="s">
        <v>2702</v>
      </c>
      <c r="C705" s="80" t="s">
        <v>748</v>
      </c>
      <c r="D705" s="80" t="s">
        <v>60</v>
      </c>
      <c r="E705" s="74" t="s">
        <v>2844</v>
      </c>
      <c r="F705" s="74" t="s">
        <v>2845</v>
      </c>
      <c r="G705" s="63" t="s">
        <v>2798</v>
      </c>
      <c r="H705" s="63" t="s">
        <v>2799</v>
      </c>
      <c r="I705" s="64" t="s">
        <v>2800</v>
      </c>
      <c r="J705" s="65" t="s">
        <v>2712</v>
      </c>
      <c r="K705" s="66" t="s">
        <v>2713</v>
      </c>
      <c r="L705" s="164" t="s">
        <v>2714</v>
      </c>
      <c r="N705" s="68"/>
      <c r="O705" s="69"/>
      <c r="P705" s="69"/>
      <c r="Q705" s="76"/>
      <c r="R705" s="68" t="str">
        <f t="shared" si="54"/>
        <v/>
      </c>
      <c r="S705" s="71" t="str">
        <f t="shared" si="55"/>
        <v/>
      </c>
      <c r="T705" s="68" t="str">
        <f t="shared" si="56"/>
        <v/>
      </c>
      <c r="U705" s="71" t="str">
        <f t="shared" si="57"/>
        <v/>
      </c>
    </row>
    <row r="706" spans="1:21" ht="22.5">
      <c r="A706" s="58" t="s">
        <v>2846</v>
      </c>
      <c r="B706" s="72" t="s">
        <v>2702</v>
      </c>
      <c r="C706" s="73" t="s">
        <v>748</v>
      </c>
      <c r="D706" s="73" t="s">
        <v>107</v>
      </c>
      <c r="E706" s="74" t="s">
        <v>2847</v>
      </c>
      <c r="F706" s="74" t="s">
        <v>2848</v>
      </c>
      <c r="G706" s="89" t="s">
        <v>2849</v>
      </c>
      <c r="H706" s="89" t="s">
        <v>2850</v>
      </c>
      <c r="I706" s="90" t="s">
        <v>2851</v>
      </c>
      <c r="J706" s="82" t="s">
        <v>2852</v>
      </c>
      <c r="K706" s="83" t="s">
        <v>2853</v>
      </c>
      <c r="L706" s="164" t="s">
        <v>2714</v>
      </c>
      <c r="M706" s="84"/>
      <c r="N706" s="68"/>
      <c r="O706" s="69"/>
      <c r="P706" s="69"/>
      <c r="Q706" s="76"/>
      <c r="R706" s="68" t="str">
        <f t="shared" si="54"/>
        <v/>
      </c>
      <c r="S706" s="71" t="str">
        <f t="shared" si="55"/>
        <v/>
      </c>
      <c r="T706" s="68" t="str">
        <f t="shared" si="56"/>
        <v/>
      </c>
      <c r="U706" s="71" t="str">
        <f t="shared" si="57"/>
        <v/>
      </c>
    </row>
    <row r="707" spans="1:21" ht="31.5">
      <c r="A707" s="58" t="s">
        <v>2854</v>
      </c>
      <c r="B707" s="72" t="s">
        <v>2702</v>
      </c>
      <c r="C707" s="73" t="s">
        <v>748</v>
      </c>
      <c r="D707" s="73" t="s">
        <v>600</v>
      </c>
      <c r="E707" s="74" t="s">
        <v>2855</v>
      </c>
      <c r="F707" s="74" t="s">
        <v>2856</v>
      </c>
      <c r="G707" s="63" t="s">
        <v>2857</v>
      </c>
      <c r="H707" s="63" t="s">
        <v>2858</v>
      </c>
      <c r="I707" s="64" t="s">
        <v>2859</v>
      </c>
      <c r="J707" s="65" t="s">
        <v>2810</v>
      </c>
      <c r="K707" s="66" t="s">
        <v>2811</v>
      </c>
      <c r="L707" s="164" t="s">
        <v>2714</v>
      </c>
      <c r="N707" s="68"/>
      <c r="O707" s="69"/>
      <c r="P707" s="69"/>
      <c r="Q707" s="76"/>
      <c r="R707" s="68" t="str">
        <f t="shared" si="54"/>
        <v/>
      </c>
      <c r="S707" s="71" t="str">
        <f t="shared" si="55"/>
        <v/>
      </c>
      <c r="T707" s="68" t="str">
        <f t="shared" si="56"/>
        <v/>
      </c>
      <c r="U707" s="71" t="str">
        <f t="shared" si="57"/>
        <v/>
      </c>
    </row>
    <row r="708" spans="1:21" ht="21">
      <c r="A708" s="58" t="s">
        <v>2860</v>
      </c>
      <c r="B708" s="72" t="s">
        <v>2702</v>
      </c>
      <c r="C708" s="73" t="s">
        <v>748</v>
      </c>
      <c r="D708" s="73" t="s">
        <v>1445</v>
      </c>
      <c r="E708" s="74" t="s">
        <v>2861</v>
      </c>
      <c r="F708" s="74" t="s">
        <v>2862</v>
      </c>
      <c r="G708" s="63" t="s">
        <v>2798</v>
      </c>
      <c r="H708" s="63" t="s">
        <v>2799</v>
      </c>
      <c r="I708" s="64" t="s">
        <v>2800</v>
      </c>
      <c r="J708" s="65" t="s">
        <v>2712</v>
      </c>
      <c r="K708" s="66" t="s">
        <v>2713</v>
      </c>
      <c r="L708" s="164" t="s">
        <v>2714</v>
      </c>
      <c r="N708" s="68"/>
      <c r="O708" s="69"/>
      <c r="P708" s="69"/>
      <c r="Q708" s="76"/>
      <c r="R708" s="68" t="str">
        <f t="shared" si="54"/>
        <v/>
      </c>
      <c r="S708" s="71" t="str">
        <f t="shared" si="55"/>
        <v/>
      </c>
      <c r="T708" s="68" t="str">
        <f t="shared" si="56"/>
        <v/>
      </c>
      <c r="U708" s="71" t="str">
        <f t="shared" si="57"/>
        <v/>
      </c>
    </row>
    <row r="709" spans="1:21" ht="21">
      <c r="A709" s="44" t="s">
        <v>2863</v>
      </c>
      <c r="B709" s="45" t="s">
        <v>219</v>
      </c>
      <c r="C709" s="46" t="s">
        <v>24</v>
      </c>
      <c r="D709" s="46" t="s">
        <v>25</v>
      </c>
      <c r="E709" s="47" t="s">
        <v>2864</v>
      </c>
      <c r="F709" s="47" t="s">
        <v>2865</v>
      </c>
      <c r="G709" s="48"/>
      <c r="H709" s="48"/>
      <c r="I709" s="49"/>
      <c r="J709" s="50"/>
      <c r="K709" s="51"/>
      <c r="L709" s="52"/>
      <c r="M709" s="53"/>
      <c r="N709" s="54"/>
      <c r="O709" s="55"/>
      <c r="P709" s="55"/>
      <c r="Q709" s="85"/>
      <c r="R709" s="54" t="str">
        <f t="shared" si="54"/>
        <v/>
      </c>
      <c r="S709" s="57" t="str">
        <f t="shared" si="55"/>
        <v/>
      </c>
      <c r="T709" s="54" t="str">
        <f t="shared" si="56"/>
        <v/>
      </c>
      <c r="U709" s="57" t="str">
        <f t="shared" si="57"/>
        <v/>
      </c>
    </row>
    <row r="710" spans="1:21" ht="21">
      <c r="A710" s="86" t="s">
        <v>2866</v>
      </c>
      <c r="B710" s="59" t="s">
        <v>219</v>
      </c>
      <c r="C710" s="60" t="s">
        <v>29</v>
      </c>
      <c r="D710" s="60" t="s">
        <v>25</v>
      </c>
      <c r="E710" s="61" t="s">
        <v>2867</v>
      </c>
      <c r="F710" s="62" t="s">
        <v>2868</v>
      </c>
      <c r="G710" s="63"/>
      <c r="H710" s="63"/>
      <c r="I710" s="64"/>
      <c r="J710" s="65"/>
      <c r="K710" s="66"/>
      <c r="L710" s="67"/>
      <c r="N710" s="68"/>
      <c r="O710" s="69"/>
      <c r="P710" s="69"/>
      <c r="Q710" s="76"/>
      <c r="R710" s="68" t="str">
        <f t="shared" si="54"/>
        <v/>
      </c>
      <c r="S710" s="71" t="str">
        <f t="shared" si="55"/>
        <v/>
      </c>
      <c r="T710" s="68" t="str">
        <f t="shared" si="56"/>
        <v/>
      </c>
      <c r="U710" s="71" t="str">
        <f t="shared" si="57"/>
        <v/>
      </c>
    </row>
    <row r="711" spans="1:21">
      <c r="A711" s="58" t="s">
        <v>2869</v>
      </c>
      <c r="B711" s="72" t="s">
        <v>219</v>
      </c>
      <c r="C711" s="73" t="s">
        <v>29</v>
      </c>
      <c r="D711" s="73" t="s">
        <v>23</v>
      </c>
      <c r="E711" s="87" t="s">
        <v>2867</v>
      </c>
      <c r="F711" s="74" t="s">
        <v>2868</v>
      </c>
      <c r="G711" s="63" t="s">
        <v>2870</v>
      </c>
      <c r="H711" s="63" t="s">
        <v>2871</v>
      </c>
      <c r="I711" s="64" t="s">
        <v>2872</v>
      </c>
      <c r="J711" s="65" t="s">
        <v>2712</v>
      </c>
      <c r="K711" s="66" t="s">
        <v>2713</v>
      </c>
      <c r="L711" s="164" t="s">
        <v>2873</v>
      </c>
      <c r="N711" s="68"/>
      <c r="O711" s="69"/>
      <c r="P711" s="69"/>
      <c r="Q711" s="76"/>
      <c r="R711" s="68" t="str">
        <f t="shared" si="54"/>
        <v/>
      </c>
      <c r="S711" s="71" t="str">
        <f t="shared" si="55"/>
        <v/>
      </c>
      <c r="T711" s="68" t="str">
        <f t="shared" si="56"/>
        <v/>
      </c>
      <c r="U711" s="71" t="str">
        <f t="shared" si="57"/>
        <v/>
      </c>
    </row>
    <row r="712" spans="1:21" ht="21">
      <c r="A712" s="86" t="s">
        <v>2874</v>
      </c>
      <c r="B712" s="59" t="s">
        <v>219</v>
      </c>
      <c r="C712" s="60" t="s">
        <v>40</v>
      </c>
      <c r="D712" s="60" t="s">
        <v>25</v>
      </c>
      <c r="E712" s="61" t="s">
        <v>2875</v>
      </c>
      <c r="F712" s="62" t="s">
        <v>2876</v>
      </c>
      <c r="G712" s="63"/>
      <c r="H712" s="63"/>
      <c r="I712" s="64"/>
      <c r="J712" s="65"/>
      <c r="K712" s="66"/>
      <c r="L712" s="67"/>
      <c r="N712" s="68"/>
      <c r="O712" s="69"/>
      <c r="P712" s="69"/>
      <c r="Q712" s="76"/>
      <c r="R712" s="68" t="str">
        <f t="shared" si="54"/>
        <v/>
      </c>
      <c r="S712" s="71" t="str">
        <f t="shared" si="55"/>
        <v/>
      </c>
      <c r="T712" s="68" t="str">
        <f t="shared" si="56"/>
        <v/>
      </c>
      <c r="U712" s="71" t="str">
        <f t="shared" si="57"/>
        <v/>
      </c>
    </row>
    <row r="713" spans="1:21">
      <c r="A713" s="58" t="s">
        <v>2877</v>
      </c>
      <c r="B713" s="72" t="s">
        <v>219</v>
      </c>
      <c r="C713" s="73" t="s">
        <v>40</v>
      </c>
      <c r="D713" s="73" t="s">
        <v>23</v>
      </c>
      <c r="E713" s="87" t="s">
        <v>2875</v>
      </c>
      <c r="F713" s="74" t="s">
        <v>2876</v>
      </c>
      <c r="G713" s="63" t="s">
        <v>2878</v>
      </c>
      <c r="H713" s="63" t="s">
        <v>2879</v>
      </c>
      <c r="I713" s="64" t="s">
        <v>2880</v>
      </c>
      <c r="J713" s="65" t="s">
        <v>2712</v>
      </c>
      <c r="K713" s="66" t="s">
        <v>2713</v>
      </c>
      <c r="L713" s="164" t="s">
        <v>2873</v>
      </c>
      <c r="N713" s="68"/>
      <c r="O713" s="69"/>
      <c r="P713" s="69"/>
      <c r="Q713" s="76"/>
      <c r="R713" s="68" t="str">
        <f t="shared" si="54"/>
        <v/>
      </c>
      <c r="S713" s="71" t="str">
        <f t="shared" si="55"/>
        <v/>
      </c>
      <c r="T713" s="68" t="str">
        <f t="shared" si="56"/>
        <v/>
      </c>
      <c r="U713" s="71" t="str">
        <f t="shared" si="57"/>
        <v/>
      </c>
    </row>
    <row r="714" spans="1:21" ht="21">
      <c r="A714" s="86" t="s">
        <v>2881</v>
      </c>
      <c r="B714" s="59" t="s">
        <v>219</v>
      </c>
      <c r="C714" s="60" t="s">
        <v>50</v>
      </c>
      <c r="D714" s="60" t="s">
        <v>25</v>
      </c>
      <c r="E714" s="61" t="s">
        <v>2882</v>
      </c>
      <c r="F714" s="62" t="s">
        <v>2883</v>
      </c>
      <c r="G714" s="63"/>
      <c r="H714" s="63"/>
      <c r="I714" s="64"/>
      <c r="J714" s="65"/>
      <c r="K714" s="66"/>
      <c r="L714" s="67"/>
      <c r="N714" s="68"/>
      <c r="O714" s="69"/>
      <c r="P714" s="69"/>
      <c r="Q714" s="76"/>
      <c r="R714" s="68" t="str">
        <f t="shared" si="54"/>
        <v/>
      </c>
      <c r="S714" s="71" t="str">
        <f t="shared" si="55"/>
        <v/>
      </c>
      <c r="T714" s="68" t="str">
        <f t="shared" si="56"/>
        <v/>
      </c>
      <c r="U714" s="71" t="str">
        <f t="shared" si="57"/>
        <v/>
      </c>
    </row>
    <row r="715" spans="1:21">
      <c r="A715" s="58" t="s">
        <v>2884</v>
      </c>
      <c r="B715" s="72" t="s">
        <v>219</v>
      </c>
      <c r="C715" s="73" t="s">
        <v>50</v>
      </c>
      <c r="D715" s="73" t="s">
        <v>23</v>
      </c>
      <c r="E715" s="87" t="s">
        <v>2882</v>
      </c>
      <c r="F715" s="74" t="s">
        <v>2883</v>
      </c>
      <c r="G715" s="63" t="s">
        <v>2885</v>
      </c>
      <c r="H715" s="63" t="s">
        <v>2886</v>
      </c>
      <c r="I715" s="64" t="s">
        <v>2887</v>
      </c>
      <c r="J715" s="65" t="s">
        <v>2712</v>
      </c>
      <c r="K715" s="66" t="s">
        <v>2713</v>
      </c>
      <c r="L715" s="164" t="s">
        <v>2873</v>
      </c>
      <c r="N715" s="68"/>
      <c r="O715" s="69"/>
      <c r="P715" s="69"/>
      <c r="Q715" s="76"/>
      <c r="R715" s="68" t="str">
        <f t="shared" si="54"/>
        <v/>
      </c>
      <c r="S715" s="71" t="str">
        <f t="shared" si="55"/>
        <v/>
      </c>
      <c r="T715" s="68" t="str">
        <f t="shared" si="56"/>
        <v/>
      </c>
      <c r="U715" s="71" t="str">
        <f t="shared" si="57"/>
        <v/>
      </c>
    </row>
    <row r="716" spans="1:21" ht="21">
      <c r="A716" s="86" t="s">
        <v>2888</v>
      </c>
      <c r="B716" s="59" t="s">
        <v>219</v>
      </c>
      <c r="C716" s="60" t="s">
        <v>67</v>
      </c>
      <c r="D716" s="60" t="s">
        <v>25</v>
      </c>
      <c r="E716" s="61" t="s">
        <v>2889</v>
      </c>
      <c r="F716" s="62" t="s">
        <v>2889</v>
      </c>
      <c r="G716" s="63"/>
      <c r="H716" s="63"/>
      <c r="I716" s="64"/>
      <c r="J716" s="65"/>
      <c r="K716" s="66"/>
      <c r="L716" s="67"/>
      <c r="N716" s="68"/>
      <c r="O716" s="69"/>
      <c r="P716" s="69"/>
      <c r="Q716" s="76"/>
      <c r="R716" s="68" t="str">
        <f t="shared" si="54"/>
        <v/>
      </c>
      <c r="S716" s="71" t="str">
        <f t="shared" si="55"/>
        <v/>
      </c>
      <c r="T716" s="68" t="str">
        <f t="shared" si="56"/>
        <v/>
      </c>
      <c r="U716" s="71" t="str">
        <f t="shared" si="57"/>
        <v/>
      </c>
    </row>
    <row r="717" spans="1:21">
      <c r="A717" s="58" t="s">
        <v>2890</v>
      </c>
      <c r="B717" s="72" t="s">
        <v>219</v>
      </c>
      <c r="C717" s="73" t="s">
        <v>67</v>
      </c>
      <c r="D717" s="73" t="s">
        <v>23</v>
      </c>
      <c r="E717" s="87" t="s">
        <v>2889</v>
      </c>
      <c r="F717" s="74" t="s">
        <v>2889</v>
      </c>
      <c r="G717" s="63" t="s">
        <v>2885</v>
      </c>
      <c r="H717" s="63" t="s">
        <v>2886</v>
      </c>
      <c r="I717" s="64" t="s">
        <v>2887</v>
      </c>
      <c r="J717" s="65" t="s">
        <v>2712</v>
      </c>
      <c r="K717" s="66" t="s">
        <v>2713</v>
      </c>
      <c r="L717" s="164" t="s">
        <v>2873</v>
      </c>
      <c r="N717" s="68"/>
      <c r="O717" s="69"/>
      <c r="P717" s="69"/>
      <c r="Q717" s="76"/>
      <c r="R717" s="68" t="str">
        <f t="shared" si="54"/>
        <v/>
      </c>
      <c r="S717" s="71" t="str">
        <f t="shared" si="55"/>
        <v/>
      </c>
      <c r="T717" s="68" t="str">
        <f t="shared" si="56"/>
        <v/>
      </c>
      <c r="U717" s="71" t="str">
        <f t="shared" si="57"/>
        <v/>
      </c>
    </row>
    <row r="718" spans="1:21" ht="21">
      <c r="A718" s="86" t="s">
        <v>2891</v>
      </c>
      <c r="B718" s="59" t="s">
        <v>219</v>
      </c>
      <c r="C718" s="60" t="s">
        <v>77</v>
      </c>
      <c r="D718" s="60" t="s">
        <v>25</v>
      </c>
      <c r="E718" s="61" t="s">
        <v>2892</v>
      </c>
      <c r="F718" s="62" t="s">
        <v>2893</v>
      </c>
      <c r="G718" s="63"/>
      <c r="H718" s="63"/>
      <c r="I718" s="64"/>
      <c r="J718" s="65"/>
      <c r="K718" s="66"/>
      <c r="L718" s="67"/>
      <c r="N718" s="68"/>
      <c r="O718" s="69"/>
      <c r="P718" s="69"/>
      <c r="Q718" s="76"/>
      <c r="R718" s="68" t="str">
        <f t="shared" si="54"/>
        <v/>
      </c>
      <c r="S718" s="71" t="str">
        <f t="shared" si="55"/>
        <v/>
      </c>
      <c r="T718" s="68" t="str">
        <f t="shared" si="56"/>
        <v/>
      </c>
      <c r="U718" s="71" t="str">
        <f t="shared" si="57"/>
        <v/>
      </c>
    </row>
    <row r="719" spans="1:21">
      <c r="A719" s="58" t="s">
        <v>2894</v>
      </c>
      <c r="B719" s="72" t="s">
        <v>219</v>
      </c>
      <c r="C719" s="73" t="s">
        <v>77</v>
      </c>
      <c r="D719" s="73" t="s">
        <v>23</v>
      </c>
      <c r="E719" s="87" t="s">
        <v>2892</v>
      </c>
      <c r="F719" s="74" t="s">
        <v>2893</v>
      </c>
      <c r="G719" s="63" t="s">
        <v>2878</v>
      </c>
      <c r="H719" s="63" t="s">
        <v>2879</v>
      </c>
      <c r="I719" s="64" t="s">
        <v>2880</v>
      </c>
      <c r="J719" s="65" t="s">
        <v>2712</v>
      </c>
      <c r="K719" s="66" t="s">
        <v>2713</v>
      </c>
      <c r="L719" s="164" t="s">
        <v>2873</v>
      </c>
      <c r="N719" s="68"/>
      <c r="O719" s="69"/>
      <c r="P719" s="69"/>
      <c r="Q719" s="76"/>
      <c r="R719" s="68" t="str">
        <f t="shared" si="54"/>
        <v/>
      </c>
      <c r="S719" s="71" t="str">
        <f t="shared" si="55"/>
        <v/>
      </c>
      <c r="T719" s="68" t="str">
        <f t="shared" si="56"/>
        <v/>
      </c>
      <c r="U719" s="71" t="str">
        <f t="shared" si="57"/>
        <v/>
      </c>
    </row>
    <row r="720" spans="1:21" ht="21">
      <c r="A720" s="86" t="s">
        <v>2895</v>
      </c>
      <c r="B720" s="59" t="s">
        <v>219</v>
      </c>
      <c r="C720" s="60" t="s">
        <v>91</v>
      </c>
      <c r="D720" s="60" t="s">
        <v>25</v>
      </c>
      <c r="E720" s="61" t="s">
        <v>2896</v>
      </c>
      <c r="F720" s="62" t="s">
        <v>2897</v>
      </c>
      <c r="G720" s="63"/>
      <c r="H720" s="63"/>
      <c r="I720" s="64"/>
      <c r="J720" s="65"/>
      <c r="K720" s="66"/>
      <c r="L720" s="67"/>
      <c r="N720" s="68"/>
      <c r="O720" s="69"/>
      <c r="P720" s="69"/>
      <c r="Q720" s="76"/>
      <c r="R720" s="68" t="str">
        <f t="shared" si="54"/>
        <v/>
      </c>
      <c r="S720" s="71" t="str">
        <f t="shared" si="55"/>
        <v/>
      </c>
      <c r="T720" s="68" t="str">
        <f t="shared" si="56"/>
        <v/>
      </c>
      <c r="U720" s="71" t="str">
        <f t="shared" si="57"/>
        <v/>
      </c>
    </row>
    <row r="721" spans="1:21">
      <c r="A721" s="58" t="s">
        <v>2898</v>
      </c>
      <c r="B721" s="72" t="s">
        <v>219</v>
      </c>
      <c r="C721" s="73" t="s">
        <v>91</v>
      </c>
      <c r="D721" s="73" t="s">
        <v>23</v>
      </c>
      <c r="E721" s="87" t="s">
        <v>2896</v>
      </c>
      <c r="F721" s="74" t="s">
        <v>2897</v>
      </c>
      <c r="G721" s="63" t="s">
        <v>2878</v>
      </c>
      <c r="H721" s="63" t="s">
        <v>2879</v>
      </c>
      <c r="I721" s="64" t="s">
        <v>2880</v>
      </c>
      <c r="J721" s="65" t="s">
        <v>2712</v>
      </c>
      <c r="K721" s="66" t="s">
        <v>2713</v>
      </c>
      <c r="L721" s="164" t="s">
        <v>2873</v>
      </c>
      <c r="N721" s="68"/>
      <c r="O721" s="69"/>
      <c r="P721" s="69"/>
      <c r="Q721" s="76"/>
      <c r="R721" s="68" t="str">
        <f t="shared" si="54"/>
        <v/>
      </c>
      <c r="S721" s="71" t="str">
        <f t="shared" si="55"/>
        <v/>
      </c>
      <c r="T721" s="68" t="str">
        <f t="shared" si="56"/>
        <v/>
      </c>
      <c r="U721" s="71" t="str">
        <f t="shared" si="57"/>
        <v/>
      </c>
    </row>
    <row r="722" spans="1:21" ht="21">
      <c r="A722" s="86" t="s">
        <v>2899</v>
      </c>
      <c r="B722" s="59" t="s">
        <v>219</v>
      </c>
      <c r="C722" s="60" t="s">
        <v>748</v>
      </c>
      <c r="D722" s="60" t="s">
        <v>25</v>
      </c>
      <c r="E722" s="61" t="s">
        <v>2900</v>
      </c>
      <c r="F722" s="62" t="s">
        <v>2901</v>
      </c>
      <c r="G722" s="63"/>
      <c r="H722" s="63"/>
      <c r="I722" s="64"/>
      <c r="J722" s="65"/>
      <c r="K722" s="66"/>
      <c r="L722" s="67"/>
      <c r="N722" s="68"/>
      <c r="O722" s="69"/>
      <c r="P722" s="69"/>
      <c r="Q722" s="76"/>
      <c r="R722" s="68" t="str">
        <f t="shared" si="54"/>
        <v/>
      </c>
      <c r="S722" s="71" t="str">
        <f t="shared" si="55"/>
        <v/>
      </c>
      <c r="T722" s="68" t="str">
        <f t="shared" si="56"/>
        <v/>
      </c>
      <c r="U722" s="71" t="str">
        <f t="shared" si="57"/>
        <v/>
      </c>
    </row>
    <row r="723" spans="1:21">
      <c r="A723" s="58" t="s">
        <v>2902</v>
      </c>
      <c r="B723" s="72" t="s">
        <v>219</v>
      </c>
      <c r="C723" s="73" t="s">
        <v>748</v>
      </c>
      <c r="D723" s="73" t="s">
        <v>23</v>
      </c>
      <c r="E723" s="87" t="s">
        <v>2900</v>
      </c>
      <c r="F723" s="74" t="s">
        <v>2901</v>
      </c>
      <c r="G723" s="63" t="s">
        <v>2878</v>
      </c>
      <c r="H723" s="63" t="s">
        <v>2879</v>
      </c>
      <c r="I723" s="64" t="s">
        <v>2880</v>
      </c>
      <c r="J723" s="65" t="s">
        <v>2712</v>
      </c>
      <c r="K723" s="66" t="s">
        <v>2713</v>
      </c>
      <c r="L723" s="164" t="s">
        <v>2873</v>
      </c>
      <c r="N723" s="68"/>
      <c r="O723" s="69"/>
      <c r="P723" s="69"/>
      <c r="Q723" s="76"/>
      <c r="R723" s="68" t="str">
        <f t="shared" si="54"/>
        <v/>
      </c>
      <c r="S723" s="71" t="str">
        <f t="shared" si="55"/>
        <v/>
      </c>
      <c r="T723" s="68" t="str">
        <f t="shared" si="56"/>
        <v/>
      </c>
      <c r="U723" s="71" t="str">
        <f t="shared" si="57"/>
        <v/>
      </c>
    </row>
    <row r="724" spans="1:21" ht="21">
      <c r="A724" s="44" t="s">
        <v>2903</v>
      </c>
      <c r="B724" s="45" t="s">
        <v>2780</v>
      </c>
      <c r="C724" s="46" t="s">
        <v>24</v>
      </c>
      <c r="D724" s="46" t="s">
        <v>25</v>
      </c>
      <c r="E724" s="47" t="s">
        <v>2904</v>
      </c>
      <c r="F724" s="47" t="s">
        <v>2905</v>
      </c>
      <c r="G724" s="48"/>
      <c r="H724" s="48"/>
      <c r="I724" s="49"/>
      <c r="J724" s="50"/>
      <c r="K724" s="51"/>
      <c r="L724" s="52"/>
      <c r="M724" s="53"/>
      <c r="N724" s="54"/>
      <c r="O724" s="55"/>
      <c r="P724" s="55"/>
      <c r="Q724" s="85"/>
      <c r="R724" s="54" t="str">
        <f t="shared" si="54"/>
        <v/>
      </c>
      <c r="S724" s="57" t="str">
        <f t="shared" si="55"/>
        <v/>
      </c>
      <c r="T724" s="54" t="str">
        <f t="shared" si="56"/>
        <v/>
      </c>
      <c r="U724" s="57" t="str">
        <f t="shared" si="57"/>
        <v/>
      </c>
    </row>
    <row r="725" spans="1:21" ht="21">
      <c r="A725" s="86" t="s">
        <v>2906</v>
      </c>
      <c r="B725" s="59" t="s">
        <v>2780</v>
      </c>
      <c r="C725" s="60" t="s">
        <v>29</v>
      </c>
      <c r="D725" s="60" t="s">
        <v>25</v>
      </c>
      <c r="E725" s="61" t="s">
        <v>2907</v>
      </c>
      <c r="F725" s="62" t="s">
        <v>2908</v>
      </c>
      <c r="G725" s="63"/>
      <c r="H725" s="63"/>
      <c r="I725" s="64"/>
      <c r="J725" s="65"/>
      <c r="K725" s="66"/>
      <c r="L725" s="67"/>
      <c r="N725" s="68"/>
      <c r="O725" s="69"/>
      <c r="P725" s="69"/>
      <c r="Q725" s="76"/>
      <c r="R725" s="68" t="str">
        <f t="shared" si="54"/>
        <v/>
      </c>
      <c r="S725" s="71" t="str">
        <f t="shared" si="55"/>
        <v/>
      </c>
      <c r="T725" s="68" t="str">
        <f t="shared" si="56"/>
        <v/>
      </c>
      <c r="U725" s="71" t="str">
        <f t="shared" si="57"/>
        <v/>
      </c>
    </row>
    <row r="726" spans="1:21" ht="21">
      <c r="A726" s="58" t="s">
        <v>2909</v>
      </c>
      <c r="B726" s="72" t="s">
        <v>2780</v>
      </c>
      <c r="C726" s="73" t="s">
        <v>29</v>
      </c>
      <c r="D726" s="73" t="s">
        <v>23</v>
      </c>
      <c r="E726" s="87" t="s">
        <v>2910</v>
      </c>
      <c r="F726" s="74" t="s">
        <v>2911</v>
      </c>
      <c r="G726" s="63" t="s">
        <v>2912</v>
      </c>
      <c r="H726" s="63" t="s">
        <v>2913</v>
      </c>
      <c r="I726" s="64" t="s">
        <v>2914</v>
      </c>
      <c r="J726" s="65" t="s">
        <v>2915</v>
      </c>
      <c r="K726" s="66" t="s">
        <v>2916</v>
      </c>
      <c r="L726" s="164" t="s">
        <v>2917</v>
      </c>
      <c r="N726" s="68"/>
      <c r="O726" s="69"/>
      <c r="P726" s="69"/>
      <c r="Q726" s="76"/>
      <c r="R726" s="68" t="str">
        <f t="shared" si="54"/>
        <v/>
      </c>
      <c r="S726" s="71" t="str">
        <f t="shared" si="55"/>
        <v/>
      </c>
      <c r="T726" s="68" t="str">
        <f t="shared" si="56"/>
        <v/>
      </c>
      <c r="U726" s="71" t="str">
        <f t="shared" si="57"/>
        <v/>
      </c>
    </row>
    <row r="727" spans="1:21" ht="21">
      <c r="A727" s="58" t="s">
        <v>2918</v>
      </c>
      <c r="B727" s="72" t="s">
        <v>2780</v>
      </c>
      <c r="C727" s="73" t="s">
        <v>29</v>
      </c>
      <c r="D727" s="73" t="s">
        <v>60</v>
      </c>
      <c r="E727" s="87" t="s">
        <v>2919</v>
      </c>
      <c r="F727" s="74" t="s">
        <v>2920</v>
      </c>
      <c r="G727" s="63" t="s">
        <v>2912</v>
      </c>
      <c r="H727" s="63" t="s">
        <v>2913</v>
      </c>
      <c r="I727" s="64" t="s">
        <v>2914</v>
      </c>
      <c r="J727" s="65" t="s">
        <v>2915</v>
      </c>
      <c r="K727" s="66" t="s">
        <v>2916</v>
      </c>
      <c r="L727" s="164" t="s">
        <v>2917</v>
      </c>
      <c r="N727" s="68"/>
      <c r="O727" s="69"/>
      <c r="P727" s="69"/>
      <c r="Q727" s="76"/>
      <c r="R727" s="68" t="str">
        <f t="shared" si="54"/>
        <v/>
      </c>
      <c r="S727" s="71" t="str">
        <f t="shared" si="55"/>
        <v/>
      </c>
      <c r="T727" s="68" t="str">
        <f t="shared" si="56"/>
        <v/>
      </c>
      <c r="U727" s="71" t="str">
        <f t="shared" si="57"/>
        <v/>
      </c>
    </row>
    <row r="728" spans="1:21" ht="31.5">
      <c r="A728" s="58" t="s">
        <v>2921</v>
      </c>
      <c r="B728" s="72" t="s">
        <v>2780</v>
      </c>
      <c r="C728" s="73" t="s">
        <v>29</v>
      </c>
      <c r="D728" s="73" t="s">
        <v>107</v>
      </c>
      <c r="E728" s="87" t="s">
        <v>2922</v>
      </c>
      <c r="F728" s="74" t="s">
        <v>2923</v>
      </c>
      <c r="G728" s="63" t="s">
        <v>2912</v>
      </c>
      <c r="H728" s="63" t="s">
        <v>2913</v>
      </c>
      <c r="I728" s="64" t="s">
        <v>2914</v>
      </c>
      <c r="J728" s="65" t="s">
        <v>2915</v>
      </c>
      <c r="K728" s="66" t="s">
        <v>2916</v>
      </c>
      <c r="L728" s="164" t="s">
        <v>2917</v>
      </c>
      <c r="N728" s="68"/>
      <c r="O728" s="69"/>
      <c r="P728" s="69"/>
      <c r="Q728" s="76"/>
      <c r="R728" s="68" t="str">
        <f t="shared" si="54"/>
        <v/>
      </c>
      <c r="S728" s="71" t="str">
        <f t="shared" si="55"/>
        <v/>
      </c>
      <c r="T728" s="68" t="str">
        <f t="shared" si="56"/>
        <v/>
      </c>
      <c r="U728" s="71" t="str">
        <f t="shared" si="57"/>
        <v/>
      </c>
    </row>
    <row r="729" spans="1:21" ht="22.15" customHeight="1">
      <c r="A729" s="86" t="s">
        <v>2924</v>
      </c>
      <c r="B729" s="59" t="s">
        <v>2780</v>
      </c>
      <c r="C729" s="60" t="s">
        <v>40</v>
      </c>
      <c r="D729" s="60" t="s">
        <v>25</v>
      </c>
      <c r="E729" s="61" t="s">
        <v>2925</v>
      </c>
      <c r="F729" s="62" t="s">
        <v>2926</v>
      </c>
      <c r="G729" s="63"/>
      <c r="H729" s="63"/>
      <c r="I729" s="64"/>
      <c r="J729" s="65"/>
      <c r="K729" s="66"/>
      <c r="L729" s="67"/>
      <c r="N729" s="68"/>
      <c r="O729" s="69"/>
      <c r="P729" s="69"/>
      <c r="Q729" s="76"/>
      <c r="R729" s="68" t="str">
        <f t="shared" si="54"/>
        <v/>
      </c>
      <c r="S729" s="71" t="str">
        <f t="shared" si="55"/>
        <v/>
      </c>
      <c r="T729" s="68" t="str">
        <f t="shared" si="56"/>
        <v/>
      </c>
      <c r="U729" s="71" t="str">
        <f t="shared" si="57"/>
        <v/>
      </c>
    </row>
    <row r="730" spans="1:21" ht="21">
      <c r="A730" s="58" t="s">
        <v>2927</v>
      </c>
      <c r="B730" s="72" t="s">
        <v>2780</v>
      </c>
      <c r="C730" s="73" t="s">
        <v>40</v>
      </c>
      <c r="D730" s="73" t="s">
        <v>23</v>
      </c>
      <c r="E730" s="87" t="s">
        <v>2928</v>
      </c>
      <c r="F730" s="74" t="s">
        <v>2929</v>
      </c>
      <c r="G730" s="63" t="s">
        <v>2930</v>
      </c>
      <c r="H730" s="63" t="s">
        <v>2931</v>
      </c>
      <c r="I730" s="129" t="s">
        <v>2932</v>
      </c>
      <c r="J730" s="65" t="s">
        <v>2915</v>
      </c>
      <c r="K730" s="66" t="s">
        <v>2916</v>
      </c>
      <c r="L730" s="164" t="s">
        <v>2917</v>
      </c>
      <c r="N730" s="68"/>
      <c r="O730" s="69"/>
      <c r="P730" s="69"/>
      <c r="Q730" s="76"/>
      <c r="R730" s="68" t="str">
        <f t="shared" si="54"/>
        <v/>
      </c>
      <c r="S730" s="71" t="str">
        <f t="shared" si="55"/>
        <v/>
      </c>
      <c r="T730" s="68" t="str">
        <f t="shared" si="56"/>
        <v/>
      </c>
      <c r="U730" s="71" t="str">
        <f t="shared" si="57"/>
        <v/>
      </c>
    </row>
    <row r="731" spans="1:21" ht="21">
      <c r="A731" s="58" t="s">
        <v>2933</v>
      </c>
      <c r="B731" s="72" t="s">
        <v>2780</v>
      </c>
      <c r="C731" s="73" t="s">
        <v>40</v>
      </c>
      <c r="D731" s="73" t="s">
        <v>60</v>
      </c>
      <c r="E731" s="87" t="s">
        <v>2934</v>
      </c>
      <c r="F731" s="74" t="s">
        <v>2935</v>
      </c>
      <c r="G731" s="63" t="s">
        <v>2930</v>
      </c>
      <c r="H731" s="63" t="s">
        <v>2931</v>
      </c>
      <c r="I731" s="129" t="s">
        <v>2932</v>
      </c>
      <c r="J731" s="65" t="s">
        <v>2915</v>
      </c>
      <c r="K731" s="66" t="s">
        <v>2916</v>
      </c>
      <c r="L731" s="164" t="s">
        <v>2917</v>
      </c>
      <c r="N731" s="68"/>
      <c r="O731" s="69"/>
      <c r="P731" s="69"/>
      <c r="Q731" s="76"/>
      <c r="R731" s="68" t="str">
        <f t="shared" si="54"/>
        <v/>
      </c>
      <c r="S731" s="71" t="str">
        <f t="shared" si="55"/>
        <v/>
      </c>
      <c r="T731" s="68" t="str">
        <f t="shared" si="56"/>
        <v/>
      </c>
      <c r="U731" s="71" t="str">
        <f t="shared" si="57"/>
        <v/>
      </c>
    </row>
    <row r="732" spans="1:21" ht="21">
      <c r="A732" s="86" t="s">
        <v>2936</v>
      </c>
      <c r="B732" s="59" t="s">
        <v>2780</v>
      </c>
      <c r="C732" s="60" t="s">
        <v>50</v>
      </c>
      <c r="D732" s="60" t="s">
        <v>25</v>
      </c>
      <c r="E732" s="61" t="s">
        <v>2937</v>
      </c>
      <c r="F732" s="62" t="s">
        <v>2938</v>
      </c>
      <c r="G732" s="63"/>
      <c r="H732" s="63"/>
      <c r="I732" s="64"/>
      <c r="J732" s="65"/>
      <c r="K732" s="66"/>
      <c r="L732" s="67"/>
      <c r="N732" s="68"/>
      <c r="O732" s="69"/>
      <c r="P732" s="69"/>
      <c r="Q732" s="76"/>
      <c r="R732" s="68" t="str">
        <f t="shared" si="54"/>
        <v/>
      </c>
      <c r="S732" s="71" t="str">
        <f t="shared" si="55"/>
        <v/>
      </c>
      <c r="T732" s="68" t="str">
        <f t="shared" si="56"/>
        <v/>
      </c>
      <c r="U732" s="71" t="str">
        <f t="shared" si="57"/>
        <v/>
      </c>
    </row>
    <row r="733" spans="1:21" ht="22.5">
      <c r="A733" s="58" t="s">
        <v>2939</v>
      </c>
      <c r="B733" s="72" t="s">
        <v>2780</v>
      </c>
      <c r="C733" s="73" t="s">
        <v>50</v>
      </c>
      <c r="D733" s="73" t="s">
        <v>23</v>
      </c>
      <c r="E733" s="87" t="s">
        <v>2940</v>
      </c>
      <c r="F733" s="74" t="s">
        <v>2941</v>
      </c>
      <c r="G733" s="63" t="s">
        <v>2942</v>
      </c>
      <c r="H733" s="63" t="s">
        <v>2943</v>
      </c>
      <c r="I733" s="64" t="s">
        <v>2944</v>
      </c>
      <c r="J733" s="65" t="s">
        <v>2915</v>
      </c>
      <c r="K733" s="66" t="s">
        <v>2916</v>
      </c>
      <c r="L733" s="164" t="s">
        <v>2917</v>
      </c>
      <c r="N733" s="68"/>
      <c r="O733" s="69"/>
      <c r="P733" s="69"/>
      <c r="Q733" s="76"/>
      <c r="R733" s="68" t="str">
        <f t="shared" si="54"/>
        <v/>
      </c>
      <c r="S733" s="71" t="str">
        <f t="shared" si="55"/>
        <v/>
      </c>
      <c r="T733" s="68" t="str">
        <f t="shared" si="56"/>
        <v/>
      </c>
      <c r="U733" s="71" t="str">
        <f t="shared" si="57"/>
        <v/>
      </c>
    </row>
    <row r="734" spans="1:21" ht="22.5">
      <c r="A734" s="58" t="s">
        <v>2945</v>
      </c>
      <c r="B734" s="72" t="s">
        <v>2780</v>
      </c>
      <c r="C734" s="73" t="s">
        <v>50</v>
      </c>
      <c r="D734" s="73" t="s">
        <v>60</v>
      </c>
      <c r="E734" s="87" t="s">
        <v>2946</v>
      </c>
      <c r="F734" s="74" t="s">
        <v>2947</v>
      </c>
      <c r="G734" s="63" t="s">
        <v>2942</v>
      </c>
      <c r="H734" s="63" t="s">
        <v>2943</v>
      </c>
      <c r="I734" s="64" t="s">
        <v>2944</v>
      </c>
      <c r="J734" s="65" t="s">
        <v>2915</v>
      </c>
      <c r="K734" s="66" t="s">
        <v>2916</v>
      </c>
      <c r="L734" s="164" t="s">
        <v>2917</v>
      </c>
      <c r="N734" s="68"/>
      <c r="O734" s="69"/>
      <c r="P734" s="69"/>
      <c r="Q734" s="76"/>
      <c r="R734" s="68" t="str">
        <f t="shared" si="54"/>
        <v/>
      </c>
      <c r="S734" s="71" t="str">
        <f t="shared" si="55"/>
        <v/>
      </c>
      <c r="T734" s="68" t="str">
        <f t="shared" si="56"/>
        <v/>
      </c>
      <c r="U734" s="71" t="str">
        <f t="shared" si="57"/>
        <v/>
      </c>
    </row>
    <row r="735" spans="1:21" ht="31.5">
      <c r="A735" s="98" t="s">
        <v>2948</v>
      </c>
      <c r="B735" s="79" t="s">
        <v>2780</v>
      </c>
      <c r="C735" s="80" t="s">
        <v>50</v>
      </c>
      <c r="D735" s="80" t="s">
        <v>107</v>
      </c>
      <c r="E735" s="87" t="s">
        <v>2949</v>
      </c>
      <c r="F735" s="74" t="s">
        <v>2950</v>
      </c>
      <c r="G735" s="63" t="s">
        <v>2942</v>
      </c>
      <c r="H735" s="63" t="s">
        <v>2943</v>
      </c>
      <c r="I735" s="64" t="s">
        <v>2944</v>
      </c>
      <c r="J735" s="65" t="s">
        <v>2915</v>
      </c>
      <c r="K735" s="66" t="s">
        <v>2916</v>
      </c>
      <c r="L735" s="164" t="s">
        <v>2917</v>
      </c>
      <c r="N735" s="68"/>
      <c r="O735" s="69"/>
      <c r="P735" s="69"/>
      <c r="Q735" s="76"/>
      <c r="R735" s="68" t="str">
        <f t="shared" si="54"/>
        <v/>
      </c>
      <c r="S735" s="71" t="str">
        <f t="shared" si="55"/>
        <v/>
      </c>
      <c r="T735" s="68" t="str">
        <f t="shared" si="56"/>
        <v/>
      </c>
      <c r="U735" s="71" t="str">
        <f t="shared" si="57"/>
        <v/>
      </c>
    </row>
    <row r="736" spans="1:21" ht="21">
      <c r="A736" s="86" t="s">
        <v>2951</v>
      </c>
      <c r="B736" s="59" t="s">
        <v>2780</v>
      </c>
      <c r="C736" s="60" t="s">
        <v>67</v>
      </c>
      <c r="D736" s="60" t="s">
        <v>25</v>
      </c>
      <c r="E736" s="61" t="s">
        <v>2952</v>
      </c>
      <c r="F736" s="62" t="s">
        <v>2953</v>
      </c>
      <c r="G736" s="63"/>
      <c r="H736" s="63"/>
      <c r="I736" s="64"/>
      <c r="J736" s="65"/>
      <c r="K736" s="66"/>
      <c r="L736" s="67"/>
      <c r="N736" s="68"/>
      <c r="O736" s="69"/>
      <c r="P736" s="69"/>
      <c r="Q736" s="76"/>
      <c r="R736" s="68" t="str">
        <f t="shared" si="54"/>
        <v/>
      </c>
      <c r="S736" s="71" t="str">
        <f t="shared" si="55"/>
        <v/>
      </c>
      <c r="T736" s="68" t="str">
        <f t="shared" si="56"/>
        <v/>
      </c>
      <c r="U736" s="71" t="str">
        <f t="shared" si="57"/>
        <v/>
      </c>
    </row>
    <row r="737" spans="1:21" ht="22.5">
      <c r="A737" s="58" t="s">
        <v>2954</v>
      </c>
      <c r="B737" s="72" t="s">
        <v>2780</v>
      </c>
      <c r="C737" s="73" t="s">
        <v>67</v>
      </c>
      <c r="D737" s="73" t="s">
        <v>23</v>
      </c>
      <c r="E737" s="87" t="s">
        <v>2955</v>
      </c>
      <c r="F737" s="74" t="s">
        <v>2956</v>
      </c>
      <c r="G737" s="63" t="s">
        <v>2942</v>
      </c>
      <c r="H737" s="63" t="s">
        <v>2943</v>
      </c>
      <c r="I737" s="64" t="s">
        <v>2944</v>
      </c>
      <c r="J737" s="65" t="s">
        <v>2915</v>
      </c>
      <c r="K737" s="66" t="s">
        <v>2916</v>
      </c>
      <c r="L737" s="164" t="s">
        <v>2917</v>
      </c>
      <c r="N737" s="68"/>
      <c r="O737" s="69"/>
      <c r="P737" s="69"/>
      <c r="Q737" s="76"/>
      <c r="R737" s="68" t="str">
        <f t="shared" si="54"/>
        <v/>
      </c>
      <c r="S737" s="71" t="str">
        <f t="shared" si="55"/>
        <v/>
      </c>
      <c r="T737" s="68" t="str">
        <f t="shared" si="56"/>
        <v/>
      </c>
      <c r="U737" s="71" t="str">
        <f t="shared" si="57"/>
        <v/>
      </c>
    </row>
    <row r="738" spans="1:21" ht="22.5">
      <c r="A738" s="58" t="s">
        <v>2957</v>
      </c>
      <c r="B738" s="72" t="s">
        <v>2780</v>
      </c>
      <c r="C738" s="73" t="s">
        <v>67</v>
      </c>
      <c r="D738" s="73" t="s">
        <v>60</v>
      </c>
      <c r="E738" s="87" t="s">
        <v>2958</v>
      </c>
      <c r="F738" s="74" t="s">
        <v>2959</v>
      </c>
      <c r="G738" s="63" t="s">
        <v>2942</v>
      </c>
      <c r="H738" s="63" t="s">
        <v>2943</v>
      </c>
      <c r="I738" s="64" t="s">
        <v>2944</v>
      </c>
      <c r="J738" s="65" t="s">
        <v>2915</v>
      </c>
      <c r="K738" s="66" t="s">
        <v>2916</v>
      </c>
      <c r="L738" s="164" t="s">
        <v>2917</v>
      </c>
      <c r="N738" s="68"/>
      <c r="O738" s="69"/>
      <c r="P738" s="69"/>
      <c r="Q738" s="76"/>
      <c r="R738" s="68" t="str">
        <f t="shared" si="54"/>
        <v/>
      </c>
      <c r="S738" s="71" t="str">
        <f t="shared" si="55"/>
        <v/>
      </c>
      <c r="T738" s="68" t="str">
        <f t="shared" si="56"/>
        <v/>
      </c>
      <c r="U738" s="71" t="str">
        <f t="shared" si="57"/>
        <v/>
      </c>
    </row>
    <row r="739" spans="1:21" ht="31.5">
      <c r="A739" s="58" t="s">
        <v>2960</v>
      </c>
      <c r="B739" s="72" t="s">
        <v>2780</v>
      </c>
      <c r="C739" s="73" t="s">
        <v>67</v>
      </c>
      <c r="D739" s="73" t="s">
        <v>107</v>
      </c>
      <c r="E739" s="87" t="s">
        <v>2961</v>
      </c>
      <c r="F739" s="74" t="s">
        <v>2962</v>
      </c>
      <c r="G739" s="63" t="s">
        <v>2942</v>
      </c>
      <c r="H739" s="63" t="s">
        <v>2943</v>
      </c>
      <c r="I739" s="64" t="s">
        <v>2944</v>
      </c>
      <c r="J739" s="65" t="s">
        <v>2915</v>
      </c>
      <c r="K739" s="66" t="s">
        <v>2916</v>
      </c>
      <c r="L739" s="164" t="s">
        <v>2917</v>
      </c>
      <c r="N739" s="68"/>
      <c r="O739" s="69"/>
      <c r="P739" s="69"/>
      <c r="Q739" s="76"/>
      <c r="R739" s="68" t="str">
        <f t="shared" si="54"/>
        <v/>
      </c>
      <c r="S739" s="71" t="str">
        <f t="shared" si="55"/>
        <v/>
      </c>
      <c r="T739" s="68" t="str">
        <f t="shared" si="56"/>
        <v/>
      </c>
      <c r="U739" s="71" t="str">
        <f t="shared" si="57"/>
        <v/>
      </c>
    </row>
    <row r="740" spans="1:21" ht="21">
      <c r="A740" s="99" t="s">
        <v>2963</v>
      </c>
      <c r="B740" s="92" t="s">
        <v>2780</v>
      </c>
      <c r="C740" s="93" t="s">
        <v>748</v>
      </c>
      <c r="D740" s="93" t="s">
        <v>25</v>
      </c>
      <c r="E740" s="62" t="s">
        <v>2964</v>
      </c>
      <c r="F740" s="62" t="s">
        <v>2965</v>
      </c>
      <c r="G740" s="63"/>
      <c r="H740" s="63"/>
      <c r="I740" s="64"/>
      <c r="J740" s="65"/>
      <c r="K740" s="66"/>
      <c r="L740" s="67"/>
      <c r="N740" s="68"/>
      <c r="O740" s="69"/>
      <c r="P740" s="69"/>
      <c r="Q740" s="76"/>
      <c r="R740" s="68" t="str">
        <f t="shared" ref="R740:R803" si="58">IF(O740=0,"",Q740-O740)</f>
        <v/>
      </c>
      <c r="S740" s="71" t="str">
        <f t="shared" ref="S740:S803" si="59">IF(O740=0,"",R740/O740)</f>
        <v/>
      </c>
      <c r="T740" s="68" t="str">
        <f t="shared" ref="T740:T803" si="60">IF(P740=0,"",Q740-P740)</f>
        <v/>
      </c>
      <c r="U740" s="71" t="str">
        <f t="shared" ref="U740:U803" si="61">IF(P740=0,"",T740/P740)</f>
        <v/>
      </c>
    </row>
    <row r="741" spans="1:21" ht="22.5">
      <c r="A741" s="98" t="s">
        <v>2966</v>
      </c>
      <c r="B741" s="79" t="s">
        <v>2780</v>
      </c>
      <c r="C741" s="80" t="s">
        <v>748</v>
      </c>
      <c r="D741" s="80" t="s">
        <v>23</v>
      </c>
      <c r="E741" s="74" t="s">
        <v>2964</v>
      </c>
      <c r="F741" s="74" t="s">
        <v>2965</v>
      </c>
      <c r="G741" s="63" t="s">
        <v>2967</v>
      </c>
      <c r="H741" s="63" t="s">
        <v>2968</v>
      </c>
      <c r="I741" s="64" t="s">
        <v>2969</v>
      </c>
      <c r="J741" s="65" t="s">
        <v>2915</v>
      </c>
      <c r="K741" s="66" t="s">
        <v>2916</v>
      </c>
      <c r="L741" s="164" t="s">
        <v>2917</v>
      </c>
      <c r="N741" s="68"/>
      <c r="O741" s="69"/>
      <c r="P741" s="69"/>
      <c r="Q741" s="76"/>
      <c r="R741" s="68" t="str">
        <f t="shared" si="58"/>
        <v/>
      </c>
      <c r="S741" s="71" t="str">
        <f t="shared" si="59"/>
        <v/>
      </c>
      <c r="T741" s="68" t="str">
        <f t="shared" si="60"/>
        <v/>
      </c>
      <c r="U741" s="71" t="str">
        <f t="shared" si="61"/>
        <v/>
      </c>
    </row>
    <row r="742" spans="1:21" ht="42">
      <c r="A742" s="98" t="s">
        <v>2970</v>
      </c>
      <c r="B742" s="79" t="s">
        <v>2780</v>
      </c>
      <c r="C742" s="80" t="s">
        <v>748</v>
      </c>
      <c r="D742" s="80" t="s">
        <v>60</v>
      </c>
      <c r="E742" s="74" t="s">
        <v>2971</v>
      </c>
      <c r="F742" s="74" t="s">
        <v>2972</v>
      </c>
      <c r="G742" s="63" t="s">
        <v>2973</v>
      </c>
      <c r="H742" s="63" t="s">
        <v>2974</v>
      </c>
      <c r="I742" s="64" t="s">
        <v>2975</v>
      </c>
      <c r="J742" s="65" t="s">
        <v>2915</v>
      </c>
      <c r="K742" s="66" t="s">
        <v>2916</v>
      </c>
      <c r="L742" s="161" t="s">
        <v>2514</v>
      </c>
      <c r="N742" s="68"/>
      <c r="O742" s="69"/>
      <c r="P742" s="69"/>
      <c r="Q742" s="76"/>
      <c r="R742" s="68" t="str">
        <f t="shared" si="58"/>
        <v/>
      </c>
      <c r="S742" s="71" t="str">
        <f t="shared" si="59"/>
        <v/>
      </c>
      <c r="T742" s="68" t="str">
        <f t="shared" si="60"/>
        <v/>
      </c>
      <c r="U742" s="71" t="str">
        <f t="shared" si="61"/>
        <v/>
      </c>
    </row>
    <row r="743" spans="1:21" ht="21">
      <c r="A743" s="44" t="s">
        <v>2976</v>
      </c>
      <c r="B743" s="45" t="s">
        <v>2977</v>
      </c>
      <c r="C743" s="46" t="s">
        <v>24</v>
      </c>
      <c r="D743" s="46" t="s">
        <v>25</v>
      </c>
      <c r="E743" s="47" t="s">
        <v>2978</v>
      </c>
      <c r="F743" s="47" t="s">
        <v>2979</v>
      </c>
      <c r="G743" s="48"/>
      <c r="H743" s="48"/>
      <c r="I743" s="49"/>
      <c r="J743" s="50"/>
      <c r="K743" s="51"/>
      <c r="L743" s="52"/>
      <c r="M743" s="53"/>
      <c r="N743" s="54"/>
      <c r="O743" s="55"/>
      <c r="P743" s="55"/>
      <c r="Q743" s="85"/>
      <c r="R743" s="54" t="str">
        <f t="shared" si="58"/>
        <v/>
      </c>
      <c r="S743" s="57" t="str">
        <f t="shared" si="59"/>
        <v/>
      </c>
      <c r="T743" s="54" t="str">
        <f t="shared" si="60"/>
        <v/>
      </c>
      <c r="U743" s="57" t="str">
        <f t="shared" si="61"/>
        <v/>
      </c>
    </row>
    <row r="744" spans="1:21" ht="21">
      <c r="A744" s="86" t="s">
        <v>2980</v>
      </c>
      <c r="B744" s="59" t="s">
        <v>2977</v>
      </c>
      <c r="C744" s="60" t="s">
        <v>29</v>
      </c>
      <c r="D744" s="60" t="s">
        <v>25</v>
      </c>
      <c r="E744" s="61" t="s">
        <v>2981</v>
      </c>
      <c r="F744" s="62" t="s">
        <v>2982</v>
      </c>
      <c r="G744" s="63"/>
      <c r="H744" s="63"/>
      <c r="I744" s="64"/>
      <c r="J744" s="65"/>
      <c r="K744" s="66"/>
      <c r="L744" s="67"/>
      <c r="N744" s="68"/>
      <c r="O744" s="69"/>
      <c r="P744" s="69"/>
      <c r="Q744" s="76"/>
      <c r="R744" s="68" t="str">
        <f t="shared" si="58"/>
        <v/>
      </c>
      <c r="S744" s="71" t="str">
        <f t="shared" si="59"/>
        <v/>
      </c>
      <c r="T744" s="68" t="str">
        <f t="shared" si="60"/>
        <v/>
      </c>
      <c r="U744" s="71" t="str">
        <f t="shared" si="61"/>
        <v/>
      </c>
    </row>
    <row r="745" spans="1:21" ht="21">
      <c r="A745" s="58" t="s">
        <v>2983</v>
      </c>
      <c r="B745" s="72" t="s">
        <v>2977</v>
      </c>
      <c r="C745" s="73" t="s">
        <v>29</v>
      </c>
      <c r="D745" s="73" t="s">
        <v>23</v>
      </c>
      <c r="E745" s="87" t="s">
        <v>2984</v>
      </c>
      <c r="F745" s="74" t="s">
        <v>2985</v>
      </c>
      <c r="G745" s="63" t="s">
        <v>2986</v>
      </c>
      <c r="H745" s="63" t="s">
        <v>2987</v>
      </c>
      <c r="I745" s="64" t="s">
        <v>2988</v>
      </c>
      <c r="J745" s="65" t="s">
        <v>2989</v>
      </c>
      <c r="K745" s="66" t="s">
        <v>2990</v>
      </c>
      <c r="L745" s="164" t="s">
        <v>2991</v>
      </c>
      <c r="N745" s="68"/>
      <c r="O745" s="69"/>
      <c r="P745" s="69"/>
      <c r="Q745" s="76"/>
      <c r="R745" s="68" t="str">
        <f t="shared" si="58"/>
        <v/>
      </c>
      <c r="S745" s="71" t="str">
        <f t="shared" si="59"/>
        <v/>
      </c>
      <c r="T745" s="68" t="str">
        <f t="shared" si="60"/>
        <v/>
      </c>
      <c r="U745" s="71" t="str">
        <f t="shared" si="61"/>
        <v/>
      </c>
    </row>
    <row r="746" spans="1:21" ht="21">
      <c r="A746" s="58" t="s">
        <v>2992</v>
      </c>
      <c r="B746" s="72" t="s">
        <v>2977</v>
      </c>
      <c r="C746" s="73" t="s">
        <v>29</v>
      </c>
      <c r="D746" s="73" t="s">
        <v>60</v>
      </c>
      <c r="E746" s="87" t="s">
        <v>2993</v>
      </c>
      <c r="F746" s="74" t="s">
        <v>2994</v>
      </c>
      <c r="G746" s="63" t="s">
        <v>2986</v>
      </c>
      <c r="H746" s="63" t="s">
        <v>2987</v>
      </c>
      <c r="I746" s="64" t="s">
        <v>2988</v>
      </c>
      <c r="J746" s="65" t="s">
        <v>2989</v>
      </c>
      <c r="K746" s="66" t="s">
        <v>2990</v>
      </c>
      <c r="L746" s="164" t="s">
        <v>2991</v>
      </c>
      <c r="N746" s="68"/>
      <c r="O746" s="69"/>
      <c r="P746" s="69"/>
      <c r="Q746" s="76"/>
      <c r="R746" s="68" t="str">
        <f t="shared" si="58"/>
        <v/>
      </c>
      <c r="S746" s="71" t="str">
        <f t="shared" si="59"/>
        <v/>
      </c>
      <c r="T746" s="68" t="str">
        <f t="shared" si="60"/>
        <v/>
      </c>
      <c r="U746" s="71" t="str">
        <f t="shared" si="61"/>
        <v/>
      </c>
    </row>
    <row r="747" spans="1:21">
      <c r="A747" s="58" t="s">
        <v>2995</v>
      </c>
      <c r="B747" s="72" t="s">
        <v>2977</v>
      </c>
      <c r="C747" s="73" t="s">
        <v>29</v>
      </c>
      <c r="D747" s="73" t="s">
        <v>107</v>
      </c>
      <c r="E747" s="87" t="s">
        <v>2996</v>
      </c>
      <c r="F747" s="74" t="s">
        <v>2997</v>
      </c>
      <c r="G747" s="63" t="s">
        <v>2986</v>
      </c>
      <c r="H747" s="63" t="s">
        <v>2987</v>
      </c>
      <c r="I747" s="64" t="s">
        <v>2988</v>
      </c>
      <c r="J747" s="65" t="s">
        <v>2989</v>
      </c>
      <c r="K747" s="66" t="s">
        <v>2990</v>
      </c>
      <c r="L747" s="164" t="s">
        <v>2991</v>
      </c>
      <c r="N747" s="68"/>
      <c r="O747" s="69"/>
      <c r="P747" s="69"/>
      <c r="Q747" s="76"/>
      <c r="R747" s="68" t="str">
        <f t="shared" si="58"/>
        <v/>
      </c>
      <c r="S747" s="71" t="str">
        <f t="shared" si="59"/>
        <v/>
      </c>
      <c r="T747" s="68" t="str">
        <f t="shared" si="60"/>
        <v/>
      </c>
      <c r="U747" s="71" t="str">
        <f t="shared" si="61"/>
        <v/>
      </c>
    </row>
    <row r="748" spans="1:21" ht="21">
      <c r="A748" s="86" t="s">
        <v>2998</v>
      </c>
      <c r="B748" s="59" t="s">
        <v>2977</v>
      </c>
      <c r="C748" s="60" t="s">
        <v>40</v>
      </c>
      <c r="D748" s="60" t="s">
        <v>25</v>
      </c>
      <c r="E748" s="61" t="s">
        <v>2999</v>
      </c>
      <c r="F748" s="61" t="s">
        <v>3000</v>
      </c>
      <c r="G748" s="63"/>
      <c r="H748" s="63"/>
      <c r="I748" s="64"/>
      <c r="J748" s="65"/>
      <c r="K748" s="66"/>
      <c r="L748" s="67"/>
      <c r="N748" s="68"/>
      <c r="O748" s="69"/>
      <c r="P748" s="69"/>
      <c r="Q748" s="76"/>
      <c r="R748" s="68" t="str">
        <f t="shared" si="58"/>
        <v/>
      </c>
      <c r="S748" s="71" t="str">
        <f t="shared" si="59"/>
        <v/>
      </c>
      <c r="T748" s="68" t="str">
        <f t="shared" si="60"/>
        <v/>
      </c>
      <c r="U748" s="71" t="str">
        <f t="shared" si="61"/>
        <v/>
      </c>
    </row>
    <row r="749" spans="1:21" ht="31.5">
      <c r="A749" s="58" t="s">
        <v>3001</v>
      </c>
      <c r="B749" s="72" t="s">
        <v>2977</v>
      </c>
      <c r="C749" s="73" t="s">
        <v>40</v>
      </c>
      <c r="D749" s="73" t="s">
        <v>269</v>
      </c>
      <c r="E749" s="87" t="s">
        <v>3002</v>
      </c>
      <c r="F749" s="87" t="s">
        <v>3003</v>
      </c>
      <c r="G749" s="63" t="s">
        <v>3004</v>
      </c>
      <c r="H749" s="63" t="s">
        <v>3005</v>
      </c>
      <c r="I749" s="64" t="s">
        <v>2775</v>
      </c>
      <c r="J749" s="65" t="s">
        <v>2989</v>
      </c>
      <c r="K749" s="66" t="s">
        <v>2990</v>
      </c>
      <c r="L749" s="161" t="s">
        <v>2514</v>
      </c>
      <c r="N749" s="68"/>
      <c r="O749" s="69"/>
      <c r="P749" s="69"/>
      <c r="Q749" s="76"/>
      <c r="R749" s="68" t="str">
        <f t="shared" si="58"/>
        <v/>
      </c>
      <c r="S749" s="71" t="str">
        <f t="shared" si="59"/>
        <v/>
      </c>
      <c r="T749" s="68" t="str">
        <f t="shared" si="60"/>
        <v/>
      </c>
      <c r="U749" s="71" t="str">
        <f t="shared" si="61"/>
        <v/>
      </c>
    </row>
    <row r="750" spans="1:21" ht="21">
      <c r="A750" s="44" t="s">
        <v>3006</v>
      </c>
      <c r="B750" s="45" t="s">
        <v>3007</v>
      </c>
      <c r="C750" s="46" t="s">
        <v>24</v>
      </c>
      <c r="D750" s="46" t="s">
        <v>25</v>
      </c>
      <c r="E750" s="47" t="s">
        <v>3008</v>
      </c>
      <c r="F750" s="47" t="s">
        <v>3009</v>
      </c>
      <c r="G750" s="48"/>
      <c r="H750" s="48"/>
      <c r="I750" s="49"/>
      <c r="J750" s="50"/>
      <c r="K750" s="51"/>
      <c r="L750" s="52"/>
      <c r="M750" s="53"/>
      <c r="N750" s="54"/>
      <c r="O750" s="55"/>
      <c r="P750" s="55"/>
      <c r="Q750" s="85"/>
      <c r="R750" s="54" t="str">
        <f t="shared" si="58"/>
        <v/>
      </c>
      <c r="S750" s="57" t="str">
        <f t="shared" si="59"/>
        <v/>
      </c>
      <c r="T750" s="54" t="str">
        <f t="shared" si="60"/>
        <v/>
      </c>
      <c r="U750" s="57" t="str">
        <f t="shared" si="61"/>
        <v/>
      </c>
    </row>
    <row r="751" spans="1:21" ht="21">
      <c r="A751" s="99" t="s">
        <v>3010</v>
      </c>
      <c r="B751" s="92" t="s">
        <v>3007</v>
      </c>
      <c r="C751" s="93" t="s">
        <v>29</v>
      </c>
      <c r="D751" s="93" t="s">
        <v>25</v>
      </c>
      <c r="E751" s="62" t="s">
        <v>3008</v>
      </c>
      <c r="F751" s="62" t="s">
        <v>3009</v>
      </c>
      <c r="G751" s="63"/>
      <c r="H751" s="63"/>
      <c r="I751" s="64"/>
      <c r="J751" s="65"/>
      <c r="K751" s="66"/>
      <c r="L751" s="67"/>
      <c r="N751" s="68"/>
      <c r="O751" s="69"/>
      <c r="P751" s="69"/>
      <c r="Q751" s="76"/>
      <c r="R751" s="68" t="str">
        <f t="shared" si="58"/>
        <v/>
      </c>
      <c r="S751" s="71" t="str">
        <f t="shared" si="59"/>
        <v/>
      </c>
      <c r="T751" s="68" t="str">
        <f t="shared" si="60"/>
        <v/>
      </c>
      <c r="U751" s="71" t="str">
        <f t="shared" si="61"/>
        <v/>
      </c>
    </row>
    <row r="752" spans="1:21" ht="21">
      <c r="A752" s="58" t="s">
        <v>3011</v>
      </c>
      <c r="B752" s="72" t="s">
        <v>3007</v>
      </c>
      <c r="C752" s="73" t="s">
        <v>29</v>
      </c>
      <c r="D752" s="73" t="s">
        <v>23</v>
      </c>
      <c r="E752" s="87" t="s">
        <v>3012</v>
      </c>
      <c r="F752" s="74" t="s">
        <v>3013</v>
      </c>
      <c r="G752" s="63" t="s">
        <v>3014</v>
      </c>
      <c r="H752" s="63" t="s">
        <v>3015</v>
      </c>
      <c r="I752" s="64" t="s">
        <v>3016</v>
      </c>
      <c r="J752" s="65" t="s">
        <v>3017</v>
      </c>
      <c r="K752" s="66" t="s">
        <v>3018</v>
      </c>
      <c r="L752" s="164" t="s">
        <v>3019</v>
      </c>
      <c r="N752" s="68"/>
      <c r="O752" s="69"/>
      <c r="P752" s="69"/>
      <c r="Q752" s="76"/>
      <c r="R752" s="68" t="str">
        <f t="shared" si="58"/>
        <v/>
      </c>
      <c r="S752" s="71" t="str">
        <f t="shared" si="59"/>
        <v/>
      </c>
      <c r="T752" s="68" t="str">
        <f t="shared" si="60"/>
        <v/>
      </c>
      <c r="U752" s="71" t="str">
        <f t="shared" si="61"/>
        <v/>
      </c>
    </row>
    <row r="753" spans="1:21" ht="21">
      <c r="A753" s="58" t="s">
        <v>3020</v>
      </c>
      <c r="B753" s="72" t="s">
        <v>3007</v>
      </c>
      <c r="C753" s="73" t="s">
        <v>29</v>
      </c>
      <c r="D753" s="73" t="s">
        <v>60</v>
      </c>
      <c r="E753" s="87" t="s">
        <v>3021</v>
      </c>
      <c r="F753" s="74" t="s">
        <v>3022</v>
      </c>
      <c r="G753" s="63" t="s">
        <v>3014</v>
      </c>
      <c r="H753" s="63" t="s">
        <v>3015</v>
      </c>
      <c r="I753" s="64" t="s">
        <v>3016</v>
      </c>
      <c r="J753" s="65" t="s">
        <v>3017</v>
      </c>
      <c r="K753" s="66" t="s">
        <v>3018</v>
      </c>
      <c r="L753" s="164" t="s">
        <v>3019</v>
      </c>
      <c r="N753" s="68"/>
      <c r="O753" s="69"/>
      <c r="P753" s="69"/>
      <c r="Q753" s="76"/>
      <c r="R753" s="68" t="str">
        <f t="shared" si="58"/>
        <v/>
      </c>
      <c r="S753" s="71" t="str">
        <f t="shared" si="59"/>
        <v/>
      </c>
      <c r="T753" s="68" t="str">
        <f t="shared" si="60"/>
        <v/>
      </c>
      <c r="U753" s="71" t="str">
        <f t="shared" si="61"/>
        <v/>
      </c>
    </row>
    <row r="754" spans="1:21" ht="21">
      <c r="A754" s="86" t="s">
        <v>3023</v>
      </c>
      <c r="B754" s="59" t="s">
        <v>3007</v>
      </c>
      <c r="C754" s="60" t="s">
        <v>40</v>
      </c>
      <c r="D754" s="60" t="s">
        <v>25</v>
      </c>
      <c r="E754" s="61" t="s">
        <v>3024</v>
      </c>
      <c r="F754" s="62" t="s">
        <v>1978</v>
      </c>
      <c r="G754" s="63"/>
      <c r="H754" s="63"/>
      <c r="I754" s="64"/>
      <c r="J754" s="65"/>
      <c r="K754" s="66"/>
      <c r="L754" s="67"/>
      <c r="N754" s="68"/>
      <c r="O754" s="69"/>
      <c r="P754" s="69"/>
      <c r="Q754" s="76"/>
      <c r="R754" s="68" t="str">
        <f t="shared" si="58"/>
        <v/>
      </c>
      <c r="S754" s="71" t="str">
        <f t="shared" si="59"/>
        <v/>
      </c>
      <c r="T754" s="68" t="str">
        <f t="shared" si="60"/>
        <v/>
      </c>
      <c r="U754" s="71" t="str">
        <f t="shared" si="61"/>
        <v/>
      </c>
    </row>
    <row r="755" spans="1:21" ht="22.5">
      <c r="A755" s="58" t="s">
        <v>3025</v>
      </c>
      <c r="B755" s="72" t="s">
        <v>3007</v>
      </c>
      <c r="C755" s="73" t="s">
        <v>40</v>
      </c>
      <c r="D755" s="73" t="s">
        <v>23</v>
      </c>
      <c r="E755" s="87" t="s">
        <v>3024</v>
      </c>
      <c r="F755" s="74" t="s">
        <v>1978</v>
      </c>
      <c r="G755" s="63" t="s">
        <v>3026</v>
      </c>
      <c r="H755" s="63" t="s">
        <v>3027</v>
      </c>
      <c r="I755" s="64" t="s">
        <v>3028</v>
      </c>
      <c r="J755" s="65" t="s">
        <v>3029</v>
      </c>
      <c r="K755" s="66" t="s">
        <v>3030</v>
      </c>
      <c r="L755" s="164" t="s">
        <v>3019</v>
      </c>
      <c r="N755" s="68"/>
      <c r="O755" s="69"/>
      <c r="P755" s="69"/>
      <c r="Q755" s="76"/>
      <c r="R755" s="68" t="str">
        <f t="shared" si="58"/>
        <v/>
      </c>
      <c r="S755" s="71" t="str">
        <f t="shared" si="59"/>
        <v/>
      </c>
      <c r="T755" s="68" t="str">
        <f t="shared" si="60"/>
        <v/>
      </c>
      <c r="U755" s="71" t="str">
        <f t="shared" si="61"/>
        <v/>
      </c>
    </row>
    <row r="756" spans="1:21" ht="21">
      <c r="A756" s="86" t="s">
        <v>3031</v>
      </c>
      <c r="B756" s="59" t="s">
        <v>3007</v>
      </c>
      <c r="C756" s="60" t="s">
        <v>748</v>
      </c>
      <c r="D756" s="60" t="s">
        <v>25</v>
      </c>
      <c r="E756" s="61" t="s">
        <v>3032</v>
      </c>
      <c r="F756" s="62" t="s">
        <v>3033</v>
      </c>
      <c r="G756" s="63"/>
      <c r="H756" s="63"/>
      <c r="I756" s="64"/>
      <c r="J756" s="65"/>
      <c r="K756" s="66"/>
      <c r="L756" s="67"/>
      <c r="N756" s="68"/>
      <c r="O756" s="69"/>
      <c r="P756" s="69"/>
      <c r="Q756" s="76"/>
      <c r="R756" s="68" t="str">
        <f t="shared" si="58"/>
        <v/>
      </c>
      <c r="S756" s="71" t="str">
        <f t="shared" si="59"/>
        <v/>
      </c>
      <c r="T756" s="68" t="str">
        <f t="shared" si="60"/>
        <v/>
      </c>
      <c r="U756" s="71" t="str">
        <f t="shared" si="61"/>
        <v/>
      </c>
    </row>
    <row r="757" spans="1:21" ht="22.5">
      <c r="A757" s="58" t="s">
        <v>3034</v>
      </c>
      <c r="B757" s="72" t="s">
        <v>3007</v>
      </c>
      <c r="C757" s="73" t="s">
        <v>748</v>
      </c>
      <c r="D757" s="73" t="s">
        <v>23</v>
      </c>
      <c r="E757" s="87" t="s">
        <v>3032</v>
      </c>
      <c r="F757" s="74" t="s">
        <v>3033</v>
      </c>
      <c r="G757" s="63" t="s">
        <v>3035</v>
      </c>
      <c r="H757" s="63" t="s">
        <v>3036</v>
      </c>
      <c r="I757" s="64" t="s">
        <v>3037</v>
      </c>
      <c r="J757" s="65" t="s">
        <v>3017</v>
      </c>
      <c r="K757" s="66" t="s">
        <v>3018</v>
      </c>
      <c r="L757" s="164" t="s">
        <v>3019</v>
      </c>
      <c r="N757" s="68"/>
      <c r="O757" s="69"/>
      <c r="P757" s="69"/>
      <c r="Q757" s="76"/>
      <c r="R757" s="68" t="str">
        <f t="shared" si="58"/>
        <v/>
      </c>
      <c r="S757" s="71" t="str">
        <f t="shared" si="59"/>
        <v/>
      </c>
      <c r="T757" s="68" t="str">
        <f t="shared" si="60"/>
        <v/>
      </c>
      <c r="U757" s="71" t="str">
        <f t="shared" si="61"/>
        <v/>
      </c>
    </row>
    <row r="758" spans="1:21" ht="21">
      <c r="A758" s="44" t="s">
        <v>3038</v>
      </c>
      <c r="B758" s="45" t="s">
        <v>3039</v>
      </c>
      <c r="C758" s="46" t="s">
        <v>24</v>
      </c>
      <c r="D758" s="46" t="s">
        <v>25</v>
      </c>
      <c r="E758" s="47" t="s">
        <v>3040</v>
      </c>
      <c r="F758" s="47" t="s">
        <v>3041</v>
      </c>
      <c r="G758" s="48"/>
      <c r="H758" s="48"/>
      <c r="I758" s="49"/>
      <c r="J758" s="50"/>
      <c r="K758" s="51"/>
      <c r="L758" s="52"/>
      <c r="M758" s="53"/>
      <c r="N758" s="54"/>
      <c r="O758" s="55"/>
      <c r="P758" s="55"/>
      <c r="Q758" s="85"/>
      <c r="R758" s="54" t="str">
        <f t="shared" si="58"/>
        <v/>
      </c>
      <c r="S758" s="57" t="str">
        <f t="shared" si="59"/>
        <v/>
      </c>
      <c r="T758" s="54" t="str">
        <f t="shared" si="60"/>
        <v/>
      </c>
      <c r="U758" s="57" t="str">
        <f t="shared" si="61"/>
        <v/>
      </c>
    </row>
    <row r="759" spans="1:21" ht="21">
      <c r="A759" s="86" t="s">
        <v>3042</v>
      </c>
      <c r="B759" s="59" t="s">
        <v>3039</v>
      </c>
      <c r="C759" s="60" t="s">
        <v>29</v>
      </c>
      <c r="D759" s="60" t="s">
        <v>25</v>
      </c>
      <c r="E759" s="61" t="s">
        <v>3040</v>
      </c>
      <c r="F759" s="62" t="s">
        <v>3041</v>
      </c>
      <c r="G759" s="63"/>
      <c r="H759" s="63"/>
      <c r="I759" s="64"/>
      <c r="J759" s="65"/>
      <c r="K759" s="66"/>
      <c r="L759" s="67"/>
      <c r="N759" s="68"/>
      <c r="O759" s="69"/>
      <c r="P759" s="69"/>
      <c r="Q759" s="76"/>
      <c r="R759" s="68" t="str">
        <f t="shared" si="58"/>
        <v/>
      </c>
      <c r="S759" s="71" t="str">
        <f t="shared" si="59"/>
        <v/>
      </c>
      <c r="T759" s="68" t="str">
        <f t="shared" si="60"/>
        <v/>
      </c>
      <c r="U759" s="71" t="str">
        <f t="shared" si="61"/>
        <v/>
      </c>
    </row>
    <row r="760" spans="1:21" ht="22.5">
      <c r="A760" s="58" t="s">
        <v>3043</v>
      </c>
      <c r="B760" s="72" t="s">
        <v>3039</v>
      </c>
      <c r="C760" s="73" t="s">
        <v>29</v>
      </c>
      <c r="D760" s="73" t="s">
        <v>23</v>
      </c>
      <c r="E760" s="74" t="s">
        <v>3044</v>
      </c>
      <c r="F760" s="74" t="s">
        <v>3045</v>
      </c>
      <c r="G760" s="63" t="s">
        <v>3046</v>
      </c>
      <c r="H760" s="63" t="s">
        <v>3047</v>
      </c>
      <c r="I760" s="64" t="s">
        <v>3048</v>
      </c>
      <c r="J760" s="65" t="s">
        <v>3017</v>
      </c>
      <c r="K760" s="66" t="s">
        <v>3018</v>
      </c>
      <c r="L760" s="164" t="s">
        <v>3019</v>
      </c>
      <c r="N760" s="68"/>
      <c r="O760" s="69"/>
      <c r="P760" s="69"/>
      <c r="Q760" s="76"/>
      <c r="R760" s="68" t="str">
        <f t="shared" si="58"/>
        <v/>
      </c>
      <c r="S760" s="71" t="str">
        <f t="shared" si="59"/>
        <v/>
      </c>
      <c r="T760" s="68" t="str">
        <f t="shared" si="60"/>
        <v/>
      </c>
      <c r="U760" s="71" t="str">
        <f t="shared" si="61"/>
        <v/>
      </c>
    </row>
    <row r="761" spans="1:21" ht="22.5">
      <c r="A761" s="58" t="s">
        <v>3049</v>
      </c>
      <c r="B761" s="72" t="s">
        <v>3039</v>
      </c>
      <c r="C761" s="73" t="s">
        <v>29</v>
      </c>
      <c r="D761" s="73" t="s">
        <v>60</v>
      </c>
      <c r="E761" s="74" t="s">
        <v>3050</v>
      </c>
      <c r="F761" s="74" t="s">
        <v>3051</v>
      </c>
      <c r="G761" s="89" t="s">
        <v>3035</v>
      </c>
      <c r="H761" s="89" t="s">
        <v>3036</v>
      </c>
      <c r="I761" s="90" t="s">
        <v>3037</v>
      </c>
      <c r="J761" s="65" t="s">
        <v>3017</v>
      </c>
      <c r="K761" s="66" t="s">
        <v>3018</v>
      </c>
      <c r="L761" s="164" t="s">
        <v>3019</v>
      </c>
      <c r="N761" s="68"/>
      <c r="O761" s="69"/>
      <c r="P761" s="69"/>
      <c r="Q761" s="76"/>
      <c r="R761" s="68" t="str">
        <f t="shared" si="58"/>
        <v/>
      </c>
      <c r="S761" s="71" t="str">
        <f t="shared" si="59"/>
        <v/>
      </c>
      <c r="T761" s="68" t="str">
        <f t="shared" si="60"/>
        <v/>
      </c>
      <c r="U761" s="71" t="str">
        <f t="shared" si="61"/>
        <v/>
      </c>
    </row>
    <row r="762" spans="1:21" ht="21">
      <c r="A762" s="86" t="s">
        <v>3052</v>
      </c>
      <c r="B762" s="59" t="s">
        <v>3039</v>
      </c>
      <c r="C762" s="60" t="s">
        <v>949</v>
      </c>
      <c r="D762" s="60" t="s">
        <v>25</v>
      </c>
      <c r="E762" s="61" t="s">
        <v>3053</v>
      </c>
      <c r="F762" s="61" t="s">
        <v>3054</v>
      </c>
      <c r="G762" s="63"/>
      <c r="H762" s="63"/>
      <c r="I762" s="64"/>
      <c r="J762" s="65"/>
      <c r="K762" s="66"/>
      <c r="L762" s="67"/>
      <c r="N762" s="68"/>
      <c r="O762" s="69"/>
      <c r="P762" s="69"/>
      <c r="Q762" s="76"/>
      <c r="R762" s="68" t="str">
        <f t="shared" si="58"/>
        <v/>
      </c>
      <c r="S762" s="71" t="str">
        <f t="shared" si="59"/>
        <v/>
      </c>
      <c r="T762" s="68" t="str">
        <f t="shared" si="60"/>
        <v/>
      </c>
      <c r="U762" s="71" t="str">
        <f t="shared" si="61"/>
        <v/>
      </c>
    </row>
    <row r="763" spans="1:21" ht="33.75">
      <c r="A763" s="58" t="s">
        <v>3055</v>
      </c>
      <c r="B763" s="72" t="s">
        <v>3039</v>
      </c>
      <c r="C763" s="73" t="s">
        <v>949</v>
      </c>
      <c r="D763" s="73" t="s">
        <v>23</v>
      </c>
      <c r="E763" s="87" t="s">
        <v>3056</v>
      </c>
      <c r="F763" s="87" t="s">
        <v>3057</v>
      </c>
      <c r="G763" s="89" t="s">
        <v>2765</v>
      </c>
      <c r="H763" s="89" t="s">
        <v>2766</v>
      </c>
      <c r="I763" s="64" t="s">
        <v>2767</v>
      </c>
      <c r="J763" s="65" t="s">
        <v>2768</v>
      </c>
      <c r="K763" s="66" t="s">
        <v>2769</v>
      </c>
      <c r="L763" s="164" t="s">
        <v>3019</v>
      </c>
      <c r="N763" s="68"/>
      <c r="O763" s="69"/>
      <c r="P763" s="69"/>
      <c r="Q763" s="76"/>
      <c r="R763" s="68" t="str">
        <f t="shared" si="58"/>
        <v/>
      </c>
      <c r="S763" s="71" t="str">
        <f t="shared" si="59"/>
        <v/>
      </c>
      <c r="T763" s="68" t="str">
        <f t="shared" si="60"/>
        <v/>
      </c>
      <c r="U763" s="71" t="str">
        <f t="shared" si="61"/>
        <v/>
      </c>
    </row>
    <row r="764" spans="1:21" ht="31.5">
      <c r="A764" s="58" t="s">
        <v>3058</v>
      </c>
      <c r="B764" s="72" t="s">
        <v>3039</v>
      </c>
      <c r="C764" s="73" t="s">
        <v>949</v>
      </c>
      <c r="D764" s="73" t="s">
        <v>269</v>
      </c>
      <c r="E764" s="87" t="s">
        <v>3059</v>
      </c>
      <c r="F764" s="87" t="s">
        <v>3060</v>
      </c>
      <c r="G764" s="63" t="s">
        <v>3061</v>
      </c>
      <c r="H764" s="63" t="s">
        <v>3062</v>
      </c>
      <c r="I764" s="64" t="s">
        <v>2775</v>
      </c>
      <c r="J764" s="65" t="s">
        <v>3017</v>
      </c>
      <c r="K764" s="66" t="s">
        <v>3018</v>
      </c>
      <c r="L764" s="161" t="s">
        <v>2514</v>
      </c>
      <c r="N764" s="68"/>
      <c r="O764" s="69"/>
      <c r="P764" s="69"/>
      <c r="Q764" s="76"/>
      <c r="R764" s="68" t="str">
        <f t="shared" si="58"/>
        <v/>
      </c>
      <c r="S764" s="71" t="str">
        <f t="shared" si="59"/>
        <v/>
      </c>
      <c r="T764" s="68" t="str">
        <f t="shared" si="60"/>
        <v/>
      </c>
      <c r="U764" s="71" t="str">
        <f t="shared" si="61"/>
        <v/>
      </c>
    </row>
    <row r="765" spans="1:21" ht="33.75">
      <c r="A765" s="58" t="s">
        <v>3063</v>
      </c>
      <c r="B765" s="72" t="s">
        <v>3039</v>
      </c>
      <c r="C765" s="73" t="s">
        <v>949</v>
      </c>
      <c r="D765" s="73" t="s">
        <v>278</v>
      </c>
      <c r="E765" s="74" t="s">
        <v>3064</v>
      </c>
      <c r="F765" s="74" t="s">
        <v>3065</v>
      </c>
      <c r="G765" s="63" t="s">
        <v>3066</v>
      </c>
      <c r="H765" s="63" t="s">
        <v>3067</v>
      </c>
      <c r="I765" s="64" t="s">
        <v>3068</v>
      </c>
      <c r="J765" s="65" t="s">
        <v>3017</v>
      </c>
      <c r="K765" s="66" t="s">
        <v>3018</v>
      </c>
      <c r="L765" s="164" t="s">
        <v>3019</v>
      </c>
      <c r="N765" s="68"/>
      <c r="O765" s="69"/>
      <c r="P765" s="69"/>
      <c r="Q765" s="76"/>
      <c r="R765" s="68" t="str">
        <f t="shared" si="58"/>
        <v/>
      </c>
      <c r="S765" s="71" t="str">
        <f t="shared" si="59"/>
        <v/>
      </c>
      <c r="T765" s="68" t="str">
        <f t="shared" si="60"/>
        <v/>
      </c>
      <c r="U765" s="71" t="str">
        <f t="shared" si="61"/>
        <v/>
      </c>
    </row>
    <row r="766" spans="1:21" ht="22.5">
      <c r="A766" s="58" t="s">
        <v>3069</v>
      </c>
      <c r="B766" s="72" t="s">
        <v>3039</v>
      </c>
      <c r="C766" s="73" t="s">
        <v>949</v>
      </c>
      <c r="D766" s="73" t="s">
        <v>285</v>
      </c>
      <c r="E766" s="74" t="s">
        <v>3070</v>
      </c>
      <c r="F766" s="74" t="s">
        <v>3071</v>
      </c>
      <c r="G766" s="63" t="s">
        <v>3046</v>
      </c>
      <c r="H766" s="63" t="s">
        <v>3047</v>
      </c>
      <c r="I766" s="64" t="s">
        <v>3072</v>
      </c>
      <c r="J766" s="65" t="s">
        <v>3017</v>
      </c>
      <c r="K766" s="66" t="s">
        <v>3018</v>
      </c>
      <c r="L766" s="164" t="s">
        <v>3019</v>
      </c>
      <c r="N766" s="68"/>
      <c r="O766" s="69"/>
      <c r="P766" s="69"/>
      <c r="Q766" s="76"/>
      <c r="R766" s="68" t="str">
        <f t="shared" si="58"/>
        <v/>
      </c>
      <c r="S766" s="71" t="str">
        <f t="shared" si="59"/>
        <v/>
      </c>
      <c r="T766" s="68" t="str">
        <f t="shared" si="60"/>
        <v/>
      </c>
      <c r="U766" s="71" t="str">
        <f t="shared" si="61"/>
        <v/>
      </c>
    </row>
    <row r="767" spans="1:21" ht="33.75">
      <c r="A767" s="58" t="s">
        <v>3073</v>
      </c>
      <c r="B767" s="72" t="s">
        <v>3039</v>
      </c>
      <c r="C767" s="73" t="s">
        <v>949</v>
      </c>
      <c r="D767" s="73" t="s">
        <v>60</v>
      </c>
      <c r="E767" s="87" t="s">
        <v>3074</v>
      </c>
      <c r="F767" s="87" t="s">
        <v>3075</v>
      </c>
      <c r="G767" s="63" t="s">
        <v>3076</v>
      </c>
      <c r="H767" s="63" t="s">
        <v>3077</v>
      </c>
      <c r="I767" s="64" t="s">
        <v>3078</v>
      </c>
      <c r="J767" s="65" t="s">
        <v>3017</v>
      </c>
      <c r="K767" s="66" t="s">
        <v>3018</v>
      </c>
      <c r="L767" s="164" t="s">
        <v>3019</v>
      </c>
      <c r="N767" s="68"/>
      <c r="O767" s="69"/>
      <c r="P767" s="69"/>
      <c r="Q767" s="76"/>
      <c r="R767" s="68" t="str">
        <f t="shared" si="58"/>
        <v/>
      </c>
      <c r="S767" s="71" t="str">
        <f t="shared" si="59"/>
        <v/>
      </c>
      <c r="T767" s="68" t="str">
        <f t="shared" si="60"/>
        <v/>
      </c>
      <c r="U767" s="71" t="str">
        <f t="shared" si="61"/>
        <v/>
      </c>
    </row>
    <row r="768" spans="1:21" ht="22.5">
      <c r="A768" s="58" t="s">
        <v>3079</v>
      </c>
      <c r="B768" s="79" t="s">
        <v>3039</v>
      </c>
      <c r="C768" s="80" t="s">
        <v>949</v>
      </c>
      <c r="D768" s="80" t="s">
        <v>107</v>
      </c>
      <c r="E768" s="74" t="s">
        <v>3080</v>
      </c>
      <c r="F768" s="74" t="s">
        <v>3081</v>
      </c>
      <c r="G768" s="89" t="s">
        <v>3035</v>
      </c>
      <c r="H768" s="89" t="s">
        <v>3036</v>
      </c>
      <c r="I768" s="90" t="s">
        <v>3037</v>
      </c>
      <c r="J768" s="65" t="s">
        <v>3017</v>
      </c>
      <c r="K768" s="66" t="s">
        <v>3018</v>
      </c>
      <c r="L768" s="164" t="s">
        <v>3019</v>
      </c>
      <c r="N768" s="68"/>
      <c r="O768" s="69"/>
      <c r="P768" s="69"/>
      <c r="Q768" s="76"/>
      <c r="R768" s="68" t="str">
        <f t="shared" si="58"/>
        <v/>
      </c>
      <c r="S768" s="71" t="str">
        <f t="shared" si="59"/>
        <v/>
      </c>
      <c r="T768" s="68" t="str">
        <f t="shared" si="60"/>
        <v/>
      </c>
      <c r="U768" s="71" t="str">
        <f t="shared" si="61"/>
        <v/>
      </c>
    </row>
    <row r="769" spans="1:21" ht="45" customHeight="1">
      <c r="A769" s="44" t="s">
        <v>3082</v>
      </c>
      <c r="B769" s="45" t="s">
        <v>67</v>
      </c>
      <c r="C769" s="46" t="s">
        <v>24</v>
      </c>
      <c r="D769" s="46" t="s">
        <v>25</v>
      </c>
      <c r="E769" s="47" t="s">
        <v>3083</v>
      </c>
      <c r="F769" s="47" t="s">
        <v>3084</v>
      </c>
      <c r="G769" s="48"/>
      <c r="H769" s="48"/>
      <c r="I769" s="49"/>
      <c r="J769" s="50"/>
      <c r="K769" s="51"/>
      <c r="L769" s="52"/>
      <c r="M769" s="53"/>
      <c r="N769" s="54"/>
      <c r="O769" s="55"/>
      <c r="P769" s="55"/>
      <c r="Q769" s="85"/>
      <c r="R769" s="54" t="str">
        <f t="shared" si="58"/>
        <v/>
      </c>
      <c r="S769" s="57" t="str">
        <f t="shared" si="59"/>
        <v/>
      </c>
      <c r="T769" s="54" t="str">
        <f t="shared" si="60"/>
        <v/>
      </c>
      <c r="U769" s="57" t="str">
        <f t="shared" si="61"/>
        <v/>
      </c>
    </row>
    <row r="770" spans="1:21" ht="31.5">
      <c r="A770" s="86" t="s">
        <v>3085</v>
      </c>
      <c r="B770" s="59" t="s">
        <v>67</v>
      </c>
      <c r="C770" s="60" t="s">
        <v>29</v>
      </c>
      <c r="D770" s="60" t="s">
        <v>25</v>
      </c>
      <c r="E770" s="62" t="s">
        <v>3086</v>
      </c>
      <c r="F770" s="62" t="s">
        <v>3087</v>
      </c>
      <c r="G770" s="63"/>
      <c r="H770" s="63"/>
      <c r="I770" s="64"/>
      <c r="J770" s="65"/>
      <c r="K770" s="66"/>
      <c r="L770" s="67"/>
      <c r="N770" s="68"/>
      <c r="O770" s="69"/>
      <c r="P770" s="69"/>
      <c r="Q770" s="76"/>
      <c r="R770" s="68" t="str">
        <f t="shared" si="58"/>
        <v/>
      </c>
      <c r="S770" s="71" t="str">
        <f t="shared" si="59"/>
        <v/>
      </c>
      <c r="T770" s="68" t="str">
        <f t="shared" si="60"/>
        <v/>
      </c>
      <c r="U770" s="71" t="str">
        <f t="shared" si="61"/>
        <v/>
      </c>
    </row>
    <row r="771" spans="1:21" ht="21" customHeight="1">
      <c r="A771" s="58" t="s">
        <v>3088</v>
      </c>
      <c r="B771" s="72" t="s">
        <v>67</v>
      </c>
      <c r="C771" s="73" t="s">
        <v>29</v>
      </c>
      <c r="D771" s="73" t="s">
        <v>23</v>
      </c>
      <c r="E771" s="74" t="s">
        <v>3086</v>
      </c>
      <c r="F771" s="74" t="s">
        <v>3087</v>
      </c>
      <c r="G771" s="63" t="s">
        <v>3089</v>
      </c>
      <c r="H771" s="63" t="s">
        <v>3090</v>
      </c>
      <c r="I771" s="64" t="s">
        <v>2758</v>
      </c>
      <c r="J771" s="65" t="s">
        <v>3091</v>
      </c>
      <c r="K771" s="66" t="s">
        <v>3092</v>
      </c>
      <c r="L771" s="164" t="s">
        <v>3093</v>
      </c>
      <c r="N771" s="68"/>
      <c r="O771" s="69"/>
      <c r="P771" s="69"/>
      <c r="Q771" s="76"/>
      <c r="R771" s="68" t="str">
        <f t="shared" si="58"/>
        <v/>
      </c>
      <c r="S771" s="71" t="str">
        <f t="shared" si="59"/>
        <v/>
      </c>
      <c r="T771" s="68" t="str">
        <f t="shared" si="60"/>
        <v/>
      </c>
      <c r="U771" s="71" t="str">
        <f t="shared" si="61"/>
        <v/>
      </c>
    </row>
    <row r="772" spans="1:21" ht="42">
      <c r="A772" s="86" t="s">
        <v>3094</v>
      </c>
      <c r="B772" s="59" t="s">
        <v>67</v>
      </c>
      <c r="C772" s="60" t="s">
        <v>40</v>
      </c>
      <c r="D772" s="60" t="s">
        <v>25</v>
      </c>
      <c r="E772" s="62" t="s">
        <v>3095</v>
      </c>
      <c r="F772" s="62" t="s">
        <v>3096</v>
      </c>
      <c r="G772" s="63"/>
      <c r="H772" s="63"/>
      <c r="I772" s="64"/>
      <c r="J772" s="65"/>
      <c r="K772" s="66"/>
      <c r="L772" s="67"/>
      <c r="N772" s="68"/>
      <c r="O772" s="69"/>
      <c r="P772" s="69"/>
      <c r="Q772" s="76"/>
      <c r="R772" s="68" t="str">
        <f t="shared" si="58"/>
        <v/>
      </c>
      <c r="S772" s="71" t="str">
        <f t="shared" si="59"/>
        <v/>
      </c>
      <c r="T772" s="68" t="str">
        <f t="shared" si="60"/>
        <v/>
      </c>
      <c r="U772" s="71" t="str">
        <f t="shared" si="61"/>
        <v/>
      </c>
    </row>
    <row r="773" spans="1:21" ht="42">
      <c r="A773" s="58" t="s">
        <v>3097</v>
      </c>
      <c r="B773" s="72" t="s">
        <v>67</v>
      </c>
      <c r="C773" s="73" t="s">
        <v>40</v>
      </c>
      <c r="D773" s="73" t="s">
        <v>23</v>
      </c>
      <c r="E773" s="74" t="s">
        <v>3098</v>
      </c>
      <c r="F773" s="74" t="s">
        <v>3099</v>
      </c>
      <c r="G773" s="63" t="s">
        <v>3100</v>
      </c>
      <c r="H773" s="63" t="s">
        <v>3101</v>
      </c>
      <c r="I773" s="64" t="s">
        <v>2851</v>
      </c>
      <c r="J773" s="65" t="s">
        <v>3102</v>
      </c>
      <c r="K773" s="66" t="s">
        <v>3103</v>
      </c>
      <c r="L773" s="164" t="s">
        <v>3093</v>
      </c>
      <c r="N773" s="68"/>
      <c r="O773" s="69"/>
      <c r="P773" s="69"/>
      <c r="Q773" s="76"/>
      <c r="R773" s="68" t="str">
        <f t="shared" si="58"/>
        <v/>
      </c>
      <c r="S773" s="71" t="str">
        <f t="shared" si="59"/>
        <v/>
      </c>
      <c r="T773" s="68" t="str">
        <f t="shared" si="60"/>
        <v/>
      </c>
      <c r="U773" s="71" t="str">
        <f t="shared" si="61"/>
        <v/>
      </c>
    </row>
    <row r="774" spans="1:21" ht="42">
      <c r="A774" s="58" t="s">
        <v>3104</v>
      </c>
      <c r="B774" s="72" t="s">
        <v>67</v>
      </c>
      <c r="C774" s="73" t="s">
        <v>40</v>
      </c>
      <c r="D774" s="73" t="s">
        <v>60</v>
      </c>
      <c r="E774" s="74" t="s">
        <v>3105</v>
      </c>
      <c r="F774" s="74" t="s">
        <v>3106</v>
      </c>
      <c r="G774" s="63" t="s">
        <v>3107</v>
      </c>
      <c r="H774" s="63" t="s">
        <v>3108</v>
      </c>
      <c r="I774" s="64" t="s">
        <v>3109</v>
      </c>
      <c r="J774" s="65" t="s">
        <v>3102</v>
      </c>
      <c r="K774" s="66" t="s">
        <v>3103</v>
      </c>
      <c r="L774" s="164" t="s">
        <v>3093</v>
      </c>
      <c r="N774" s="68"/>
      <c r="O774" s="69"/>
      <c r="P774" s="69"/>
      <c r="Q774" s="76"/>
      <c r="R774" s="68" t="str">
        <f t="shared" si="58"/>
        <v/>
      </c>
      <c r="S774" s="71" t="str">
        <f t="shared" si="59"/>
        <v/>
      </c>
      <c r="T774" s="68" t="str">
        <f t="shared" si="60"/>
        <v/>
      </c>
      <c r="U774" s="71" t="str">
        <f t="shared" si="61"/>
        <v/>
      </c>
    </row>
    <row r="775" spans="1:21" ht="52.5">
      <c r="A775" s="58" t="s">
        <v>3110</v>
      </c>
      <c r="B775" s="72" t="s">
        <v>67</v>
      </c>
      <c r="C775" s="73" t="s">
        <v>40</v>
      </c>
      <c r="D775" s="73" t="s">
        <v>107</v>
      </c>
      <c r="E775" s="74" t="s">
        <v>3111</v>
      </c>
      <c r="F775" s="74" t="s">
        <v>3112</v>
      </c>
      <c r="G775" s="63" t="s">
        <v>3113</v>
      </c>
      <c r="H775" s="63" t="s">
        <v>3114</v>
      </c>
      <c r="I775" s="64" t="s">
        <v>3115</v>
      </c>
      <c r="J775" s="65" t="s">
        <v>3102</v>
      </c>
      <c r="K775" s="66" t="s">
        <v>3103</v>
      </c>
      <c r="L775" s="164" t="s">
        <v>3093</v>
      </c>
      <c r="N775" s="68"/>
      <c r="O775" s="69"/>
      <c r="P775" s="69"/>
      <c r="Q775" s="76"/>
      <c r="R775" s="68" t="str">
        <f t="shared" si="58"/>
        <v/>
      </c>
      <c r="S775" s="71" t="str">
        <f t="shared" si="59"/>
        <v/>
      </c>
      <c r="T775" s="68" t="str">
        <f t="shared" si="60"/>
        <v/>
      </c>
      <c r="U775" s="71" t="str">
        <f t="shared" si="61"/>
        <v/>
      </c>
    </row>
    <row r="776" spans="1:21" ht="39" customHeight="1">
      <c r="A776" s="86" t="s">
        <v>3116</v>
      </c>
      <c r="B776" s="59" t="s">
        <v>67</v>
      </c>
      <c r="C776" s="60" t="s">
        <v>50</v>
      </c>
      <c r="D776" s="60" t="s">
        <v>25</v>
      </c>
      <c r="E776" s="62" t="s">
        <v>3117</v>
      </c>
      <c r="F776" s="62" t="s">
        <v>3118</v>
      </c>
      <c r="G776" s="63"/>
      <c r="H776" s="63"/>
      <c r="I776" s="64"/>
      <c r="J776" s="65"/>
      <c r="K776" s="66"/>
      <c r="L776" s="67"/>
      <c r="N776" s="68"/>
      <c r="O776" s="69"/>
      <c r="P776" s="69"/>
      <c r="Q776" s="76"/>
      <c r="R776" s="68" t="str">
        <f t="shared" si="58"/>
        <v/>
      </c>
      <c r="S776" s="71" t="str">
        <f t="shared" si="59"/>
        <v/>
      </c>
      <c r="T776" s="68" t="str">
        <f t="shared" si="60"/>
        <v/>
      </c>
      <c r="U776" s="71" t="str">
        <f t="shared" si="61"/>
        <v/>
      </c>
    </row>
    <row r="777" spans="1:21" ht="42">
      <c r="A777" s="58" t="s">
        <v>3119</v>
      </c>
      <c r="B777" s="72" t="s">
        <v>67</v>
      </c>
      <c r="C777" s="73" t="s">
        <v>50</v>
      </c>
      <c r="D777" s="73" t="s">
        <v>23</v>
      </c>
      <c r="E777" s="74" t="s">
        <v>3120</v>
      </c>
      <c r="F777" s="74" t="s">
        <v>3121</v>
      </c>
      <c r="G777" s="63" t="s">
        <v>2849</v>
      </c>
      <c r="H777" s="63" t="s">
        <v>3122</v>
      </c>
      <c r="I777" s="64" t="s">
        <v>2851</v>
      </c>
      <c r="J777" s="82" t="s">
        <v>2852</v>
      </c>
      <c r="K777" s="83" t="s">
        <v>2853</v>
      </c>
      <c r="L777" s="164" t="s">
        <v>3093</v>
      </c>
      <c r="M777" s="84"/>
      <c r="N777" s="68"/>
      <c r="O777" s="69"/>
      <c r="P777" s="69"/>
      <c r="Q777" s="76"/>
      <c r="R777" s="68" t="str">
        <f t="shared" si="58"/>
        <v/>
      </c>
      <c r="S777" s="71" t="str">
        <f t="shared" si="59"/>
        <v/>
      </c>
      <c r="T777" s="68" t="str">
        <f t="shared" si="60"/>
        <v/>
      </c>
      <c r="U777" s="71" t="str">
        <f t="shared" si="61"/>
        <v/>
      </c>
    </row>
    <row r="778" spans="1:21" ht="42">
      <c r="A778" s="58" t="s">
        <v>3123</v>
      </c>
      <c r="B778" s="72" t="s">
        <v>67</v>
      </c>
      <c r="C778" s="73" t="s">
        <v>50</v>
      </c>
      <c r="D778" s="73" t="s">
        <v>60</v>
      </c>
      <c r="E778" s="74" t="s">
        <v>3124</v>
      </c>
      <c r="F778" s="74" t="s">
        <v>3125</v>
      </c>
      <c r="G778" s="63" t="s">
        <v>3126</v>
      </c>
      <c r="H778" s="63" t="s">
        <v>3127</v>
      </c>
      <c r="I778" s="64" t="s">
        <v>3128</v>
      </c>
      <c r="J778" s="82" t="s">
        <v>2852</v>
      </c>
      <c r="K778" s="83" t="s">
        <v>2853</v>
      </c>
      <c r="L778" s="164" t="s">
        <v>3093</v>
      </c>
      <c r="M778" s="84"/>
      <c r="N778" s="68"/>
      <c r="O778" s="69"/>
      <c r="P778" s="69"/>
      <c r="Q778" s="76"/>
      <c r="R778" s="68" t="str">
        <f t="shared" si="58"/>
        <v/>
      </c>
      <c r="S778" s="71" t="str">
        <f t="shared" si="59"/>
        <v/>
      </c>
      <c r="T778" s="68" t="str">
        <f t="shared" si="60"/>
        <v/>
      </c>
      <c r="U778" s="71" t="str">
        <f t="shared" si="61"/>
        <v/>
      </c>
    </row>
    <row r="779" spans="1:21" ht="52.5">
      <c r="A779" s="86" t="s">
        <v>3129</v>
      </c>
      <c r="B779" s="59" t="s">
        <v>67</v>
      </c>
      <c r="C779" s="60" t="s">
        <v>67</v>
      </c>
      <c r="D779" s="60" t="s">
        <v>25</v>
      </c>
      <c r="E779" s="62" t="s">
        <v>3130</v>
      </c>
      <c r="F779" s="62" t="s">
        <v>3131</v>
      </c>
      <c r="G779" s="63"/>
      <c r="H779" s="63"/>
      <c r="I779" s="64"/>
      <c r="J779" s="65"/>
      <c r="K779" s="66"/>
      <c r="L779" s="67"/>
      <c r="N779" s="68"/>
      <c r="O779" s="69"/>
      <c r="P779" s="69"/>
      <c r="Q779" s="76"/>
      <c r="R779" s="68" t="str">
        <f t="shared" si="58"/>
        <v/>
      </c>
      <c r="S779" s="71" t="str">
        <f t="shared" si="59"/>
        <v/>
      </c>
      <c r="T779" s="68" t="str">
        <f t="shared" si="60"/>
        <v/>
      </c>
      <c r="U779" s="71" t="str">
        <f t="shared" si="61"/>
        <v/>
      </c>
    </row>
    <row r="780" spans="1:21" ht="39.6" customHeight="1">
      <c r="A780" s="58" t="s">
        <v>3132</v>
      </c>
      <c r="B780" s="72" t="s">
        <v>67</v>
      </c>
      <c r="C780" s="73" t="s">
        <v>67</v>
      </c>
      <c r="D780" s="73" t="s">
        <v>23</v>
      </c>
      <c r="E780" s="74" t="s">
        <v>3133</v>
      </c>
      <c r="F780" s="74" t="s">
        <v>3134</v>
      </c>
      <c r="G780" s="63" t="s">
        <v>3135</v>
      </c>
      <c r="H780" s="63" t="s">
        <v>3136</v>
      </c>
      <c r="I780" s="64" t="s">
        <v>2851</v>
      </c>
      <c r="J780" s="82" t="s">
        <v>3137</v>
      </c>
      <c r="K780" s="66" t="s">
        <v>3138</v>
      </c>
      <c r="L780" s="164" t="s">
        <v>3093</v>
      </c>
      <c r="N780" s="68"/>
      <c r="O780" s="69"/>
      <c r="P780" s="69"/>
      <c r="Q780" s="76"/>
      <c r="R780" s="68" t="str">
        <f t="shared" si="58"/>
        <v/>
      </c>
      <c r="S780" s="71" t="str">
        <f t="shared" si="59"/>
        <v/>
      </c>
      <c r="T780" s="68" t="str">
        <f t="shared" si="60"/>
        <v/>
      </c>
      <c r="U780" s="71" t="str">
        <f t="shared" si="61"/>
        <v/>
      </c>
    </row>
    <row r="781" spans="1:21" ht="52.5">
      <c r="A781" s="58" t="s">
        <v>3139</v>
      </c>
      <c r="B781" s="72" t="s">
        <v>67</v>
      </c>
      <c r="C781" s="73" t="s">
        <v>67</v>
      </c>
      <c r="D781" s="73" t="s">
        <v>60</v>
      </c>
      <c r="E781" s="74" t="s">
        <v>3140</v>
      </c>
      <c r="F781" s="74" t="s">
        <v>3141</v>
      </c>
      <c r="G781" s="63" t="s">
        <v>3142</v>
      </c>
      <c r="H781" s="63" t="s">
        <v>3143</v>
      </c>
      <c r="I781" s="64" t="s">
        <v>3128</v>
      </c>
      <c r="J781" s="82" t="s">
        <v>3137</v>
      </c>
      <c r="K781" s="66" t="s">
        <v>3138</v>
      </c>
      <c r="L781" s="164" t="s">
        <v>3093</v>
      </c>
      <c r="N781" s="68"/>
      <c r="O781" s="69"/>
      <c r="P781" s="69"/>
      <c r="Q781" s="76"/>
      <c r="R781" s="68" t="str">
        <f t="shared" si="58"/>
        <v/>
      </c>
      <c r="S781" s="71" t="str">
        <f t="shared" si="59"/>
        <v/>
      </c>
      <c r="T781" s="68" t="str">
        <f t="shared" si="60"/>
        <v/>
      </c>
      <c r="U781" s="71" t="str">
        <f t="shared" si="61"/>
        <v/>
      </c>
    </row>
    <row r="782" spans="1:21" ht="52.5">
      <c r="A782" s="86" t="s">
        <v>3144</v>
      </c>
      <c r="B782" s="59" t="s">
        <v>67</v>
      </c>
      <c r="C782" s="60" t="s">
        <v>77</v>
      </c>
      <c r="D782" s="60" t="s">
        <v>25</v>
      </c>
      <c r="E782" s="61" t="s">
        <v>3145</v>
      </c>
      <c r="F782" s="62" t="s">
        <v>3146</v>
      </c>
      <c r="G782" s="63"/>
      <c r="H782" s="63"/>
      <c r="I782" s="64"/>
      <c r="J782" s="65"/>
      <c r="K782" s="66"/>
      <c r="L782" s="67"/>
      <c r="N782" s="68"/>
      <c r="O782" s="69"/>
      <c r="P782" s="69"/>
      <c r="Q782" s="76"/>
      <c r="R782" s="68" t="str">
        <f t="shared" si="58"/>
        <v/>
      </c>
      <c r="S782" s="71" t="str">
        <f t="shared" si="59"/>
        <v/>
      </c>
      <c r="T782" s="68" t="str">
        <f t="shared" si="60"/>
        <v/>
      </c>
      <c r="U782" s="71" t="str">
        <f t="shared" si="61"/>
        <v/>
      </c>
    </row>
    <row r="783" spans="1:21" ht="63">
      <c r="A783" s="58" t="s">
        <v>3147</v>
      </c>
      <c r="B783" s="72" t="s">
        <v>67</v>
      </c>
      <c r="C783" s="73" t="s">
        <v>77</v>
      </c>
      <c r="D783" s="73" t="s">
        <v>23</v>
      </c>
      <c r="E783" s="87" t="s">
        <v>3148</v>
      </c>
      <c r="F783" s="74" t="s">
        <v>3149</v>
      </c>
      <c r="G783" s="63" t="s">
        <v>3150</v>
      </c>
      <c r="H783" s="63" t="s">
        <v>3151</v>
      </c>
      <c r="I783" s="64" t="s">
        <v>3152</v>
      </c>
      <c r="J783" s="82" t="s">
        <v>2852</v>
      </c>
      <c r="K783" s="83" t="s">
        <v>2853</v>
      </c>
      <c r="L783" s="164" t="s">
        <v>3153</v>
      </c>
      <c r="M783" s="84"/>
      <c r="N783" s="68"/>
      <c r="O783" s="69"/>
      <c r="P783" s="69"/>
      <c r="Q783" s="76"/>
      <c r="R783" s="68" t="str">
        <f t="shared" si="58"/>
        <v/>
      </c>
      <c r="S783" s="71" t="str">
        <f t="shared" si="59"/>
        <v/>
      </c>
      <c r="T783" s="68" t="str">
        <f t="shared" si="60"/>
        <v/>
      </c>
      <c r="U783" s="71" t="str">
        <f t="shared" si="61"/>
        <v/>
      </c>
    </row>
    <row r="784" spans="1:21" ht="52.5">
      <c r="A784" s="58" t="s">
        <v>3154</v>
      </c>
      <c r="B784" s="72" t="s">
        <v>67</v>
      </c>
      <c r="C784" s="73" t="s">
        <v>77</v>
      </c>
      <c r="D784" s="73" t="s">
        <v>299</v>
      </c>
      <c r="E784" s="87" t="s">
        <v>3155</v>
      </c>
      <c r="F784" s="74" t="s">
        <v>3156</v>
      </c>
      <c r="G784" s="63" t="s">
        <v>2849</v>
      </c>
      <c r="H784" s="63" t="s">
        <v>3122</v>
      </c>
      <c r="I784" s="64" t="s">
        <v>2851</v>
      </c>
      <c r="J784" s="82" t="s">
        <v>2852</v>
      </c>
      <c r="K784" s="83" t="s">
        <v>2853</v>
      </c>
      <c r="L784" s="164" t="s">
        <v>3153</v>
      </c>
      <c r="M784" s="84"/>
      <c r="N784" s="68"/>
      <c r="O784" s="69"/>
      <c r="P784" s="69"/>
      <c r="Q784" s="76"/>
      <c r="R784" s="68" t="str">
        <f t="shared" si="58"/>
        <v/>
      </c>
      <c r="S784" s="71" t="str">
        <f t="shared" si="59"/>
        <v/>
      </c>
      <c r="T784" s="68" t="str">
        <f t="shared" si="60"/>
        <v/>
      </c>
      <c r="U784" s="71" t="str">
        <f t="shared" si="61"/>
        <v/>
      </c>
    </row>
    <row r="785" spans="1:21" ht="63">
      <c r="A785" s="58" t="s">
        <v>3157</v>
      </c>
      <c r="B785" s="72" t="s">
        <v>67</v>
      </c>
      <c r="C785" s="73" t="s">
        <v>77</v>
      </c>
      <c r="D785" s="73" t="s">
        <v>60</v>
      </c>
      <c r="E785" s="87" t="s">
        <v>3158</v>
      </c>
      <c r="F785" s="74" t="s">
        <v>3159</v>
      </c>
      <c r="G785" s="63" t="s">
        <v>3150</v>
      </c>
      <c r="H785" s="63" t="s">
        <v>3151</v>
      </c>
      <c r="I785" s="64" t="s">
        <v>3152</v>
      </c>
      <c r="J785" s="82" t="s">
        <v>2852</v>
      </c>
      <c r="K785" s="83" t="s">
        <v>2853</v>
      </c>
      <c r="L785" s="164" t="s">
        <v>3153</v>
      </c>
      <c r="M785" s="84"/>
      <c r="N785" s="68"/>
      <c r="O785" s="69"/>
      <c r="P785" s="69"/>
      <c r="Q785" s="76"/>
      <c r="R785" s="68" t="str">
        <f t="shared" si="58"/>
        <v/>
      </c>
      <c r="S785" s="71" t="str">
        <f t="shared" si="59"/>
        <v/>
      </c>
      <c r="T785" s="68" t="str">
        <f t="shared" si="60"/>
        <v/>
      </c>
      <c r="U785" s="71" t="str">
        <f t="shared" si="61"/>
        <v/>
      </c>
    </row>
    <row r="786" spans="1:21" ht="63">
      <c r="A786" s="58" t="s">
        <v>3160</v>
      </c>
      <c r="B786" s="72" t="s">
        <v>67</v>
      </c>
      <c r="C786" s="73" t="s">
        <v>77</v>
      </c>
      <c r="D786" s="73" t="s">
        <v>684</v>
      </c>
      <c r="E786" s="87" t="s">
        <v>3161</v>
      </c>
      <c r="F786" s="74" t="s">
        <v>3162</v>
      </c>
      <c r="G786" s="63" t="s">
        <v>2849</v>
      </c>
      <c r="H786" s="63" t="s">
        <v>3122</v>
      </c>
      <c r="I786" s="64" t="s">
        <v>2851</v>
      </c>
      <c r="J786" s="82" t="s">
        <v>2852</v>
      </c>
      <c r="K786" s="83" t="s">
        <v>2853</v>
      </c>
      <c r="L786" s="164" t="s">
        <v>3153</v>
      </c>
      <c r="M786" s="84"/>
      <c r="N786" s="68"/>
      <c r="O786" s="69"/>
      <c r="P786" s="69"/>
      <c r="Q786" s="76"/>
      <c r="R786" s="68" t="str">
        <f t="shared" si="58"/>
        <v/>
      </c>
      <c r="S786" s="71" t="str">
        <f t="shared" si="59"/>
        <v/>
      </c>
      <c r="T786" s="68" t="str">
        <f t="shared" si="60"/>
        <v/>
      </c>
      <c r="U786" s="71" t="str">
        <f t="shared" si="61"/>
        <v/>
      </c>
    </row>
    <row r="787" spans="1:21" ht="63">
      <c r="A787" s="58" t="s">
        <v>3163</v>
      </c>
      <c r="B787" s="72" t="s">
        <v>67</v>
      </c>
      <c r="C787" s="73" t="s">
        <v>77</v>
      </c>
      <c r="D787" s="73" t="s">
        <v>107</v>
      </c>
      <c r="E787" s="87" t="s">
        <v>3164</v>
      </c>
      <c r="F787" s="74" t="s">
        <v>3165</v>
      </c>
      <c r="G787" s="89" t="s">
        <v>3166</v>
      </c>
      <c r="H787" s="89" t="s">
        <v>3167</v>
      </c>
      <c r="I787" s="90" t="s">
        <v>3168</v>
      </c>
      <c r="J787" s="82" t="s">
        <v>2852</v>
      </c>
      <c r="K787" s="83" t="s">
        <v>2853</v>
      </c>
      <c r="L787" s="164" t="s">
        <v>3153</v>
      </c>
      <c r="M787" s="84"/>
      <c r="N787" s="68"/>
      <c r="O787" s="69"/>
      <c r="P787" s="69"/>
      <c r="Q787" s="76"/>
      <c r="R787" s="68" t="str">
        <f t="shared" si="58"/>
        <v/>
      </c>
      <c r="S787" s="71" t="str">
        <f t="shared" si="59"/>
        <v/>
      </c>
      <c r="T787" s="68" t="str">
        <f t="shared" si="60"/>
        <v/>
      </c>
      <c r="U787" s="71" t="str">
        <f t="shared" si="61"/>
        <v/>
      </c>
    </row>
    <row r="788" spans="1:21" ht="52.5">
      <c r="A788" s="58" t="s">
        <v>3169</v>
      </c>
      <c r="B788" s="72" t="s">
        <v>67</v>
      </c>
      <c r="C788" s="73" t="s">
        <v>77</v>
      </c>
      <c r="D788" s="73" t="s">
        <v>454</v>
      </c>
      <c r="E788" s="87" t="s">
        <v>3170</v>
      </c>
      <c r="F788" s="74" t="s">
        <v>3171</v>
      </c>
      <c r="G788" s="63" t="s">
        <v>3126</v>
      </c>
      <c r="H788" s="63" t="s">
        <v>3127</v>
      </c>
      <c r="I788" s="64" t="s">
        <v>3128</v>
      </c>
      <c r="J788" s="82" t="s">
        <v>2852</v>
      </c>
      <c r="K788" s="83" t="s">
        <v>2853</v>
      </c>
      <c r="L788" s="164" t="s">
        <v>3153</v>
      </c>
      <c r="M788" s="84"/>
      <c r="N788" s="68"/>
      <c r="O788" s="69"/>
      <c r="P788" s="69"/>
      <c r="Q788" s="76"/>
      <c r="R788" s="68" t="str">
        <f t="shared" si="58"/>
        <v/>
      </c>
      <c r="S788" s="71" t="str">
        <f t="shared" si="59"/>
        <v/>
      </c>
      <c r="T788" s="68" t="str">
        <f t="shared" si="60"/>
        <v/>
      </c>
      <c r="U788" s="71" t="str">
        <f t="shared" si="61"/>
        <v/>
      </c>
    </row>
    <row r="789" spans="1:21" ht="31.5">
      <c r="A789" s="86" t="s">
        <v>3172</v>
      </c>
      <c r="B789" s="59" t="s">
        <v>67</v>
      </c>
      <c r="C789" s="60" t="s">
        <v>91</v>
      </c>
      <c r="D789" s="60" t="s">
        <v>25</v>
      </c>
      <c r="E789" s="61" t="s">
        <v>3173</v>
      </c>
      <c r="F789" s="62" t="s">
        <v>3174</v>
      </c>
      <c r="G789" s="63"/>
      <c r="H789" s="63"/>
      <c r="I789" s="64"/>
      <c r="J789" s="65"/>
      <c r="K789" s="66"/>
      <c r="L789" s="67"/>
      <c r="N789" s="68"/>
      <c r="O789" s="69"/>
      <c r="P789" s="69"/>
      <c r="Q789" s="76"/>
      <c r="R789" s="68" t="str">
        <f t="shared" si="58"/>
        <v/>
      </c>
      <c r="S789" s="71" t="str">
        <f t="shared" si="59"/>
        <v/>
      </c>
      <c r="T789" s="68" t="str">
        <f t="shared" si="60"/>
        <v/>
      </c>
      <c r="U789" s="71" t="str">
        <f t="shared" si="61"/>
        <v/>
      </c>
    </row>
    <row r="790" spans="1:21" ht="31.5">
      <c r="A790" s="58" t="s">
        <v>3175</v>
      </c>
      <c r="B790" s="72" t="s">
        <v>67</v>
      </c>
      <c r="C790" s="73" t="s">
        <v>91</v>
      </c>
      <c r="D790" s="73" t="s">
        <v>23</v>
      </c>
      <c r="E790" s="74" t="s">
        <v>3173</v>
      </c>
      <c r="F790" s="74" t="s">
        <v>3174</v>
      </c>
      <c r="G790" s="89" t="s">
        <v>2849</v>
      </c>
      <c r="H790" s="89" t="s">
        <v>2850</v>
      </c>
      <c r="I790" s="90" t="s">
        <v>2851</v>
      </c>
      <c r="J790" s="82" t="s">
        <v>2852</v>
      </c>
      <c r="K790" s="83" t="s">
        <v>2853</v>
      </c>
      <c r="L790" s="164" t="s">
        <v>3093</v>
      </c>
      <c r="M790" s="84"/>
      <c r="N790" s="68"/>
      <c r="O790" s="69"/>
      <c r="P790" s="69"/>
      <c r="Q790" s="76"/>
      <c r="R790" s="68" t="str">
        <f t="shared" si="58"/>
        <v/>
      </c>
      <c r="S790" s="71" t="str">
        <f t="shared" si="59"/>
        <v/>
      </c>
      <c r="T790" s="68" t="str">
        <f t="shared" si="60"/>
        <v/>
      </c>
      <c r="U790" s="71" t="str">
        <f t="shared" si="61"/>
        <v/>
      </c>
    </row>
    <row r="791" spans="1:21" ht="21">
      <c r="A791" s="86" t="s">
        <v>3176</v>
      </c>
      <c r="B791" s="59" t="s">
        <v>67</v>
      </c>
      <c r="C791" s="60" t="s">
        <v>173</v>
      </c>
      <c r="D791" s="60" t="s">
        <v>25</v>
      </c>
      <c r="E791" s="61" t="s">
        <v>3177</v>
      </c>
      <c r="F791" s="62" t="s">
        <v>3178</v>
      </c>
      <c r="G791" s="63"/>
      <c r="H791" s="63"/>
      <c r="I791" s="64"/>
      <c r="J791" s="65"/>
      <c r="K791" s="66"/>
      <c r="L791" s="67"/>
      <c r="N791" s="68"/>
      <c r="O791" s="69"/>
      <c r="P791" s="69"/>
      <c r="Q791" s="76"/>
      <c r="R791" s="68" t="str">
        <f t="shared" si="58"/>
        <v/>
      </c>
      <c r="S791" s="71" t="str">
        <f t="shared" si="59"/>
        <v/>
      </c>
      <c r="T791" s="68" t="str">
        <f t="shared" si="60"/>
        <v/>
      </c>
      <c r="U791" s="71" t="str">
        <f t="shared" si="61"/>
        <v/>
      </c>
    </row>
    <row r="792" spans="1:21" ht="22.5">
      <c r="A792" s="58" t="s">
        <v>3179</v>
      </c>
      <c r="B792" s="72" t="s">
        <v>67</v>
      </c>
      <c r="C792" s="73" t="s">
        <v>173</v>
      </c>
      <c r="D792" s="73" t="s">
        <v>23</v>
      </c>
      <c r="E792" s="87" t="s">
        <v>3180</v>
      </c>
      <c r="F792" s="74" t="s">
        <v>3181</v>
      </c>
      <c r="G792" s="63" t="s">
        <v>3182</v>
      </c>
      <c r="H792" s="63" t="s">
        <v>3183</v>
      </c>
      <c r="I792" s="64" t="s">
        <v>3152</v>
      </c>
      <c r="J792" s="82" t="s">
        <v>3184</v>
      </c>
      <c r="K792" s="66" t="s">
        <v>3185</v>
      </c>
      <c r="L792" s="164" t="s">
        <v>3093</v>
      </c>
      <c r="N792" s="68"/>
      <c r="O792" s="69"/>
      <c r="P792" s="69"/>
      <c r="Q792" s="76"/>
      <c r="R792" s="68" t="str">
        <f t="shared" si="58"/>
        <v/>
      </c>
      <c r="S792" s="71" t="str">
        <f t="shared" si="59"/>
        <v/>
      </c>
      <c r="T792" s="68" t="str">
        <f t="shared" si="60"/>
        <v/>
      </c>
      <c r="U792" s="71" t="str">
        <f t="shared" si="61"/>
        <v/>
      </c>
    </row>
    <row r="793" spans="1:21" ht="31.5">
      <c r="A793" s="58" t="s">
        <v>3186</v>
      </c>
      <c r="B793" s="72" t="s">
        <v>67</v>
      </c>
      <c r="C793" s="73" t="s">
        <v>173</v>
      </c>
      <c r="D793" s="73" t="s">
        <v>299</v>
      </c>
      <c r="E793" s="87" t="s">
        <v>3187</v>
      </c>
      <c r="F793" s="74" t="s">
        <v>3188</v>
      </c>
      <c r="G793" s="63" t="s">
        <v>3189</v>
      </c>
      <c r="H793" s="63" t="s">
        <v>3190</v>
      </c>
      <c r="I793" s="64" t="s">
        <v>2758</v>
      </c>
      <c r="J793" s="82" t="s">
        <v>3184</v>
      </c>
      <c r="K793" s="66" t="s">
        <v>3185</v>
      </c>
      <c r="L793" s="164" t="s">
        <v>3093</v>
      </c>
      <c r="N793" s="68"/>
      <c r="O793" s="69"/>
      <c r="P793" s="69"/>
      <c r="Q793" s="76"/>
      <c r="R793" s="68" t="str">
        <f t="shared" si="58"/>
        <v/>
      </c>
      <c r="S793" s="71" t="str">
        <f t="shared" si="59"/>
        <v/>
      </c>
      <c r="T793" s="68" t="str">
        <f t="shared" si="60"/>
        <v/>
      </c>
      <c r="U793" s="71" t="str">
        <f t="shared" si="61"/>
        <v/>
      </c>
    </row>
    <row r="794" spans="1:21" ht="31.5">
      <c r="A794" s="58" t="s">
        <v>3191</v>
      </c>
      <c r="B794" s="72" t="s">
        <v>67</v>
      </c>
      <c r="C794" s="73" t="s">
        <v>173</v>
      </c>
      <c r="D794" s="73" t="s">
        <v>60</v>
      </c>
      <c r="E794" s="87" t="s">
        <v>3192</v>
      </c>
      <c r="F794" s="74" t="s">
        <v>3193</v>
      </c>
      <c r="G794" s="63" t="s">
        <v>3182</v>
      </c>
      <c r="H794" s="63" t="s">
        <v>3183</v>
      </c>
      <c r="I794" s="64" t="s">
        <v>3152</v>
      </c>
      <c r="J794" s="82" t="s">
        <v>3184</v>
      </c>
      <c r="K794" s="66" t="s">
        <v>3185</v>
      </c>
      <c r="L794" s="164" t="s">
        <v>3194</v>
      </c>
      <c r="N794" s="68"/>
      <c r="O794" s="69"/>
      <c r="P794" s="69"/>
      <c r="Q794" s="76"/>
      <c r="R794" s="68" t="str">
        <f t="shared" si="58"/>
        <v/>
      </c>
      <c r="S794" s="71" t="str">
        <f t="shared" si="59"/>
        <v/>
      </c>
      <c r="T794" s="68" t="str">
        <f t="shared" si="60"/>
        <v/>
      </c>
      <c r="U794" s="71" t="str">
        <f t="shared" si="61"/>
        <v/>
      </c>
    </row>
    <row r="795" spans="1:21" ht="31.5">
      <c r="A795" s="58" t="s">
        <v>3195</v>
      </c>
      <c r="B795" s="72" t="s">
        <v>67</v>
      </c>
      <c r="C795" s="73" t="s">
        <v>173</v>
      </c>
      <c r="D795" s="73" t="s">
        <v>684</v>
      </c>
      <c r="E795" s="87" t="s">
        <v>3196</v>
      </c>
      <c r="F795" s="74" t="s">
        <v>3197</v>
      </c>
      <c r="G795" s="63" t="s">
        <v>3189</v>
      </c>
      <c r="H795" s="63" t="s">
        <v>3190</v>
      </c>
      <c r="I795" s="64" t="s">
        <v>2758</v>
      </c>
      <c r="J795" s="82" t="s">
        <v>3184</v>
      </c>
      <c r="K795" s="66" t="s">
        <v>3185</v>
      </c>
      <c r="L795" s="164" t="s">
        <v>3194</v>
      </c>
      <c r="N795" s="68"/>
      <c r="O795" s="69"/>
      <c r="P795" s="69"/>
      <c r="Q795" s="76"/>
      <c r="R795" s="68" t="str">
        <f t="shared" si="58"/>
        <v/>
      </c>
      <c r="S795" s="71" t="str">
        <f t="shared" si="59"/>
        <v/>
      </c>
      <c r="T795" s="68" t="str">
        <f t="shared" si="60"/>
        <v/>
      </c>
      <c r="U795" s="71" t="str">
        <f t="shared" si="61"/>
        <v/>
      </c>
    </row>
    <row r="796" spans="1:21" ht="22.5">
      <c r="A796" s="58" t="s">
        <v>3198</v>
      </c>
      <c r="B796" s="72" t="s">
        <v>67</v>
      </c>
      <c r="C796" s="73" t="s">
        <v>173</v>
      </c>
      <c r="D796" s="73" t="s">
        <v>107</v>
      </c>
      <c r="E796" s="87" t="s">
        <v>3199</v>
      </c>
      <c r="F796" s="74" t="s">
        <v>3200</v>
      </c>
      <c r="G796" s="63" t="s">
        <v>3182</v>
      </c>
      <c r="H796" s="63" t="s">
        <v>3183</v>
      </c>
      <c r="I796" s="64" t="s">
        <v>3152</v>
      </c>
      <c r="J796" s="82" t="s">
        <v>3184</v>
      </c>
      <c r="K796" s="66" t="s">
        <v>3185</v>
      </c>
      <c r="L796" s="164" t="s">
        <v>3194</v>
      </c>
      <c r="N796" s="68"/>
      <c r="O796" s="69"/>
      <c r="P796" s="69"/>
      <c r="Q796" s="76"/>
      <c r="R796" s="68" t="str">
        <f t="shared" si="58"/>
        <v/>
      </c>
      <c r="S796" s="71" t="str">
        <f t="shared" si="59"/>
        <v/>
      </c>
      <c r="T796" s="68" t="str">
        <f t="shared" si="60"/>
        <v/>
      </c>
      <c r="U796" s="71" t="str">
        <f t="shared" si="61"/>
        <v/>
      </c>
    </row>
    <row r="797" spans="1:21" ht="31.5">
      <c r="A797" s="58" t="s">
        <v>3201</v>
      </c>
      <c r="B797" s="72" t="s">
        <v>67</v>
      </c>
      <c r="C797" s="73" t="s">
        <v>173</v>
      </c>
      <c r="D797" s="73" t="s">
        <v>454</v>
      </c>
      <c r="E797" s="87" t="s">
        <v>3202</v>
      </c>
      <c r="F797" s="74" t="s">
        <v>3203</v>
      </c>
      <c r="G797" s="63" t="s">
        <v>3189</v>
      </c>
      <c r="H797" s="63" t="s">
        <v>3190</v>
      </c>
      <c r="I797" s="64" t="s">
        <v>2758</v>
      </c>
      <c r="J797" s="82" t="s">
        <v>3184</v>
      </c>
      <c r="K797" s="66" t="s">
        <v>3185</v>
      </c>
      <c r="L797" s="164" t="s">
        <v>3194</v>
      </c>
      <c r="N797" s="68"/>
      <c r="O797" s="69"/>
      <c r="P797" s="69"/>
      <c r="Q797" s="76"/>
      <c r="R797" s="68" t="str">
        <f t="shared" si="58"/>
        <v/>
      </c>
      <c r="S797" s="71" t="str">
        <f t="shared" si="59"/>
        <v/>
      </c>
      <c r="T797" s="68" t="str">
        <f t="shared" si="60"/>
        <v/>
      </c>
      <c r="U797" s="71" t="str">
        <f t="shared" si="61"/>
        <v/>
      </c>
    </row>
    <row r="798" spans="1:21" ht="22.5">
      <c r="A798" s="58" t="s">
        <v>3204</v>
      </c>
      <c r="B798" s="72" t="s">
        <v>67</v>
      </c>
      <c r="C798" s="73" t="s">
        <v>173</v>
      </c>
      <c r="D798" s="73" t="s">
        <v>600</v>
      </c>
      <c r="E798" s="87" t="s">
        <v>3205</v>
      </c>
      <c r="F798" s="74" t="s">
        <v>3206</v>
      </c>
      <c r="G798" s="63" t="s">
        <v>3182</v>
      </c>
      <c r="H798" s="63" t="s">
        <v>3183</v>
      </c>
      <c r="I798" s="64" t="s">
        <v>3152</v>
      </c>
      <c r="J798" s="82" t="s">
        <v>3184</v>
      </c>
      <c r="K798" s="66" t="s">
        <v>3185</v>
      </c>
      <c r="L798" s="164" t="s">
        <v>3093</v>
      </c>
      <c r="N798" s="68"/>
      <c r="O798" s="69"/>
      <c r="P798" s="69"/>
      <c r="Q798" s="76"/>
      <c r="R798" s="68" t="str">
        <f t="shared" si="58"/>
        <v/>
      </c>
      <c r="S798" s="71" t="str">
        <f t="shared" si="59"/>
        <v/>
      </c>
      <c r="T798" s="68" t="str">
        <f t="shared" si="60"/>
        <v/>
      </c>
      <c r="U798" s="71" t="str">
        <f t="shared" si="61"/>
        <v/>
      </c>
    </row>
    <row r="799" spans="1:21" ht="31.5">
      <c r="A799" s="58" t="s">
        <v>3207</v>
      </c>
      <c r="B799" s="72" t="s">
        <v>67</v>
      </c>
      <c r="C799" s="73" t="s">
        <v>173</v>
      </c>
      <c r="D799" s="73" t="s">
        <v>1445</v>
      </c>
      <c r="E799" s="87" t="s">
        <v>3208</v>
      </c>
      <c r="F799" s="74" t="s">
        <v>3209</v>
      </c>
      <c r="G799" s="63" t="s">
        <v>3189</v>
      </c>
      <c r="H799" s="63" t="s">
        <v>3190</v>
      </c>
      <c r="I799" s="64" t="s">
        <v>2758</v>
      </c>
      <c r="J799" s="82" t="s">
        <v>3184</v>
      </c>
      <c r="K799" s="66" t="s">
        <v>3185</v>
      </c>
      <c r="L799" s="164" t="s">
        <v>3093</v>
      </c>
      <c r="N799" s="68"/>
      <c r="O799" s="69"/>
      <c r="P799" s="69"/>
      <c r="Q799" s="76"/>
      <c r="R799" s="68" t="str">
        <f t="shared" si="58"/>
        <v/>
      </c>
      <c r="S799" s="71" t="str">
        <f t="shared" si="59"/>
        <v/>
      </c>
      <c r="T799" s="68" t="str">
        <f t="shared" si="60"/>
        <v/>
      </c>
      <c r="U799" s="71" t="str">
        <f t="shared" si="61"/>
        <v/>
      </c>
    </row>
    <row r="800" spans="1:21" ht="21">
      <c r="A800" s="86" t="s">
        <v>3210</v>
      </c>
      <c r="B800" s="59" t="s">
        <v>67</v>
      </c>
      <c r="C800" s="60" t="s">
        <v>748</v>
      </c>
      <c r="D800" s="60" t="s">
        <v>25</v>
      </c>
      <c r="E800" s="61" t="s">
        <v>3211</v>
      </c>
      <c r="F800" s="62" t="s">
        <v>3212</v>
      </c>
      <c r="G800" s="63"/>
      <c r="H800" s="63"/>
      <c r="I800" s="64"/>
      <c r="J800" s="65"/>
      <c r="K800" s="66"/>
      <c r="L800" s="67"/>
      <c r="N800" s="68"/>
      <c r="O800" s="69"/>
      <c r="P800" s="69"/>
      <c r="Q800" s="76"/>
      <c r="R800" s="68" t="str">
        <f t="shared" si="58"/>
        <v/>
      </c>
      <c r="S800" s="71" t="str">
        <f t="shared" si="59"/>
        <v/>
      </c>
      <c r="T800" s="68" t="str">
        <f t="shared" si="60"/>
        <v/>
      </c>
      <c r="U800" s="71" t="str">
        <f t="shared" si="61"/>
        <v/>
      </c>
    </row>
    <row r="801" spans="1:21">
      <c r="A801" s="58" t="s">
        <v>3213</v>
      </c>
      <c r="B801" s="72" t="s">
        <v>67</v>
      </c>
      <c r="C801" s="73" t="s">
        <v>748</v>
      </c>
      <c r="D801" s="73" t="s">
        <v>23</v>
      </c>
      <c r="E801" s="87" t="s">
        <v>3214</v>
      </c>
      <c r="F801" s="74" t="s">
        <v>3215</v>
      </c>
      <c r="G801" s="63" t="s">
        <v>3216</v>
      </c>
      <c r="H801" s="63" t="s">
        <v>3217</v>
      </c>
      <c r="I801" s="64" t="s">
        <v>2758</v>
      </c>
      <c r="J801" s="82" t="s">
        <v>3218</v>
      </c>
      <c r="K801" s="66" t="s">
        <v>3219</v>
      </c>
      <c r="L801" s="164" t="s">
        <v>3093</v>
      </c>
      <c r="N801" s="68"/>
      <c r="O801" s="69"/>
      <c r="P801" s="69"/>
      <c r="Q801" s="76"/>
      <c r="R801" s="68" t="str">
        <f t="shared" si="58"/>
        <v/>
      </c>
      <c r="S801" s="71" t="str">
        <f t="shared" si="59"/>
        <v/>
      </c>
      <c r="T801" s="68" t="str">
        <f t="shared" si="60"/>
        <v/>
      </c>
      <c r="U801" s="71" t="str">
        <f t="shared" si="61"/>
        <v/>
      </c>
    </row>
    <row r="802" spans="1:21" ht="33.75">
      <c r="A802" s="58" t="s">
        <v>3220</v>
      </c>
      <c r="B802" s="72" t="s">
        <v>67</v>
      </c>
      <c r="C802" s="73" t="s">
        <v>748</v>
      </c>
      <c r="D802" s="73" t="s">
        <v>60</v>
      </c>
      <c r="E802" s="87" t="s">
        <v>3221</v>
      </c>
      <c r="F802" s="74" t="s">
        <v>3222</v>
      </c>
      <c r="G802" s="89" t="s">
        <v>2765</v>
      </c>
      <c r="H802" s="89" t="s">
        <v>2766</v>
      </c>
      <c r="I802" s="64" t="s">
        <v>2767</v>
      </c>
      <c r="J802" s="65" t="s">
        <v>2768</v>
      </c>
      <c r="K802" s="66" t="s">
        <v>2769</v>
      </c>
      <c r="L802" s="164" t="s">
        <v>3093</v>
      </c>
      <c r="N802" s="68"/>
      <c r="O802" s="69"/>
      <c r="P802" s="69"/>
      <c r="Q802" s="76"/>
      <c r="R802" s="68" t="str">
        <f t="shared" si="58"/>
        <v/>
      </c>
      <c r="S802" s="71" t="str">
        <f t="shared" si="59"/>
        <v/>
      </c>
      <c r="T802" s="68" t="str">
        <f t="shared" si="60"/>
        <v/>
      </c>
      <c r="U802" s="71" t="str">
        <f t="shared" si="61"/>
        <v/>
      </c>
    </row>
    <row r="803" spans="1:21" ht="31.5">
      <c r="A803" s="58" t="s">
        <v>3223</v>
      </c>
      <c r="B803" s="72" t="s">
        <v>67</v>
      </c>
      <c r="C803" s="73" t="s">
        <v>748</v>
      </c>
      <c r="D803" s="73" t="s">
        <v>439</v>
      </c>
      <c r="E803" s="87" t="s">
        <v>3224</v>
      </c>
      <c r="F803" s="74" t="s">
        <v>3225</v>
      </c>
      <c r="G803" s="63" t="s">
        <v>3226</v>
      </c>
      <c r="H803" s="63" t="s">
        <v>3227</v>
      </c>
      <c r="I803" s="64" t="s">
        <v>2775</v>
      </c>
      <c r="J803" s="82" t="s">
        <v>3218</v>
      </c>
      <c r="K803" s="66" t="s">
        <v>3219</v>
      </c>
      <c r="L803" s="161" t="s">
        <v>2514</v>
      </c>
      <c r="N803" s="68"/>
      <c r="O803" s="69"/>
      <c r="P803" s="69"/>
      <c r="Q803" s="76"/>
      <c r="R803" s="68" t="str">
        <f t="shared" si="58"/>
        <v/>
      </c>
      <c r="S803" s="71" t="str">
        <f t="shared" si="59"/>
        <v/>
      </c>
      <c r="T803" s="68" t="str">
        <f t="shared" si="60"/>
        <v/>
      </c>
      <c r="U803" s="71" t="str">
        <f t="shared" si="61"/>
        <v/>
      </c>
    </row>
    <row r="804" spans="1:21" ht="21">
      <c r="A804" s="99" t="s">
        <v>3228</v>
      </c>
      <c r="B804" s="92" t="s">
        <v>67</v>
      </c>
      <c r="C804" s="93" t="s">
        <v>3229</v>
      </c>
      <c r="D804" s="93" t="s">
        <v>25</v>
      </c>
      <c r="E804" s="62" t="s">
        <v>3230</v>
      </c>
      <c r="F804" s="62" t="s">
        <v>3231</v>
      </c>
      <c r="G804" s="63"/>
      <c r="H804" s="63"/>
      <c r="I804" s="64"/>
      <c r="J804" s="65"/>
      <c r="K804" s="66"/>
      <c r="L804" s="67"/>
      <c r="N804" s="68"/>
      <c r="O804" s="69"/>
      <c r="P804" s="69"/>
      <c r="Q804" s="76"/>
      <c r="R804" s="68" t="str">
        <f t="shared" ref="R804:R867" si="62">IF(O804=0,"",Q804-O804)</f>
        <v/>
      </c>
      <c r="S804" s="71" t="str">
        <f t="shared" ref="S804:S867" si="63">IF(O804=0,"",R804/O804)</f>
        <v/>
      </c>
      <c r="T804" s="68" t="str">
        <f t="shared" ref="T804:T867" si="64">IF(P804=0,"",Q804-P804)</f>
        <v/>
      </c>
      <c r="U804" s="71" t="str">
        <f t="shared" ref="U804:U867" si="65">IF(P804=0,"",T804/P804)</f>
        <v/>
      </c>
    </row>
    <row r="805" spans="1:21" ht="21">
      <c r="A805" s="98" t="s">
        <v>3232</v>
      </c>
      <c r="B805" s="72" t="s">
        <v>67</v>
      </c>
      <c r="C805" s="73" t="s">
        <v>3229</v>
      </c>
      <c r="D805" s="73" t="s">
        <v>23</v>
      </c>
      <c r="E805" s="74" t="s">
        <v>3230</v>
      </c>
      <c r="F805" s="74" t="s">
        <v>3231</v>
      </c>
      <c r="G805" s="63" t="s">
        <v>3089</v>
      </c>
      <c r="H805" s="63" t="s">
        <v>3090</v>
      </c>
      <c r="I805" s="64" t="s">
        <v>2758</v>
      </c>
      <c r="J805" s="65" t="s">
        <v>3091</v>
      </c>
      <c r="K805" s="66" t="s">
        <v>3092</v>
      </c>
      <c r="L805" s="164" t="s">
        <v>3194</v>
      </c>
      <c r="N805" s="68"/>
      <c r="O805" s="69"/>
      <c r="P805" s="69"/>
      <c r="Q805" s="76"/>
      <c r="R805" s="68" t="str">
        <f t="shared" si="62"/>
        <v/>
      </c>
      <c r="S805" s="71" t="str">
        <f t="shared" si="63"/>
        <v/>
      </c>
      <c r="T805" s="68" t="str">
        <f t="shared" si="64"/>
        <v/>
      </c>
      <c r="U805" s="71" t="str">
        <f t="shared" si="65"/>
        <v/>
      </c>
    </row>
    <row r="806" spans="1:21" ht="21">
      <c r="A806" s="99" t="s">
        <v>3233</v>
      </c>
      <c r="B806" s="92" t="s">
        <v>67</v>
      </c>
      <c r="C806" s="93" t="s">
        <v>3234</v>
      </c>
      <c r="D806" s="93" t="s">
        <v>25</v>
      </c>
      <c r="E806" s="61" t="s">
        <v>3235</v>
      </c>
      <c r="F806" s="61" t="s">
        <v>3236</v>
      </c>
      <c r="G806" s="63"/>
      <c r="H806" s="63"/>
      <c r="I806" s="64"/>
      <c r="J806" s="65"/>
      <c r="K806" s="66"/>
      <c r="L806" s="67"/>
      <c r="N806" s="68"/>
      <c r="O806" s="69"/>
      <c r="P806" s="69"/>
      <c r="Q806" s="76"/>
      <c r="R806" s="68" t="str">
        <f t="shared" si="62"/>
        <v/>
      </c>
      <c r="S806" s="71" t="str">
        <f t="shared" si="63"/>
        <v/>
      </c>
      <c r="T806" s="68" t="str">
        <f t="shared" si="64"/>
        <v/>
      </c>
      <c r="U806" s="71" t="str">
        <f t="shared" si="65"/>
        <v/>
      </c>
    </row>
    <row r="807" spans="1:21" ht="52.5">
      <c r="A807" s="98" t="s">
        <v>3237</v>
      </c>
      <c r="B807" s="79" t="s">
        <v>67</v>
      </c>
      <c r="C807" s="80" t="s">
        <v>3234</v>
      </c>
      <c r="D807" s="80" t="s">
        <v>513</v>
      </c>
      <c r="E807" s="74" t="s">
        <v>3238</v>
      </c>
      <c r="F807" s="74" t="s">
        <v>3239</v>
      </c>
      <c r="G807" s="89" t="s">
        <v>3240</v>
      </c>
      <c r="H807" s="89" t="s">
        <v>3241</v>
      </c>
      <c r="I807" s="90" t="s">
        <v>3242</v>
      </c>
      <c r="J807" s="82" t="s">
        <v>3243</v>
      </c>
      <c r="K807" s="83" t="s">
        <v>3244</v>
      </c>
      <c r="L807" s="164" t="s">
        <v>3093</v>
      </c>
      <c r="M807" s="84"/>
      <c r="N807" s="68"/>
      <c r="O807" s="69"/>
      <c r="P807" s="69"/>
      <c r="Q807" s="76"/>
      <c r="R807" s="68" t="str">
        <f t="shared" si="62"/>
        <v/>
      </c>
      <c r="S807" s="71" t="str">
        <f t="shared" si="63"/>
        <v/>
      </c>
      <c r="T807" s="68" t="str">
        <f t="shared" si="64"/>
        <v/>
      </c>
      <c r="U807" s="71" t="str">
        <f t="shared" si="65"/>
        <v/>
      </c>
    </row>
    <row r="808" spans="1:21" ht="42">
      <c r="A808" s="98" t="s">
        <v>3245</v>
      </c>
      <c r="B808" s="79" t="s">
        <v>67</v>
      </c>
      <c r="C808" s="80" t="s">
        <v>3234</v>
      </c>
      <c r="D808" s="80" t="s">
        <v>23</v>
      </c>
      <c r="E808" s="74" t="s">
        <v>3246</v>
      </c>
      <c r="F808" s="74" t="s">
        <v>3247</v>
      </c>
      <c r="G808" s="63" t="s">
        <v>3248</v>
      </c>
      <c r="H808" s="63" t="s">
        <v>3249</v>
      </c>
      <c r="I808" s="64" t="s">
        <v>2775</v>
      </c>
      <c r="J808" s="65" t="s">
        <v>3243</v>
      </c>
      <c r="K808" s="66" t="s">
        <v>3244</v>
      </c>
      <c r="L808" s="161" t="s">
        <v>2514</v>
      </c>
      <c r="N808" s="68"/>
      <c r="O808" s="69"/>
      <c r="P808" s="69"/>
      <c r="Q808" s="76"/>
      <c r="R808" s="68" t="str">
        <f t="shared" si="62"/>
        <v/>
      </c>
      <c r="S808" s="71" t="str">
        <f t="shared" si="63"/>
        <v/>
      </c>
      <c r="T808" s="68" t="str">
        <f t="shared" si="64"/>
        <v/>
      </c>
      <c r="U808" s="71" t="str">
        <f t="shared" si="65"/>
        <v/>
      </c>
    </row>
    <row r="809" spans="1:21" ht="33.75">
      <c r="A809" s="98" t="s">
        <v>3250</v>
      </c>
      <c r="B809" s="79" t="s">
        <v>67</v>
      </c>
      <c r="C809" s="80" t="s">
        <v>3234</v>
      </c>
      <c r="D809" s="80" t="s">
        <v>299</v>
      </c>
      <c r="E809" s="74" t="s">
        <v>3251</v>
      </c>
      <c r="F809" s="74" t="s">
        <v>3252</v>
      </c>
      <c r="G809" s="89" t="s">
        <v>3253</v>
      </c>
      <c r="H809" s="89" t="s">
        <v>3254</v>
      </c>
      <c r="I809" s="90" t="s">
        <v>3255</v>
      </c>
      <c r="J809" s="82" t="s">
        <v>3243</v>
      </c>
      <c r="K809" s="83" t="s">
        <v>3244</v>
      </c>
      <c r="L809" s="164" t="s">
        <v>3093</v>
      </c>
      <c r="M809" s="84"/>
      <c r="N809" s="68"/>
      <c r="O809" s="69"/>
      <c r="P809" s="69"/>
      <c r="Q809" s="76"/>
      <c r="R809" s="68" t="str">
        <f t="shared" si="62"/>
        <v/>
      </c>
      <c r="S809" s="71" t="str">
        <f t="shared" si="63"/>
        <v/>
      </c>
      <c r="T809" s="68" t="str">
        <f t="shared" si="64"/>
        <v/>
      </c>
      <c r="U809" s="71" t="str">
        <f t="shared" si="65"/>
        <v/>
      </c>
    </row>
    <row r="810" spans="1:21" ht="21">
      <c r="A810" s="44" t="s">
        <v>3256</v>
      </c>
      <c r="B810" s="45" t="s">
        <v>3257</v>
      </c>
      <c r="C810" s="46" t="s">
        <v>24</v>
      </c>
      <c r="D810" s="46" t="s">
        <v>25</v>
      </c>
      <c r="E810" s="47" t="s">
        <v>3258</v>
      </c>
      <c r="F810" s="47" t="s">
        <v>3259</v>
      </c>
      <c r="G810" s="48"/>
      <c r="H810" s="48"/>
      <c r="I810" s="49"/>
      <c r="J810" s="50"/>
      <c r="K810" s="51"/>
      <c r="L810" s="52"/>
      <c r="M810" s="53"/>
      <c r="N810" s="54"/>
      <c r="O810" s="55"/>
      <c r="P810" s="55"/>
      <c r="Q810" s="85"/>
      <c r="R810" s="54" t="str">
        <f t="shared" si="62"/>
        <v/>
      </c>
      <c r="S810" s="57" t="str">
        <f t="shared" si="63"/>
        <v/>
      </c>
      <c r="T810" s="54" t="str">
        <f t="shared" si="64"/>
        <v/>
      </c>
      <c r="U810" s="57" t="str">
        <f t="shared" si="65"/>
        <v/>
      </c>
    </row>
    <row r="811" spans="1:21" ht="21">
      <c r="A811" s="86" t="s">
        <v>3260</v>
      </c>
      <c r="B811" s="59" t="s">
        <v>3257</v>
      </c>
      <c r="C811" s="60" t="s">
        <v>29</v>
      </c>
      <c r="D811" s="60" t="s">
        <v>25</v>
      </c>
      <c r="E811" s="62" t="s">
        <v>3261</v>
      </c>
      <c r="F811" s="62" t="s">
        <v>3262</v>
      </c>
      <c r="G811" s="63"/>
      <c r="H811" s="63"/>
      <c r="I811" s="64"/>
      <c r="J811" s="65"/>
      <c r="K811" s="66"/>
      <c r="L811" s="67"/>
      <c r="N811" s="68"/>
      <c r="O811" s="69"/>
      <c r="P811" s="69"/>
      <c r="Q811" s="76"/>
      <c r="R811" s="68" t="str">
        <f t="shared" si="62"/>
        <v/>
      </c>
      <c r="S811" s="71" t="str">
        <f t="shared" si="63"/>
        <v/>
      </c>
      <c r="T811" s="68" t="str">
        <f t="shared" si="64"/>
        <v/>
      </c>
      <c r="U811" s="71" t="str">
        <f t="shared" si="65"/>
        <v/>
      </c>
    </row>
    <row r="812" spans="1:21" ht="33.75">
      <c r="A812" s="58" t="s">
        <v>3263</v>
      </c>
      <c r="B812" s="72" t="s">
        <v>3257</v>
      </c>
      <c r="C812" s="73" t="s">
        <v>29</v>
      </c>
      <c r="D812" s="73" t="s">
        <v>60</v>
      </c>
      <c r="E812" s="74" t="s">
        <v>3264</v>
      </c>
      <c r="F812" s="74" t="s">
        <v>3265</v>
      </c>
      <c r="G812" s="89" t="s">
        <v>2765</v>
      </c>
      <c r="H812" s="89" t="s">
        <v>2766</v>
      </c>
      <c r="I812" s="64" t="s">
        <v>2767</v>
      </c>
      <c r="J812" s="65" t="s">
        <v>2768</v>
      </c>
      <c r="K812" s="66" t="s">
        <v>2769</v>
      </c>
      <c r="L812" s="164" t="s">
        <v>3266</v>
      </c>
      <c r="N812" s="68"/>
      <c r="O812" s="69"/>
      <c r="P812" s="69"/>
      <c r="Q812" s="76"/>
      <c r="R812" s="68" t="str">
        <f t="shared" si="62"/>
        <v/>
      </c>
      <c r="S812" s="71" t="str">
        <f t="shared" si="63"/>
        <v/>
      </c>
      <c r="T812" s="68" t="str">
        <f t="shared" si="64"/>
        <v/>
      </c>
      <c r="U812" s="71" t="str">
        <f t="shared" si="65"/>
        <v/>
      </c>
    </row>
    <row r="813" spans="1:21" ht="31.5">
      <c r="A813" s="58" t="s">
        <v>3267</v>
      </c>
      <c r="B813" s="72" t="s">
        <v>3257</v>
      </c>
      <c r="C813" s="73" t="s">
        <v>29</v>
      </c>
      <c r="D813" s="73" t="s">
        <v>439</v>
      </c>
      <c r="E813" s="74" t="s">
        <v>3268</v>
      </c>
      <c r="F813" s="74" t="s">
        <v>3269</v>
      </c>
      <c r="G813" s="63" t="s">
        <v>3270</v>
      </c>
      <c r="H813" s="63" t="s">
        <v>3271</v>
      </c>
      <c r="I813" s="64" t="s">
        <v>2775</v>
      </c>
      <c r="J813" s="65" t="s">
        <v>3272</v>
      </c>
      <c r="K813" s="66" t="s">
        <v>3273</v>
      </c>
      <c r="L813" s="161" t="s">
        <v>2514</v>
      </c>
      <c r="N813" s="68"/>
      <c r="O813" s="69"/>
      <c r="P813" s="69"/>
      <c r="Q813" s="76"/>
      <c r="R813" s="68" t="str">
        <f t="shared" si="62"/>
        <v/>
      </c>
      <c r="S813" s="71" t="str">
        <f t="shared" si="63"/>
        <v/>
      </c>
      <c r="T813" s="68" t="str">
        <f t="shared" si="64"/>
        <v/>
      </c>
      <c r="U813" s="71" t="str">
        <f t="shared" si="65"/>
        <v/>
      </c>
    </row>
    <row r="814" spans="1:21" ht="31.5">
      <c r="A814" s="58" t="s">
        <v>3274</v>
      </c>
      <c r="B814" s="72" t="s">
        <v>3257</v>
      </c>
      <c r="C814" s="73" t="s">
        <v>29</v>
      </c>
      <c r="D814" s="73" t="s">
        <v>107</v>
      </c>
      <c r="E814" s="74" t="s">
        <v>3275</v>
      </c>
      <c r="F814" s="95" t="s">
        <v>3276</v>
      </c>
      <c r="G814" s="63" t="s">
        <v>3277</v>
      </c>
      <c r="H814" s="63" t="s">
        <v>3278</v>
      </c>
      <c r="I814" s="64" t="s">
        <v>3152</v>
      </c>
      <c r="J814" s="65" t="s">
        <v>3272</v>
      </c>
      <c r="K814" s="66" t="s">
        <v>3273</v>
      </c>
      <c r="L814" s="164" t="s">
        <v>3266</v>
      </c>
      <c r="N814" s="68"/>
      <c r="O814" s="69"/>
      <c r="P814" s="69"/>
      <c r="Q814" s="76"/>
      <c r="R814" s="68" t="str">
        <f t="shared" si="62"/>
        <v/>
      </c>
      <c r="S814" s="71" t="str">
        <f t="shared" si="63"/>
        <v/>
      </c>
      <c r="T814" s="68" t="str">
        <f t="shared" si="64"/>
        <v/>
      </c>
      <c r="U814" s="71" t="str">
        <f t="shared" si="65"/>
        <v/>
      </c>
    </row>
    <row r="815" spans="1:21" ht="31.5">
      <c r="A815" s="58" t="s">
        <v>3279</v>
      </c>
      <c r="B815" s="72" t="s">
        <v>3257</v>
      </c>
      <c r="C815" s="73" t="s">
        <v>29</v>
      </c>
      <c r="D815" s="73" t="s">
        <v>600</v>
      </c>
      <c r="E815" s="74" t="s">
        <v>3280</v>
      </c>
      <c r="F815" s="74" t="s">
        <v>3281</v>
      </c>
      <c r="G815" s="63" t="s">
        <v>3282</v>
      </c>
      <c r="H815" s="63" t="s">
        <v>3283</v>
      </c>
      <c r="I815" s="64" t="s">
        <v>3284</v>
      </c>
      <c r="J815" s="65" t="s">
        <v>2768</v>
      </c>
      <c r="K815" s="66" t="s">
        <v>2769</v>
      </c>
      <c r="L815" s="164" t="s">
        <v>3266</v>
      </c>
      <c r="N815" s="68"/>
      <c r="O815" s="69"/>
      <c r="P815" s="69"/>
      <c r="Q815" s="76"/>
      <c r="R815" s="68" t="str">
        <f t="shared" si="62"/>
        <v/>
      </c>
      <c r="S815" s="71" t="str">
        <f t="shared" si="63"/>
        <v/>
      </c>
      <c r="T815" s="68" t="str">
        <f t="shared" si="64"/>
        <v/>
      </c>
      <c r="U815" s="71" t="str">
        <f t="shared" si="65"/>
        <v/>
      </c>
    </row>
    <row r="816" spans="1:21" ht="31.5">
      <c r="A816" s="58" t="s">
        <v>3285</v>
      </c>
      <c r="B816" s="72" t="s">
        <v>3257</v>
      </c>
      <c r="C816" s="73" t="s">
        <v>29</v>
      </c>
      <c r="D816" s="73" t="s">
        <v>609</v>
      </c>
      <c r="E816" s="74" t="s">
        <v>3286</v>
      </c>
      <c r="F816" s="74" t="s">
        <v>3287</v>
      </c>
      <c r="G816" s="63" t="s">
        <v>3282</v>
      </c>
      <c r="H816" s="63" t="s">
        <v>3283</v>
      </c>
      <c r="I816" s="64" t="s">
        <v>3284</v>
      </c>
      <c r="J816" s="65" t="s">
        <v>2768</v>
      </c>
      <c r="K816" s="66" t="s">
        <v>2769</v>
      </c>
      <c r="L816" s="161" t="s">
        <v>2514</v>
      </c>
      <c r="N816" s="68"/>
      <c r="O816" s="69"/>
      <c r="P816" s="69"/>
      <c r="Q816" s="76"/>
      <c r="R816" s="68" t="str">
        <f t="shared" si="62"/>
        <v/>
      </c>
      <c r="S816" s="71" t="str">
        <f t="shared" si="63"/>
        <v/>
      </c>
      <c r="T816" s="68" t="str">
        <f t="shared" si="64"/>
        <v/>
      </c>
      <c r="U816" s="71" t="str">
        <f t="shared" si="65"/>
        <v/>
      </c>
    </row>
    <row r="817" spans="1:21" ht="22.5">
      <c r="A817" s="58" t="s">
        <v>3288</v>
      </c>
      <c r="B817" s="72" t="s">
        <v>3257</v>
      </c>
      <c r="C817" s="73" t="s">
        <v>29</v>
      </c>
      <c r="D817" s="73" t="s">
        <v>722</v>
      </c>
      <c r="E817" s="74" t="s">
        <v>3289</v>
      </c>
      <c r="F817" s="74" t="s">
        <v>3290</v>
      </c>
      <c r="G817" s="63" t="s">
        <v>3291</v>
      </c>
      <c r="H817" s="63" t="s">
        <v>3292</v>
      </c>
      <c r="I817" s="64" t="s">
        <v>3293</v>
      </c>
      <c r="J817" s="65" t="s">
        <v>3272</v>
      </c>
      <c r="K817" s="66" t="s">
        <v>3273</v>
      </c>
      <c r="L817" s="164" t="s">
        <v>3266</v>
      </c>
      <c r="N817" s="68"/>
      <c r="O817" s="69"/>
      <c r="P817" s="69"/>
      <c r="Q817" s="76"/>
      <c r="R817" s="68" t="str">
        <f t="shared" si="62"/>
        <v/>
      </c>
      <c r="S817" s="71" t="str">
        <f t="shared" si="63"/>
        <v/>
      </c>
      <c r="T817" s="68" t="str">
        <f t="shared" si="64"/>
        <v/>
      </c>
      <c r="U817" s="71" t="str">
        <f t="shared" si="65"/>
        <v/>
      </c>
    </row>
    <row r="818" spans="1:21" ht="22.5">
      <c r="A818" s="58" t="s">
        <v>3294</v>
      </c>
      <c r="B818" s="72" t="s">
        <v>3257</v>
      </c>
      <c r="C818" s="73" t="s">
        <v>29</v>
      </c>
      <c r="D818" s="73" t="s">
        <v>3295</v>
      </c>
      <c r="E818" s="74" t="s">
        <v>3296</v>
      </c>
      <c r="F818" s="74" t="s">
        <v>3297</v>
      </c>
      <c r="G818" s="63" t="s">
        <v>3298</v>
      </c>
      <c r="H818" s="63" t="s">
        <v>3299</v>
      </c>
      <c r="I818" s="129" t="s">
        <v>3300</v>
      </c>
      <c r="J818" s="65" t="s">
        <v>3272</v>
      </c>
      <c r="K818" s="66" t="s">
        <v>3273</v>
      </c>
      <c r="L818" s="164" t="s">
        <v>3266</v>
      </c>
      <c r="N818" s="68"/>
      <c r="O818" s="69"/>
      <c r="P818" s="69"/>
      <c r="Q818" s="76"/>
      <c r="R818" s="68" t="str">
        <f t="shared" si="62"/>
        <v/>
      </c>
      <c r="S818" s="71" t="str">
        <f t="shared" si="63"/>
        <v/>
      </c>
      <c r="T818" s="68" t="str">
        <f t="shared" si="64"/>
        <v/>
      </c>
      <c r="U818" s="71" t="str">
        <f t="shared" si="65"/>
        <v/>
      </c>
    </row>
    <row r="819" spans="1:21" ht="33.75">
      <c r="A819" s="58" t="s">
        <v>3301</v>
      </c>
      <c r="B819" s="72" t="s">
        <v>3257</v>
      </c>
      <c r="C819" s="73" t="s">
        <v>29</v>
      </c>
      <c r="D819" s="73" t="s">
        <v>1456</v>
      </c>
      <c r="E819" s="74" t="s">
        <v>3302</v>
      </c>
      <c r="F819" s="74" t="s">
        <v>3303</v>
      </c>
      <c r="G819" s="63" t="s">
        <v>3304</v>
      </c>
      <c r="H819" s="63" t="s">
        <v>3305</v>
      </c>
      <c r="I819" s="64" t="s">
        <v>3306</v>
      </c>
      <c r="J819" s="65" t="s">
        <v>3272</v>
      </c>
      <c r="K819" s="66" t="s">
        <v>3273</v>
      </c>
      <c r="L819" s="164" t="s">
        <v>3266</v>
      </c>
      <c r="N819" s="68"/>
      <c r="O819" s="69"/>
      <c r="P819" s="69"/>
      <c r="Q819" s="76"/>
      <c r="R819" s="68" t="str">
        <f t="shared" si="62"/>
        <v/>
      </c>
      <c r="S819" s="71" t="str">
        <f t="shared" si="63"/>
        <v/>
      </c>
      <c r="T819" s="68" t="str">
        <f t="shared" si="64"/>
        <v/>
      </c>
      <c r="U819" s="71" t="str">
        <f t="shared" si="65"/>
        <v/>
      </c>
    </row>
    <row r="820" spans="1:21" ht="21">
      <c r="A820" s="86" t="s">
        <v>3307</v>
      </c>
      <c r="B820" s="59" t="s">
        <v>3257</v>
      </c>
      <c r="C820" s="60" t="s">
        <v>40</v>
      </c>
      <c r="D820" s="60" t="s">
        <v>25</v>
      </c>
      <c r="E820" s="62" t="s">
        <v>3308</v>
      </c>
      <c r="F820" s="62" t="s">
        <v>3309</v>
      </c>
      <c r="G820" s="63"/>
      <c r="H820" s="63"/>
      <c r="I820" s="64"/>
      <c r="J820" s="65"/>
      <c r="K820" s="66"/>
      <c r="L820" s="67"/>
      <c r="N820" s="68"/>
      <c r="O820" s="69"/>
      <c r="P820" s="69"/>
      <c r="Q820" s="76"/>
      <c r="R820" s="68" t="str">
        <f t="shared" si="62"/>
        <v/>
      </c>
      <c r="S820" s="71" t="str">
        <f t="shared" si="63"/>
        <v/>
      </c>
      <c r="T820" s="68" t="str">
        <f t="shared" si="64"/>
        <v/>
      </c>
      <c r="U820" s="71" t="str">
        <f t="shared" si="65"/>
        <v/>
      </c>
    </row>
    <row r="821" spans="1:21" ht="42">
      <c r="A821" s="58" t="s">
        <v>3310</v>
      </c>
      <c r="B821" s="72" t="s">
        <v>3257</v>
      </c>
      <c r="C821" s="73" t="s">
        <v>40</v>
      </c>
      <c r="D821" s="73" t="s">
        <v>60</v>
      </c>
      <c r="E821" s="74" t="s">
        <v>3311</v>
      </c>
      <c r="F821" s="74" t="s">
        <v>3312</v>
      </c>
      <c r="G821" s="89" t="s">
        <v>2765</v>
      </c>
      <c r="H821" s="89" t="s">
        <v>2766</v>
      </c>
      <c r="I821" s="90" t="s">
        <v>2767</v>
      </c>
      <c r="J821" s="65" t="s">
        <v>2768</v>
      </c>
      <c r="K821" s="83" t="s">
        <v>2769</v>
      </c>
      <c r="L821" s="164" t="s">
        <v>3093</v>
      </c>
      <c r="M821" s="84"/>
      <c r="N821" s="68"/>
      <c r="O821" s="69"/>
      <c r="P821" s="69"/>
      <c r="Q821" s="76"/>
      <c r="R821" s="68" t="str">
        <f t="shared" si="62"/>
        <v/>
      </c>
      <c r="S821" s="71" t="str">
        <f t="shared" si="63"/>
        <v/>
      </c>
      <c r="T821" s="68" t="str">
        <f t="shared" si="64"/>
        <v/>
      </c>
      <c r="U821" s="71" t="str">
        <f t="shared" si="65"/>
        <v/>
      </c>
    </row>
    <row r="822" spans="1:21" ht="31.5">
      <c r="A822" s="58" t="s">
        <v>3313</v>
      </c>
      <c r="B822" s="72" t="s">
        <v>3257</v>
      </c>
      <c r="C822" s="73" t="s">
        <v>40</v>
      </c>
      <c r="D822" s="73" t="s">
        <v>439</v>
      </c>
      <c r="E822" s="74" t="s">
        <v>3314</v>
      </c>
      <c r="F822" s="95" t="s">
        <v>3315</v>
      </c>
      <c r="G822" s="89" t="s">
        <v>3061</v>
      </c>
      <c r="H822" s="89" t="s">
        <v>3062</v>
      </c>
      <c r="I822" s="90" t="s">
        <v>2775</v>
      </c>
      <c r="J822" s="82" t="s">
        <v>3017</v>
      </c>
      <c r="K822" s="66" t="s">
        <v>3018</v>
      </c>
      <c r="L822" s="164" t="s">
        <v>2514</v>
      </c>
      <c r="N822" s="68"/>
      <c r="O822" s="69"/>
      <c r="P822" s="69"/>
      <c r="Q822" s="76"/>
      <c r="R822" s="68" t="str">
        <f t="shared" si="62"/>
        <v/>
      </c>
      <c r="S822" s="71" t="str">
        <f t="shared" si="63"/>
        <v/>
      </c>
      <c r="T822" s="68" t="str">
        <f t="shared" si="64"/>
        <v/>
      </c>
      <c r="U822" s="71" t="str">
        <f t="shared" si="65"/>
        <v/>
      </c>
    </row>
    <row r="823" spans="1:21" ht="33.75">
      <c r="A823" s="58" t="s">
        <v>3316</v>
      </c>
      <c r="B823" s="72" t="s">
        <v>3257</v>
      </c>
      <c r="C823" s="73" t="s">
        <v>40</v>
      </c>
      <c r="D823" s="73" t="s">
        <v>672</v>
      </c>
      <c r="E823" s="74" t="s">
        <v>3317</v>
      </c>
      <c r="F823" s="74" t="s">
        <v>3318</v>
      </c>
      <c r="G823" s="89" t="s">
        <v>2765</v>
      </c>
      <c r="H823" s="89" t="s">
        <v>2766</v>
      </c>
      <c r="I823" s="90" t="s">
        <v>2767</v>
      </c>
      <c r="J823" s="65" t="s">
        <v>2768</v>
      </c>
      <c r="K823" s="83" t="s">
        <v>2769</v>
      </c>
      <c r="L823" s="164" t="s">
        <v>3093</v>
      </c>
      <c r="M823" s="84"/>
      <c r="N823" s="68"/>
      <c r="O823" s="69"/>
      <c r="P823" s="69"/>
      <c r="Q823" s="76"/>
      <c r="R823" s="68" t="str">
        <f t="shared" si="62"/>
        <v/>
      </c>
      <c r="S823" s="71" t="str">
        <f t="shared" si="63"/>
        <v/>
      </c>
      <c r="T823" s="68" t="str">
        <f t="shared" si="64"/>
        <v/>
      </c>
      <c r="U823" s="71" t="str">
        <f t="shared" si="65"/>
        <v/>
      </c>
    </row>
    <row r="824" spans="1:21" ht="33.75">
      <c r="A824" s="58" t="s">
        <v>3319</v>
      </c>
      <c r="B824" s="72" t="s">
        <v>3257</v>
      </c>
      <c r="C824" s="73" t="s">
        <v>40</v>
      </c>
      <c r="D824" s="73" t="s">
        <v>107</v>
      </c>
      <c r="E824" s="74" t="s">
        <v>3320</v>
      </c>
      <c r="F824" s="95" t="s">
        <v>3321</v>
      </c>
      <c r="G824" s="89" t="s">
        <v>2765</v>
      </c>
      <c r="H824" s="89" t="s">
        <v>2766</v>
      </c>
      <c r="I824" s="90" t="s">
        <v>2767</v>
      </c>
      <c r="J824" s="65" t="s">
        <v>2768</v>
      </c>
      <c r="K824" s="83" t="s">
        <v>2769</v>
      </c>
      <c r="L824" s="164" t="s">
        <v>3093</v>
      </c>
      <c r="M824" s="84"/>
      <c r="N824" s="68"/>
      <c r="O824" s="69"/>
      <c r="P824" s="69"/>
      <c r="Q824" s="76"/>
      <c r="R824" s="68" t="str">
        <f t="shared" si="62"/>
        <v/>
      </c>
      <c r="S824" s="71" t="str">
        <f t="shared" si="63"/>
        <v/>
      </c>
      <c r="T824" s="68" t="str">
        <f t="shared" si="64"/>
        <v/>
      </c>
      <c r="U824" s="71" t="str">
        <f t="shared" si="65"/>
        <v/>
      </c>
    </row>
    <row r="825" spans="1:21" ht="33.75">
      <c r="A825" s="58" t="s">
        <v>3322</v>
      </c>
      <c r="B825" s="72" t="s">
        <v>3257</v>
      </c>
      <c r="C825" s="73" t="s">
        <v>40</v>
      </c>
      <c r="D825" s="73" t="s">
        <v>446</v>
      </c>
      <c r="E825" s="74" t="s">
        <v>3323</v>
      </c>
      <c r="F825" s="95" t="s">
        <v>3324</v>
      </c>
      <c r="G825" s="89" t="s">
        <v>2765</v>
      </c>
      <c r="H825" s="89" t="s">
        <v>2766</v>
      </c>
      <c r="I825" s="90" t="s">
        <v>2767</v>
      </c>
      <c r="J825" s="65" t="s">
        <v>2768</v>
      </c>
      <c r="K825" s="83" t="s">
        <v>2769</v>
      </c>
      <c r="L825" s="164" t="s">
        <v>3093</v>
      </c>
      <c r="M825" s="84"/>
      <c r="N825" s="68"/>
      <c r="O825" s="69"/>
      <c r="P825" s="69"/>
      <c r="Q825" s="76"/>
      <c r="R825" s="68" t="str">
        <f t="shared" si="62"/>
        <v/>
      </c>
      <c r="S825" s="71" t="str">
        <f t="shared" si="63"/>
        <v/>
      </c>
      <c r="T825" s="68" t="str">
        <f t="shared" si="64"/>
        <v/>
      </c>
      <c r="U825" s="71" t="str">
        <f t="shared" si="65"/>
        <v/>
      </c>
    </row>
    <row r="826" spans="1:21" ht="31.5">
      <c r="A826" s="58" t="s">
        <v>3325</v>
      </c>
      <c r="B826" s="72" t="s">
        <v>3257</v>
      </c>
      <c r="C826" s="73" t="s">
        <v>40</v>
      </c>
      <c r="D826" s="73" t="s">
        <v>600</v>
      </c>
      <c r="E826" s="74" t="s">
        <v>3326</v>
      </c>
      <c r="F826" s="74" t="s">
        <v>3327</v>
      </c>
      <c r="G826" s="63" t="s">
        <v>3282</v>
      </c>
      <c r="H826" s="63" t="s">
        <v>3283</v>
      </c>
      <c r="I826" s="64" t="s">
        <v>3284</v>
      </c>
      <c r="J826" s="65" t="s">
        <v>2768</v>
      </c>
      <c r="K826" s="83" t="s">
        <v>2769</v>
      </c>
      <c r="L826" s="164" t="s">
        <v>3093</v>
      </c>
      <c r="M826" s="84"/>
      <c r="N826" s="68"/>
      <c r="O826" s="69"/>
      <c r="P826" s="69"/>
      <c r="Q826" s="76"/>
      <c r="R826" s="68" t="str">
        <f t="shared" si="62"/>
        <v/>
      </c>
      <c r="S826" s="71" t="str">
        <f t="shared" si="63"/>
        <v/>
      </c>
      <c r="T826" s="68" t="str">
        <f t="shared" si="64"/>
        <v/>
      </c>
      <c r="U826" s="71" t="str">
        <f t="shared" si="65"/>
        <v/>
      </c>
    </row>
    <row r="827" spans="1:21" ht="39.6" customHeight="1">
      <c r="A827" s="58" t="s">
        <v>3328</v>
      </c>
      <c r="B827" s="72" t="s">
        <v>3257</v>
      </c>
      <c r="C827" s="73" t="s">
        <v>40</v>
      </c>
      <c r="D827" s="73" t="s">
        <v>609</v>
      </c>
      <c r="E827" s="74" t="s">
        <v>3329</v>
      </c>
      <c r="F827" s="74" t="s">
        <v>3330</v>
      </c>
      <c r="G827" s="63" t="s">
        <v>3282</v>
      </c>
      <c r="H827" s="63" t="s">
        <v>3283</v>
      </c>
      <c r="I827" s="64" t="s">
        <v>3284</v>
      </c>
      <c r="J827" s="65" t="s">
        <v>2768</v>
      </c>
      <c r="K827" s="83" t="s">
        <v>2769</v>
      </c>
      <c r="L827" s="164" t="s">
        <v>2514</v>
      </c>
      <c r="M827" s="84"/>
      <c r="N827" s="68"/>
      <c r="O827" s="69"/>
      <c r="P827" s="69"/>
      <c r="Q827" s="76"/>
      <c r="R827" s="68" t="str">
        <f t="shared" si="62"/>
        <v/>
      </c>
      <c r="S827" s="71" t="str">
        <f t="shared" si="63"/>
        <v/>
      </c>
      <c r="T827" s="68" t="str">
        <f t="shared" si="64"/>
        <v/>
      </c>
      <c r="U827" s="71" t="str">
        <f t="shared" si="65"/>
        <v/>
      </c>
    </row>
    <row r="828" spans="1:21" ht="31.5">
      <c r="A828" s="58" t="s">
        <v>3331</v>
      </c>
      <c r="B828" s="72" t="s">
        <v>3257</v>
      </c>
      <c r="C828" s="73" t="s">
        <v>40</v>
      </c>
      <c r="D828" s="73" t="s">
        <v>613</v>
      </c>
      <c r="E828" s="74" t="s">
        <v>3332</v>
      </c>
      <c r="F828" s="74" t="s">
        <v>3333</v>
      </c>
      <c r="G828" s="89" t="s">
        <v>3282</v>
      </c>
      <c r="H828" s="89" t="s">
        <v>3283</v>
      </c>
      <c r="I828" s="64" t="s">
        <v>3284</v>
      </c>
      <c r="J828" s="65" t="s">
        <v>2768</v>
      </c>
      <c r="K828" s="83" t="s">
        <v>2769</v>
      </c>
      <c r="L828" s="164" t="s">
        <v>3093</v>
      </c>
      <c r="M828" s="84"/>
      <c r="N828" s="68"/>
      <c r="O828" s="69"/>
      <c r="P828" s="69"/>
      <c r="Q828" s="76"/>
      <c r="R828" s="68" t="str">
        <f t="shared" si="62"/>
        <v/>
      </c>
      <c r="S828" s="71" t="str">
        <f t="shared" si="63"/>
        <v/>
      </c>
      <c r="T828" s="68" t="str">
        <f t="shared" si="64"/>
        <v/>
      </c>
      <c r="U828" s="71" t="str">
        <f t="shared" si="65"/>
        <v/>
      </c>
    </row>
    <row r="829" spans="1:21" ht="42">
      <c r="A829" s="98" t="s">
        <v>3334</v>
      </c>
      <c r="B829" s="79" t="s">
        <v>3257</v>
      </c>
      <c r="C829" s="80" t="s">
        <v>40</v>
      </c>
      <c r="D829" s="80" t="s">
        <v>722</v>
      </c>
      <c r="E829" s="74" t="s">
        <v>3335</v>
      </c>
      <c r="F829" s="74" t="s">
        <v>3336</v>
      </c>
      <c r="G829" s="89" t="s">
        <v>3337</v>
      </c>
      <c r="H829" s="89" t="s">
        <v>3338</v>
      </c>
      <c r="I829" s="90" t="s">
        <v>3339</v>
      </c>
      <c r="J829" s="82" t="s">
        <v>2768</v>
      </c>
      <c r="K829" s="83" t="s">
        <v>2769</v>
      </c>
      <c r="L829" s="164" t="s">
        <v>3093</v>
      </c>
      <c r="M829" s="84"/>
      <c r="N829" s="68"/>
      <c r="O829" s="69"/>
      <c r="P829" s="69"/>
      <c r="Q829" s="76"/>
      <c r="R829" s="68" t="str">
        <f t="shared" si="62"/>
        <v/>
      </c>
      <c r="S829" s="71" t="str">
        <f t="shared" si="63"/>
        <v/>
      </c>
      <c r="T829" s="68" t="str">
        <f t="shared" si="64"/>
        <v/>
      </c>
      <c r="U829" s="71" t="str">
        <f t="shared" si="65"/>
        <v/>
      </c>
    </row>
    <row r="830" spans="1:21" ht="31.5">
      <c r="A830" s="58" t="s">
        <v>3340</v>
      </c>
      <c r="B830" s="72" t="s">
        <v>3257</v>
      </c>
      <c r="C830" s="73" t="s">
        <v>40</v>
      </c>
      <c r="D830" s="73" t="s">
        <v>3341</v>
      </c>
      <c r="E830" s="74" t="s">
        <v>3342</v>
      </c>
      <c r="F830" s="74" t="s">
        <v>3343</v>
      </c>
      <c r="G830" s="89" t="s">
        <v>3337</v>
      </c>
      <c r="H830" s="89" t="s">
        <v>3338</v>
      </c>
      <c r="I830" s="64" t="s">
        <v>3339</v>
      </c>
      <c r="J830" s="65" t="s">
        <v>2768</v>
      </c>
      <c r="K830" s="83" t="s">
        <v>2769</v>
      </c>
      <c r="L830" s="164" t="s">
        <v>3093</v>
      </c>
      <c r="M830" s="84"/>
      <c r="N830" s="68"/>
      <c r="O830" s="69"/>
      <c r="P830" s="69"/>
      <c r="Q830" s="76"/>
      <c r="R830" s="68" t="str">
        <f t="shared" si="62"/>
        <v/>
      </c>
      <c r="S830" s="71" t="str">
        <f t="shared" si="63"/>
        <v/>
      </c>
      <c r="T830" s="68" t="str">
        <f t="shared" si="64"/>
        <v/>
      </c>
      <c r="U830" s="71" t="str">
        <f t="shared" si="65"/>
        <v/>
      </c>
    </row>
    <row r="831" spans="1:21" ht="21">
      <c r="A831" s="44" t="s">
        <v>3344</v>
      </c>
      <c r="B831" s="59" t="s">
        <v>3257</v>
      </c>
      <c r="C831" s="60" t="s">
        <v>50</v>
      </c>
      <c r="D831" s="60" t="s">
        <v>25</v>
      </c>
      <c r="E831" s="61" t="s">
        <v>3345</v>
      </c>
      <c r="F831" s="62" t="s">
        <v>3346</v>
      </c>
      <c r="G831" s="63"/>
      <c r="H831" s="63"/>
      <c r="I831" s="64"/>
      <c r="J831" s="65"/>
      <c r="K831" s="66"/>
      <c r="L831" s="67"/>
      <c r="N831" s="68"/>
      <c r="O831" s="69"/>
      <c r="P831" s="69"/>
      <c r="Q831" s="76"/>
      <c r="R831" s="68" t="str">
        <f t="shared" si="62"/>
        <v/>
      </c>
      <c r="S831" s="71" t="str">
        <f t="shared" si="63"/>
        <v/>
      </c>
      <c r="T831" s="68" t="str">
        <f t="shared" si="64"/>
        <v/>
      </c>
      <c r="U831" s="71" t="str">
        <f t="shared" si="65"/>
        <v/>
      </c>
    </row>
    <row r="832" spans="1:21" ht="31.5">
      <c r="A832" s="98" t="s">
        <v>3347</v>
      </c>
      <c r="B832" s="79" t="s">
        <v>3257</v>
      </c>
      <c r="C832" s="80" t="s">
        <v>50</v>
      </c>
      <c r="D832" s="80" t="s">
        <v>60</v>
      </c>
      <c r="E832" s="74" t="s">
        <v>3348</v>
      </c>
      <c r="F832" s="74" t="s">
        <v>3349</v>
      </c>
      <c r="G832" s="63" t="s">
        <v>3350</v>
      </c>
      <c r="H832" s="63" t="s">
        <v>3351</v>
      </c>
      <c r="I832" s="64" t="s">
        <v>3352</v>
      </c>
      <c r="J832" s="65" t="s">
        <v>3184</v>
      </c>
      <c r="K832" s="66" t="s">
        <v>3185</v>
      </c>
      <c r="L832" s="164" t="s">
        <v>3093</v>
      </c>
      <c r="N832" s="68"/>
      <c r="O832" s="69"/>
      <c r="P832" s="69"/>
      <c r="Q832" s="76"/>
      <c r="R832" s="68" t="str">
        <f t="shared" si="62"/>
        <v/>
      </c>
      <c r="S832" s="71" t="str">
        <f t="shared" si="63"/>
        <v/>
      </c>
      <c r="T832" s="68" t="str">
        <f t="shared" si="64"/>
        <v/>
      </c>
      <c r="U832" s="71" t="str">
        <f t="shared" si="65"/>
        <v/>
      </c>
    </row>
    <row r="833" spans="1:21" ht="31.5">
      <c r="A833" s="58" t="s">
        <v>3353</v>
      </c>
      <c r="B833" s="72" t="s">
        <v>3257</v>
      </c>
      <c r="C833" s="73" t="s">
        <v>50</v>
      </c>
      <c r="D833" s="73" t="s">
        <v>439</v>
      </c>
      <c r="E833" s="74" t="s">
        <v>3354</v>
      </c>
      <c r="F833" s="74" t="s">
        <v>3355</v>
      </c>
      <c r="G833" s="63" t="s">
        <v>3356</v>
      </c>
      <c r="H833" s="63" t="s">
        <v>3357</v>
      </c>
      <c r="I833" s="64" t="s">
        <v>3358</v>
      </c>
      <c r="J833" s="65" t="s">
        <v>2712</v>
      </c>
      <c r="K833" s="66" t="s">
        <v>2713</v>
      </c>
      <c r="L833" s="164" t="s">
        <v>3359</v>
      </c>
      <c r="N833" s="68"/>
      <c r="O833" s="69"/>
      <c r="P833" s="69"/>
      <c r="Q833" s="76"/>
      <c r="R833" s="68" t="str">
        <f t="shared" si="62"/>
        <v/>
      </c>
      <c r="S833" s="71" t="str">
        <f t="shared" si="63"/>
        <v/>
      </c>
      <c r="T833" s="68" t="str">
        <f t="shared" si="64"/>
        <v/>
      </c>
      <c r="U833" s="71" t="str">
        <f t="shared" si="65"/>
        <v/>
      </c>
    </row>
    <row r="834" spans="1:21" ht="21">
      <c r="A834" s="44" t="s">
        <v>3360</v>
      </c>
      <c r="B834" s="45" t="s">
        <v>3361</v>
      </c>
      <c r="C834" s="46" t="s">
        <v>24</v>
      </c>
      <c r="D834" s="46" t="s">
        <v>25</v>
      </c>
      <c r="E834" s="47" t="s">
        <v>3362</v>
      </c>
      <c r="F834" s="47" t="s">
        <v>3363</v>
      </c>
      <c r="G834" s="48"/>
      <c r="H834" s="48"/>
      <c r="I834" s="49"/>
      <c r="J834" s="50"/>
      <c r="K834" s="51"/>
      <c r="L834" s="52"/>
      <c r="M834" s="53"/>
      <c r="N834" s="54"/>
      <c r="O834" s="55"/>
      <c r="P834" s="55"/>
      <c r="Q834" s="85"/>
      <c r="R834" s="54" t="str">
        <f t="shared" si="62"/>
        <v/>
      </c>
      <c r="S834" s="57" t="str">
        <f t="shared" si="63"/>
        <v/>
      </c>
      <c r="T834" s="54" t="str">
        <f t="shared" si="64"/>
        <v/>
      </c>
      <c r="U834" s="57" t="str">
        <f t="shared" si="65"/>
        <v/>
      </c>
    </row>
    <row r="835" spans="1:21" ht="21">
      <c r="A835" s="86" t="s">
        <v>3364</v>
      </c>
      <c r="B835" s="59" t="s">
        <v>3361</v>
      </c>
      <c r="C835" s="60" t="s">
        <v>29</v>
      </c>
      <c r="D835" s="60" t="s">
        <v>25</v>
      </c>
      <c r="E835" s="61" t="s">
        <v>3365</v>
      </c>
      <c r="F835" s="62" t="s">
        <v>3366</v>
      </c>
      <c r="G835" s="63"/>
      <c r="H835" s="63"/>
      <c r="I835" s="64"/>
      <c r="J835" s="65"/>
      <c r="K835" s="66"/>
      <c r="L835" s="67"/>
      <c r="N835" s="68"/>
      <c r="O835" s="69"/>
      <c r="P835" s="69"/>
      <c r="Q835" s="76"/>
      <c r="R835" s="68" t="str">
        <f t="shared" si="62"/>
        <v/>
      </c>
      <c r="S835" s="71" t="str">
        <f t="shared" si="63"/>
        <v/>
      </c>
      <c r="T835" s="68" t="str">
        <f t="shared" si="64"/>
        <v/>
      </c>
      <c r="U835" s="71" t="str">
        <f t="shared" si="65"/>
        <v/>
      </c>
    </row>
    <row r="836" spans="1:21" ht="21">
      <c r="A836" s="58" t="s">
        <v>3367</v>
      </c>
      <c r="B836" s="72" t="s">
        <v>3361</v>
      </c>
      <c r="C836" s="73" t="s">
        <v>29</v>
      </c>
      <c r="D836" s="73" t="s">
        <v>23</v>
      </c>
      <c r="E836" s="87" t="s">
        <v>3365</v>
      </c>
      <c r="F836" s="74" t="s">
        <v>3366</v>
      </c>
      <c r="G836" s="63" t="s">
        <v>3368</v>
      </c>
      <c r="H836" s="63" t="s">
        <v>3369</v>
      </c>
      <c r="I836" s="64" t="s">
        <v>3370</v>
      </c>
      <c r="J836" s="65" t="s">
        <v>3371</v>
      </c>
      <c r="K836" s="66" t="s">
        <v>3372</v>
      </c>
      <c r="L836" s="161" t="s">
        <v>3373</v>
      </c>
      <c r="N836" s="68"/>
      <c r="O836" s="69"/>
      <c r="P836" s="69"/>
      <c r="Q836" s="76"/>
      <c r="R836" s="68" t="str">
        <f t="shared" si="62"/>
        <v/>
      </c>
      <c r="S836" s="71" t="str">
        <f t="shared" si="63"/>
        <v/>
      </c>
      <c r="T836" s="68" t="str">
        <f t="shared" si="64"/>
        <v/>
      </c>
      <c r="U836" s="71" t="str">
        <f t="shared" si="65"/>
        <v/>
      </c>
    </row>
    <row r="837" spans="1:21" ht="21">
      <c r="A837" s="86" t="s">
        <v>3374</v>
      </c>
      <c r="B837" s="59" t="s">
        <v>3361</v>
      </c>
      <c r="C837" s="60" t="s">
        <v>387</v>
      </c>
      <c r="D837" s="60" t="s">
        <v>25</v>
      </c>
      <c r="E837" s="61" t="s">
        <v>3375</v>
      </c>
      <c r="F837" s="62" t="s">
        <v>3376</v>
      </c>
      <c r="G837" s="63"/>
      <c r="H837" s="63"/>
      <c r="I837" s="64"/>
      <c r="J837" s="65"/>
      <c r="K837" s="66"/>
      <c r="L837" s="67"/>
      <c r="N837" s="68"/>
      <c r="O837" s="69"/>
      <c r="P837" s="69"/>
      <c r="Q837" s="76"/>
      <c r="R837" s="68" t="str">
        <f t="shared" si="62"/>
        <v/>
      </c>
      <c r="S837" s="71" t="str">
        <f t="shared" si="63"/>
        <v/>
      </c>
      <c r="T837" s="68" t="str">
        <f t="shared" si="64"/>
        <v/>
      </c>
      <c r="U837" s="71" t="str">
        <f t="shared" si="65"/>
        <v/>
      </c>
    </row>
    <row r="838" spans="1:21" ht="21">
      <c r="A838" s="58" t="s">
        <v>3377</v>
      </c>
      <c r="B838" s="72" t="s">
        <v>3361</v>
      </c>
      <c r="C838" s="73" t="s">
        <v>387</v>
      </c>
      <c r="D838" s="73" t="s">
        <v>23</v>
      </c>
      <c r="E838" s="87" t="s">
        <v>3375</v>
      </c>
      <c r="F838" s="74" t="s">
        <v>3376</v>
      </c>
      <c r="G838" s="63" t="s">
        <v>3378</v>
      </c>
      <c r="H838" s="63" t="s">
        <v>3379</v>
      </c>
      <c r="I838" s="64" t="s">
        <v>3380</v>
      </c>
      <c r="J838" s="65" t="s">
        <v>3371</v>
      </c>
      <c r="K838" s="66" t="s">
        <v>3372</v>
      </c>
      <c r="L838" s="161" t="s">
        <v>3373</v>
      </c>
      <c r="N838" s="68"/>
      <c r="O838" s="69"/>
      <c r="P838" s="69"/>
      <c r="Q838" s="76"/>
      <c r="R838" s="68" t="str">
        <f t="shared" si="62"/>
        <v/>
      </c>
      <c r="S838" s="71" t="str">
        <f t="shared" si="63"/>
        <v/>
      </c>
      <c r="T838" s="68" t="str">
        <f t="shared" si="64"/>
        <v/>
      </c>
      <c r="U838" s="71" t="str">
        <f t="shared" si="65"/>
        <v/>
      </c>
    </row>
    <row r="839" spans="1:21" ht="21">
      <c r="A839" s="86" t="s">
        <v>3381</v>
      </c>
      <c r="B839" s="59" t="s">
        <v>3361</v>
      </c>
      <c r="C839" s="60" t="s">
        <v>753</v>
      </c>
      <c r="D839" s="60" t="s">
        <v>25</v>
      </c>
      <c r="E839" s="61" t="s">
        <v>3382</v>
      </c>
      <c r="F839" s="62" t="s">
        <v>3383</v>
      </c>
      <c r="G839" s="63"/>
      <c r="H839" s="63"/>
      <c r="I839" s="64"/>
      <c r="J839" s="65"/>
      <c r="K839" s="66"/>
      <c r="L839" s="67"/>
      <c r="N839" s="68"/>
      <c r="O839" s="69"/>
      <c r="P839" s="69"/>
      <c r="Q839" s="76"/>
      <c r="R839" s="68" t="str">
        <f t="shared" si="62"/>
        <v/>
      </c>
      <c r="S839" s="71" t="str">
        <f t="shared" si="63"/>
        <v/>
      </c>
      <c r="T839" s="68" t="str">
        <f t="shared" si="64"/>
        <v/>
      </c>
      <c r="U839" s="71" t="str">
        <f t="shared" si="65"/>
        <v/>
      </c>
    </row>
    <row r="840" spans="1:21" ht="25.15" customHeight="1">
      <c r="A840" s="58" t="s">
        <v>3384</v>
      </c>
      <c r="B840" s="72" t="s">
        <v>3361</v>
      </c>
      <c r="C840" s="73" t="s">
        <v>753</v>
      </c>
      <c r="D840" s="73" t="s">
        <v>23</v>
      </c>
      <c r="E840" s="87" t="s">
        <v>3382</v>
      </c>
      <c r="F840" s="74" t="s">
        <v>3383</v>
      </c>
      <c r="G840" s="63" t="s">
        <v>3368</v>
      </c>
      <c r="H840" s="63" t="s">
        <v>3369</v>
      </c>
      <c r="I840" s="64" t="s">
        <v>3370</v>
      </c>
      <c r="J840" s="65" t="s">
        <v>3371</v>
      </c>
      <c r="K840" s="66" t="s">
        <v>3372</v>
      </c>
      <c r="L840" s="161" t="s">
        <v>3373</v>
      </c>
      <c r="N840" s="68"/>
      <c r="O840" s="69"/>
      <c r="P840" s="69"/>
      <c r="Q840" s="76"/>
      <c r="R840" s="68" t="str">
        <f t="shared" si="62"/>
        <v/>
      </c>
      <c r="S840" s="71" t="str">
        <f t="shared" si="63"/>
        <v/>
      </c>
      <c r="T840" s="68" t="str">
        <f t="shared" si="64"/>
        <v/>
      </c>
      <c r="U840" s="71" t="str">
        <f t="shared" si="65"/>
        <v/>
      </c>
    </row>
    <row r="841" spans="1:21" ht="21">
      <c r="A841" s="86" t="s">
        <v>3385</v>
      </c>
      <c r="B841" s="59" t="s">
        <v>3361</v>
      </c>
      <c r="C841" s="60" t="s">
        <v>773</v>
      </c>
      <c r="D841" s="60" t="s">
        <v>25</v>
      </c>
      <c r="E841" s="61" t="s">
        <v>3386</v>
      </c>
      <c r="F841" s="62" t="s">
        <v>3387</v>
      </c>
      <c r="G841" s="63"/>
      <c r="H841" s="63"/>
      <c r="I841" s="64"/>
      <c r="J841" s="65"/>
      <c r="K841" s="66"/>
      <c r="L841" s="67"/>
      <c r="N841" s="68"/>
      <c r="O841" s="69"/>
      <c r="P841" s="69"/>
      <c r="Q841" s="76"/>
      <c r="R841" s="68" t="str">
        <f t="shared" si="62"/>
        <v/>
      </c>
      <c r="S841" s="71" t="str">
        <f t="shared" si="63"/>
        <v/>
      </c>
      <c r="T841" s="68" t="str">
        <f t="shared" si="64"/>
        <v/>
      </c>
      <c r="U841" s="71" t="str">
        <f t="shared" si="65"/>
        <v/>
      </c>
    </row>
    <row r="842" spans="1:21" ht="21">
      <c r="A842" s="98" t="s">
        <v>3388</v>
      </c>
      <c r="B842" s="79" t="s">
        <v>3361</v>
      </c>
      <c r="C842" s="80" t="s">
        <v>773</v>
      </c>
      <c r="D842" s="80" t="s">
        <v>23</v>
      </c>
      <c r="E842" s="87" t="s">
        <v>3386</v>
      </c>
      <c r="F842" s="74" t="s">
        <v>3387</v>
      </c>
      <c r="G842" s="63" t="s">
        <v>3368</v>
      </c>
      <c r="H842" s="63" t="s">
        <v>3369</v>
      </c>
      <c r="I842" s="64" t="s">
        <v>3370</v>
      </c>
      <c r="J842" s="65" t="s">
        <v>3371</v>
      </c>
      <c r="K842" s="66" t="s">
        <v>3372</v>
      </c>
      <c r="L842" s="161" t="s">
        <v>3373</v>
      </c>
      <c r="N842" s="68"/>
      <c r="O842" s="69"/>
      <c r="P842" s="69"/>
      <c r="Q842" s="76"/>
      <c r="R842" s="68" t="str">
        <f t="shared" si="62"/>
        <v/>
      </c>
      <c r="S842" s="71" t="str">
        <f t="shared" si="63"/>
        <v/>
      </c>
      <c r="T842" s="68" t="str">
        <f t="shared" si="64"/>
        <v/>
      </c>
      <c r="U842" s="71" t="str">
        <f t="shared" si="65"/>
        <v/>
      </c>
    </row>
    <row r="843" spans="1:21" ht="21">
      <c r="A843" s="98" t="s">
        <v>3389</v>
      </c>
      <c r="B843" s="79" t="s">
        <v>3361</v>
      </c>
      <c r="C843" s="80" t="s">
        <v>773</v>
      </c>
      <c r="D843" s="80" t="s">
        <v>60</v>
      </c>
      <c r="E843" s="74" t="s">
        <v>3390</v>
      </c>
      <c r="F843" s="74" t="s">
        <v>3391</v>
      </c>
      <c r="G843" s="63" t="s">
        <v>3368</v>
      </c>
      <c r="H843" s="63" t="s">
        <v>3369</v>
      </c>
      <c r="I843" s="64" t="s">
        <v>3370</v>
      </c>
      <c r="J843" s="65" t="s">
        <v>3371</v>
      </c>
      <c r="K843" s="66" t="s">
        <v>3372</v>
      </c>
      <c r="L843" s="161" t="s">
        <v>3373</v>
      </c>
      <c r="N843" s="68"/>
      <c r="O843" s="69"/>
      <c r="P843" s="69"/>
      <c r="Q843" s="76"/>
      <c r="R843" s="68" t="str">
        <f t="shared" si="62"/>
        <v/>
      </c>
      <c r="S843" s="71" t="str">
        <f t="shared" si="63"/>
        <v/>
      </c>
      <c r="T843" s="68" t="str">
        <f t="shared" si="64"/>
        <v/>
      </c>
      <c r="U843" s="71" t="str">
        <f t="shared" si="65"/>
        <v/>
      </c>
    </row>
    <row r="844" spans="1:21" ht="21">
      <c r="A844" s="86" t="s">
        <v>3392</v>
      </c>
      <c r="B844" s="59" t="s">
        <v>3361</v>
      </c>
      <c r="C844" s="60" t="s">
        <v>1071</v>
      </c>
      <c r="D844" s="60" t="s">
        <v>25</v>
      </c>
      <c r="E844" s="61" t="s">
        <v>3393</v>
      </c>
      <c r="F844" s="62" t="s">
        <v>3394</v>
      </c>
      <c r="G844" s="63"/>
      <c r="H844" s="63"/>
      <c r="I844" s="64"/>
      <c r="J844" s="65"/>
      <c r="K844" s="66"/>
      <c r="L844" s="67"/>
      <c r="N844" s="68"/>
      <c r="O844" s="69"/>
      <c r="P844" s="69"/>
      <c r="Q844" s="76"/>
      <c r="R844" s="68" t="str">
        <f t="shared" si="62"/>
        <v/>
      </c>
      <c r="S844" s="71" t="str">
        <f t="shared" si="63"/>
        <v/>
      </c>
      <c r="T844" s="68" t="str">
        <f t="shared" si="64"/>
        <v/>
      </c>
      <c r="U844" s="71" t="str">
        <f t="shared" si="65"/>
        <v/>
      </c>
    </row>
    <row r="845" spans="1:21" ht="21">
      <c r="A845" s="58" t="s">
        <v>3395</v>
      </c>
      <c r="B845" s="72" t="s">
        <v>3361</v>
      </c>
      <c r="C845" s="73" t="s">
        <v>1071</v>
      </c>
      <c r="D845" s="73" t="s">
        <v>23</v>
      </c>
      <c r="E845" s="87" t="s">
        <v>3396</v>
      </c>
      <c r="F845" s="74" t="s">
        <v>3397</v>
      </c>
      <c r="G845" s="63" t="s">
        <v>3368</v>
      </c>
      <c r="H845" s="63" t="s">
        <v>3369</v>
      </c>
      <c r="I845" s="64" t="s">
        <v>3370</v>
      </c>
      <c r="J845" s="65" t="s">
        <v>3371</v>
      </c>
      <c r="K845" s="66" t="s">
        <v>3372</v>
      </c>
      <c r="L845" s="161" t="s">
        <v>3373</v>
      </c>
      <c r="N845" s="68"/>
      <c r="O845" s="69"/>
      <c r="P845" s="69"/>
      <c r="Q845" s="76"/>
      <c r="R845" s="68" t="str">
        <f t="shared" si="62"/>
        <v/>
      </c>
      <c r="S845" s="71" t="str">
        <f t="shared" si="63"/>
        <v/>
      </c>
      <c r="T845" s="68" t="str">
        <f t="shared" si="64"/>
        <v/>
      </c>
      <c r="U845" s="71" t="str">
        <f t="shared" si="65"/>
        <v/>
      </c>
    </row>
    <row r="846" spans="1:21" ht="21">
      <c r="A846" s="58" t="s">
        <v>3398</v>
      </c>
      <c r="B846" s="72" t="s">
        <v>3361</v>
      </c>
      <c r="C846" s="73" t="s">
        <v>1071</v>
      </c>
      <c r="D846" s="73" t="s">
        <v>60</v>
      </c>
      <c r="E846" s="87" t="s">
        <v>3399</v>
      </c>
      <c r="F846" s="74" t="s">
        <v>3400</v>
      </c>
      <c r="G846" s="63" t="s">
        <v>3378</v>
      </c>
      <c r="H846" s="63" t="s">
        <v>3379</v>
      </c>
      <c r="I846" s="64" t="s">
        <v>3380</v>
      </c>
      <c r="J846" s="65" t="s">
        <v>3371</v>
      </c>
      <c r="K846" s="66" t="s">
        <v>3401</v>
      </c>
      <c r="L846" s="161" t="s">
        <v>3373</v>
      </c>
      <c r="N846" s="68"/>
      <c r="O846" s="69"/>
      <c r="P846" s="69"/>
      <c r="Q846" s="76"/>
      <c r="R846" s="68" t="str">
        <f t="shared" si="62"/>
        <v/>
      </c>
      <c r="S846" s="71" t="str">
        <f t="shared" si="63"/>
        <v/>
      </c>
      <c r="T846" s="68" t="str">
        <f t="shared" si="64"/>
        <v/>
      </c>
      <c r="U846" s="71" t="str">
        <f t="shared" si="65"/>
        <v/>
      </c>
    </row>
    <row r="847" spans="1:21" ht="21">
      <c r="A847" s="86" t="s">
        <v>3402</v>
      </c>
      <c r="B847" s="59" t="s">
        <v>3361</v>
      </c>
      <c r="C847" s="60" t="s">
        <v>949</v>
      </c>
      <c r="D847" s="60" t="s">
        <v>25</v>
      </c>
      <c r="E847" s="61" t="s">
        <v>3403</v>
      </c>
      <c r="F847" s="62" t="s">
        <v>3404</v>
      </c>
      <c r="G847" s="63"/>
      <c r="H847" s="63"/>
      <c r="I847" s="64"/>
      <c r="J847" s="65"/>
      <c r="K847" s="66"/>
      <c r="L847" s="67"/>
      <c r="N847" s="68"/>
      <c r="O847" s="69"/>
      <c r="P847" s="69"/>
      <c r="Q847" s="76"/>
      <c r="R847" s="68" t="str">
        <f t="shared" si="62"/>
        <v/>
      </c>
      <c r="S847" s="71" t="str">
        <f t="shared" si="63"/>
        <v/>
      </c>
      <c r="T847" s="68" t="str">
        <f t="shared" si="64"/>
        <v/>
      </c>
      <c r="U847" s="71" t="str">
        <f t="shared" si="65"/>
        <v/>
      </c>
    </row>
    <row r="848" spans="1:21" ht="21">
      <c r="A848" s="58" t="s">
        <v>3405</v>
      </c>
      <c r="B848" s="72" t="s">
        <v>3361</v>
      </c>
      <c r="C848" s="73" t="s">
        <v>949</v>
      </c>
      <c r="D848" s="73" t="s">
        <v>23</v>
      </c>
      <c r="E848" s="87" t="s">
        <v>3403</v>
      </c>
      <c r="F848" s="74" t="s">
        <v>3404</v>
      </c>
      <c r="G848" s="63" t="s">
        <v>3368</v>
      </c>
      <c r="H848" s="63" t="s">
        <v>3369</v>
      </c>
      <c r="I848" s="64" t="s">
        <v>3370</v>
      </c>
      <c r="J848" s="65" t="s">
        <v>3371</v>
      </c>
      <c r="K848" s="66" t="s">
        <v>3372</v>
      </c>
      <c r="L848" s="164" t="s">
        <v>3194</v>
      </c>
      <c r="N848" s="68"/>
      <c r="O848" s="69"/>
      <c r="P848" s="69"/>
      <c r="Q848" s="76"/>
      <c r="R848" s="68" t="str">
        <f t="shared" si="62"/>
        <v/>
      </c>
      <c r="S848" s="71" t="str">
        <f t="shared" si="63"/>
        <v/>
      </c>
      <c r="T848" s="68" t="str">
        <f t="shared" si="64"/>
        <v/>
      </c>
      <c r="U848" s="71" t="str">
        <f t="shared" si="65"/>
        <v/>
      </c>
    </row>
    <row r="849" spans="1:21" ht="31.5">
      <c r="A849" s="86" t="s">
        <v>3406</v>
      </c>
      <c r="B849" s="59" t="s">
        <v>3361</v>
      </c>
      <c r="C849" s="60" t="s">
        <v>40</v>
      </c>
      <c r="D849" s="60" t="s">
        <v>25</v>
      </c>
      <c r="E849" s="61" t="s">
        <v>3407</v>
      </c>
      <c r="F849" s="62" t="s">
        <v>3408</v>
      </c>
      <c r="G849" s="63"/>
      <c r="H849" s="63"/>
      <c r="I849" s="64"/>
      <c r="J849" s="65"/>
      <c r="K849" s="66"/>
      <c r="L849" s="67"/>
      <c r="N849" s="68"/>
      <c r="O849" s="69"/>
      <c r="P849" s="69"/>
      <c r="Q849" s="76"/>
      <c r="R849" s="68" t="str">
        <f t="shared" si="62"/>
        <v/>
      </c>
      <c r="S849" s="71" t="str">
        <f t="shared" si="63"/>
        <v/>
      </c>
      <c r="T849" s="68" t="str">
        <f t="shared" si="64"/>
        <v/>
      </c>
      <c r="U849" s="71" t="str">
        <f t="shared" si="65"/>
        <v/>
      </c>
    </row>
    <row r="850" spans="1:21" ht="31.5">
      <c r="A850" s="58" t="s">
        <v>3409</v>
      </c>
      <c r="B850" s="72" t="s">
        <v>3361</v>
      </c>
      <c r="C850" s="73" t="s">
        <v>40</v>
      </c>
      <c r="D850" s="73" t="s">
        <v>23</v>
      </c>
      <c r="E850" s="87" t="s">
        <v>3407</v>
      </c>
      <c r="F850" s="74" t="s">
        <v>3408</v>
      </c>
      <c r="G850" s="63" t="s">
        <v>3368</v>
      </c>
      <c r="H850" s="63" t="s">
        <v>3369</v>
      </c>
      <c r="I850" s="64" t="s">
        <v>3370</v>
      </c>
      <c r="J850" s="65" t="s">
        <v>3371</v>
      </c>
      <c r="K850" s="66" t="s">
        <v>3372</v>
      </c>
      <c r="L850" s="161" t="s">
        <v>3373</v>
      </c>
      <c r="N850" s="68"/>
      <c r="O850" s="69"/>
      <c r="P850" s="69"/>
      <c r="Q850" s="76"/>
      <c r="R850" s="68" t="str">
        <f t="shared" si="62"/>
        <v/>
      </c>
      <c r="S850" s="71" t="str">
        <f t="shared" si="63"/>
        <v/>
      </c>
      <c r="T850" s="68" t="str">
        <f t="shared" si="64"/>
        <v/>
      </c>
      <c r="U850" s="71" t="str">
        <f t="shared" si="65"/>
        <v/>
      </c>
    </row>
    <row r="851" spans="1:21" ht="21">
      <c r="A851" s="86" t="s">
        <v>3410</v>
      </c>
      <c r="B851" s="59" t="s">
        <v>3361</v>
      </c>
      <c r="C851" s="60" t="s">
        <v>886</v>
      </c>
      <c r="D851" s="60" t="s">
        <v>25</v>
      </c>
      <c r="E851" s="61" t="s">
        <v>3411</v>
      </c>
      <c r="F851" s="62" t="s">
        <v>3412</v>
      </c>
      <c r="G851" s="63"/>
      <c r="H851" s="63"/>
      <c r="I851" s="64"/>
      <c r="J851" s="65"/>
      <c r="K851" s="66"/>
      <c r="L851" s="67"/>
      <c r="N851" s="68"/>
      <c r="O851" s="69"/>
      <c r="P851" s="69"/>
      <c r="Q851" s="76"/>
      <c r="R851" s="68" t="str">
        <f t="shared" si="62"/>
        <v/>
      </c>
      <c r="S851" s="71" t="str">
        <f t="shared" si="63"/>
        <v/>
      </c>
      <c r="T851" s="68" t="str">
        <f t="shared" si="64"/>
        <v/>
      </c>
      <c r="U851" s="71" t="str">
        <f t="shared" si="65"/>
        <v/>
      </c>
    </row>
    <row r="852" spans="1:21">
      <c r="A852" s="58" t="s">
        <v>3413</v>
      </c>
      <c r="B852" s="72" t="s">
        <v>3361</v>
      </c>
      <c r="C852" s="73" t="s">
        <v>886</v>
      </c>
      <c r="D852" s="73" t="s">
        <v>23</v>
      </c>
      <c r="E852" s="87" t="s">
        <v>3411</v>
      </c>
      <c r="F852" s="74" t="s">
        <v>3412</v>
      </c>
      <c r="G852" s="63" t="s">
        <v>3368</v>
      </c>
      <c r="H852" s="63" t="s">
        <v>3369</v>
      </c>
      <c r="I852" s="64" t="s">
        <v>3370</v>
      </c>
      <c r="J852" s="65" t="s">
        <v>3371</v>
      </c>
      <c r="K852" s="66" t="s">
        <v>3372</v>
      </c>
      <c r="L852" s="161" t="s">
        <v>3373</v>
      </c>
      <c r="N852" s="68"/>
      <c r="O852" s="69"/>
      <c r="P852" s="69"/>
      <c r="Q852" s="76"/>
      <c r="R852" s="68" t="str">
        <f t="shared" si="62"/>
        <v/>
      </c>
      <c r="S852" s="71" t="str">
        <f t="shared" si="63"/>
        <v/>
      </c>
      <c r="T852" s="68" t="str">
        <f t="shared" si="64"/>
        <v/>
      </c>
      <c r="U852" s="71" t="str">
        <f t="shared" si="65"/>
        <v/>
      </c>
    </row>
    <row r="853" spans="1:21" ht="23.45" customHeight="1">
      <c r="A853" s="86" t="s">
        <v>3414</v>
      </c>
      <c r="B853" s="59" t="s">
        <v>3361</v>
      </c>
      <c r="C853" s="60" t="s">
        <v>1975</v>
      </c>
      <c r="D853" s="60" t="s">
        <v>25</v>
      </c>
      <c r="E853" s="61" t="s">
        <v>3415</v>
      </c>
      <c r="F853" s="62" t="s">
        <v>3416</v>
      </c>
      <c r="G853" s="63"/>
      <c r="H853" s="63"/>
      <c r="I853" s="64"/>
      <c r="J853" s="65"/>
      <c r="K853" s="66"/>
      <c r="L853" s="67"/>
      <c r="N853" s="68"/>
      <c r="O853" s="69"/>
      <c r="P853" s="69"/>
      <c r="Q853" s="76"/>
      <c r="R853" s="68" t="str">
        <f t="shared" si="62"/>
        <v/>
      </c>
      <c r="S853" s="71" t="str">
        <f t="shared" si="63"/>
        <v/>
      </c>
      <c r="T853" s="68" t="str">
        <f t="shared" si="64"/>
        <v/>
      </c>
      <c r="U853" s="71" t="str">
        <f t="shared" si="65"/>
        <v/>
      </c>
    </row>
    <row r="854" spans="1:21" ht="21">
      <c r="A854" s="58" t="s">
        <v>3417</v>
      </c>
      <c r="B854" s="72" t="s">
        <v>3361</v>
      </c>
      <c r="C854" s="80" t="s">
        <v>1975</v>
      </c>
      <c r="D854" s="80" t="s">
        <v>23</v>
      </c>
      <c r="E854" s="74" t="s">
        <v>3418</v>
      </c>
      <c r="F854" s="95" t="s">
        <v>3419</v>
      </c>
      <c r="G854" s="63" t="s">
        <v>3420</v>
      </c>
      <c r="H854" s="63" t="s">
        <v>3421</v>
      </c>
      <c r="I854" s="64" t="s">
        <v>3422</v>
      </c>
      <c r="J854" s="65" t="s">
        <v>3371</v>
      </c>
      <c r="K854" s="66" t="s">
        <v>3372</v>
      </c>
      <c r="L854" s="161" t="s">
        <v>3373</v>
      </c>
      <c r="N854" s="68"/>
      <c r="O854" s="69"/>
      <c r="P854" s="69"/>
      <c r="Q854" s="76"/>
      <c r="R854" s="68" t="str">
        <f t="shared" si="62"/>
        <v/>
      </c>
      <c r="S854" s="71" t="str">
        <f t="shared" si="63"/>
        <v/>
      </c>
      <c r="T854" s="68" t="str">
        <f t="shared" si="64"/>
        <v/>
      </c>
      <c r="U854" s="71" t="str">
        <f t="shared" si="65"/>
        <v/>
      </c>
    </row>
    <row r="855" spans="1:21" ht="21">
      <c r="A855" s="58" t="s">
        <v>3423</v>
      </c>
      <c r="B855" s="72" t="s">
        <v>3361</v>
      </c>
      <c r="C855" s="80" t="s">
        <v>1975</v>
      </c>
      <c r="D855" s="80" t="s">
        <v>60</v>
      </c>
      <c r="E855" s="74" t="s">
        <v>3424</v>
      </c>
      <c r="F855" s="95" t="s">
        <v>3425</v>
      </c>
      <c r="G855" s="63" t="s">
        <v>3368</v>
      </c>
      <c r="H855" s="63" t="s">
        <v>3369</v>
      </c>
      <c r="I855" s="64" t="s">
        <v>3370</v>
      </c>
      <c r="J855" s="65" t="s">
        <v>3371</v>
      </c>
      <c r="K855" s="66" t="s">
        <v>3372</v>
      </c>
      <c r="L855" s="161" t="s">
        <v>3373</v>
      </c>
      <c r="N855" s="68"/>
      <c r="O855" s="69"/>
      <c r="P855" s="69"/>
      <c r="Q855" s="76"/>
      <c r="R855" s="68" t="str">
        <f t="shared" si="62"/>
        <v/>
      </c>
      <c r="S855" s="71" t="str">
        <f t="shared" si="63"/>
        <v/>
      </c>
      <c r="T855" s="68" t="str">
        <f t="shared" si="64"/>
        <v/>
      </c>
      <c r="U855" s="71" t="str">
        <f t="shared" si="65"/>
        <v/>
      </c>
    </row>
    <row r="856" spans="1:21" ht="21">
      <c r="A856" s="86" t="s">
        <v>3426</v>
      </c>
      <c r="B856" s="59" t="s">
        <v>3361</v>
      </c>
      <c r="C856" s="60" t="s">
        <v>1995</v>
      </c>
      <c r="D856" s="60" t="s">
        <v>25</v>
      </c>
      <c r="E856" s="61" t="s">
        <v>3427</v>
      </c>
      <c r="F856" s="62" t="s">
        <v>3428</v>
      </c>
      <c r="G856" s="63"/>
      <c r="H856" s="63"/>
      <c r="I856" s="64"/>
      <c r="J856" s="65"/>
      <c r="K856" s="66"/>
      <c r="L856" s="67"/>
      <c r="N856" s="68"/>
      <c r="O856" s="69"/>
      <c r="P856" s="69"/>
      <c r="Q856" s="76"/>
      <c r="R856" s="68" t="str">
        <f t="shared" si="62"/>
        <v/>
      </c>
      <c r="S856" s="71" t="str">
        <f t="shared" si="63"/>
        <v/>
      </c>
      <c r="T856" s="68" t="str">
        <f t="shared" si="64"/>
        <v/>
      </c>
      <c r="U856" s="71" t="str">
        <f t="shared" si="65"/>
        <v/>
      </c>
    </row>
    <row r="857" spans="1:21">
      <c r="A857" s="58" t="s">
        <v>3429</v>
      </c>
      <c r="B857" s="72" t="s">
        <v>3361</v>
      </c>
      <c r="C857" s="73" t="s">
        <v>1995</v>
      </c>
      <c r="D857" s="73" t="s">
        <v>23</v>
      </c>
      <c r="E857" s="87" t="s">
        <v>3427</v>
      </c>
      <c r="F857" s="74" t="s">
        <v>3428</v>
      </c>
      <c r="G857" s="63" t="s">
        <v>3368</v>
      </c>
      <c r="H857" s="63" t="s">
        <v>3369</v>
      </c>
      <c r="I857" s="64" t="s">
        <v>3370</v>
      </c>
      <c r="J857" s="65" t="s">
        <v>3371</v>
      </c>
      <c r="K857" s="66" t="s">
        <v>3372</v>
      </c>
      <c r="L857" s="161" t="s">
        <v>3373</v>
      </c>
      <c r="N857" s="68"/>
      <c r="O857" s="69"/>
      <c r="P857" s="69"/>
      <c r="Q857" s="76"/>
      <c r="R857" s="68" t="str">
        <f t="shared" si="62"/>
        <v/>
      </c>
      <c r="S857" s="71" t="str">
        <f t="shared" si="63"/>
        <v/>
      </c>
      <c r="T857" s="68" t="str">
        <f t="shared" si="64"/>
        <v/>
      </c>
      <c r="U857" s="71" t="str">
        <f t="shared" si="65"/>
        <v/>
      </c>
    </row>
    <row r="858" spans="1:21" ht="21.6" customHeight="1">
      <c r="A858" s="86" t="s">
        <v>3430</v>
      </c>
      <c r="B858" s="59" t="s">
        <v>3361</v>
      </c>
      <c r="C858" s="60" t="s">
        <v>50</v>
      </c>
      <c r="D858" s="60" t="s">
        <v>25</v>
      </c>
      <c r="E858" s="61" t="s">
        <v>3431</v>
      </c>
      <c r="F858" s="62" t="s">
        <v>3432</v>
      </c>
      <c r="G858" s="63"/>
      <c r="H858" s="63"/>
      <c r="I858" s="64"/>
      <c r="J858" s="65"/>
      <c r="K858" s="66"/>
      <c r="L858" s="67"/>
      <c r="N858" s="68"/>
      <c r="O858" s="69"/>
      <c r="P858" s="69"/>
      <c r="Q858" s="76"/>
      <c r="R858" s="68" t="str">
        <f t="shared" si="62"/>
        <v/>
      </c>
      <c r="S858" s="71" t="str">
        <f t="shared" si="63"/>
        <v/>
      </c>
      <c r="T858" s="68" t="str">
        <f t="shared" si="64"/>
        <v/>
      </c>
      <c r="U858" s="71" t="str">
        <f t="shared" si="65"/>
        <v/>
      </c>
    </row>
    <row r="859" spans="1:21" ht="21">
      <c r="A859" s="58" t="s">
        <v>3433</v>
      </c>
      <c r="B859" s="72" t="s">
        <v>3361</v>
      </c>
      <c r="C859" s="73" t="s">
        <v>50</v>
      </c>
      <c r="D859" s="73" t="s">
        <v>23</v>
      </c>
      <c r="E859" s="87" t="s">
        <v>3431</v>
      </c>
      <c r="F859" s="74" t="s">
        <v>3432</v>
      </c>
      <c r="G859" s="63" t="s">
        <v>3368</v>
      </c>
      <c r="H859" s="63" t="s">
        <v>3369</v>
      </c>
      <c r="I859" s="64" t="s">
        <v>3370</v>
      </c>
      <c r="J859" s="65" t="s">
        <v>3371</v>
      </c>
      <c r="K859" s="66" t="s">
        <v>3372</v>
      </c>
      <c r="L859" s="161" t="s">
        <v>3373</v>
      </c>
      <c r="N859" s="68"/>
      <c r="O859" s="69"/>
      <c r="P859" s="69"/>
      <c r="Q859" s="76"/>
      <c r="R859" s="68" t="str">
        <f t="shared" si="62"/>
        <v/>
      </c>
      <c r="S859" s="71" t="str">
        <f t="shared" si="63"/>
        <v/>
      </c>
      <c r="T859" s="68" t="str">
        <f t="shared" si="64"/>
        <v/>
      </c>
      <c r="U859" s="71" t="str">
        <f t="shared" si="65"/>
        <v/>
      </c>
    </row>
    <row r="860" spans="1:21" ht="42">
      <c r="A860" s="86" t="s">
        <v>3434</v>
      </c>
      <c r="B860" s="59" t="s">
        <v>3361</v>
      </c>
      <c r="C860" s="60" t="s">
        <v>67</v>
      </c>
      <c r="D860" s="60" t="s">
        <v>25</v>
      </c>
      <c r="E860" s="61" t="s">
        <v>3435</v>
      </c>
      <c r="F860" s="62" t="s">
        <v>3436</v>
      </c>
      <c r="G860" s="63"/>
      <c r="H860" s="63"/>
      <c r="I860" s="64"/>
      <c r="J860" s="65"/>
      <c r="K860" s="66"/>
      <c r="L860" s="67"/>
      <c r="N860" s="68"/>
      <c r="O860" s="69"/>
      <c r="P860" s="69"/>
      <c r="Q860" s="76"/>
      <c r="R860" s="68" t="str">
        <f t="shared" si="62"/>
        <v/>
      </c>
      <c r="S860" s="71" t="str">
        <f t="shared" si="63"/>
        <v/>
      </c>
      <c r="T860" s="68" t="str">
        <f t="shared" si="64"/>
        <v/>
      </c>
      <c r="U860" s="71" t="str">
        <f t="shared" si="65"/>
        <v/>
      </c>
    </row>
    <row r="861" spans="1:21" ht="31.5">
      <c r="A861" s="58" t="s">
        <v>3437</v>
      </c>
      <c r="B861" s="72" t="s">
        <v>3361</v>
      </c>
      <c r="C861" s="73" t="s">
        <v>67</v>
      </c>
      <c r="D861" s="73" t="s">
        <v>23</v>
      </c>
      <c r="E861" s="87" t="s">
        <v>3435</v>
      </c>
      <c r="F861" s="74" t="s">
        <v>3436</v>
      </c>
      <c r="G861" s="63" t="s">
        <v>3368</v>
      </c>
      <c r="H861" s="63" t="s">
        <v>3369</v>
      </c>
      <c r="I861" s="64" t="s">
        <v>3370</v>
      </c>
      <c r="J861" s="65" t="s">
        <v>3371</v>
      </c>
      <c r="K861" s="66" t="s">
        <v>3372</v>
      </c>
      <c r="L861" s="161" t="s">
        <v>3373</v>
      </c>
      <c r="N861" s="68"/>
      <c r="O861" s="69"/>
      <c r="P861" s="69"/>
      <c r="Q861" s="76"/>
      <c r="R861" s="68" t="str">
        <f t="shared" si="62"/>
        <v/>
      </c>
      <c r="S861" s="71" t="str">
        <f t="shared" si="63"/>
        <v/>
      </c>
      <c r="T861" s="68" t="str">
        <f t="shared" si="64"/>
        <v/>
      </c>
      <c r="U861" s="71" t="str">
        <f t="shared" si="65"/>
        <v/>
      </c>
    </row>
    <row r="862" spans="1:21" ht="31.5">
      <c r="A862" s="86" t="s">
        <v>3438</v>
      </c>
      <c r="B862" s="59" t="s">
        <v>3361</v>
      </c>
      <c r="C862" s="60" t="s">
        <v>3257</v>
      </c>
      <c r="D862" s="60" t="s">
        <v>25</v>
      </c>
      <c r="E862" s="61" t="s">
        <v>3439</v>
      </c>
      <c r="F862" s="62" t="s">
        <v>3440</v>
      </c>
      <c r="G862" s="63"/>
      <c r="H862" s="63"/>
      <c r="I862" s="64"/>
      <c r="J862" s="65"/>
      <c r="K862" s="66"/>
      <c r="L862" s="67"/>
      <c r="N862" s="68"/>
      <c r="O862" s="69"/>
      <c r="P862" s="69"/>
      <c r="Q862" s="76"/>
      <c r="R862" s="68" t="str">
        <f t="shared" si="62"/>
        <v/>
      </c>
      <c r="S862" s="71" t="str">
        <f t="shared" si="63"/>
        <v/>
      </c>
      <c r="T862" s="68" t="str">
        <f t="shared" si="64"/>
        <v/>
      </c>
      <c r="U862" s="71" t="str">
        <f t="shared" si="65"/>
        <v/>
      </c>
    </row>
    <row r="863" spans="1:21" ht="31.5">
      <c r="A863" s="58" t="s">
        <v>3441</v>
      </c>
      <c r="B863" s="72" t="s">
        <v>3361</v>
      </c>
      <c r="C863" s="73" t="s">
        <v>3257</v>
      </c>
      <c r="D863" s="73" t="s">
        <v>23</v>
      </c>
      <c r="E863" s="74" t="s">
        <v>3439</v>
      </c>
      <c r="F863" s="74" t="s">
        <v>3440</v>
      </c>
      <c r="G863" s="63" t="s">
        <v>3368</v>
      </c>
      <c r="H863" s="63" t="s">
        <v>3369</v>
      </c>
      <c r="I863" s="64" t="s">
        <v>3370</v>
      </c>
      <c r="J863" s="65" t="s">
        <v>3371</v>
      </c>
      <c r="K863" s="66" t="s">
        <v>3372</v>
      </c>
      <c r="L863" s="161" t="s">
        <v>3373</v>
      </c>
      <c r="N863" s="68"/>
      <c r="O863" s="69"/>
      <c r="P863" s="69"/>
      <c r="Q863" s="76"/>
      <c r="R863" s="68" t="str">
        <f t="shared" si="62"/>
        <v/>
      </c>
      <c r="S863" s="71" t="str">
        <f t="shared" si="63"/>
        <v/>
      </c>
      <c r="T863" s="68" t="str">
        <f t="shared" si="64"/>
        <v/>
      </c>
      <c r="U863" s="71" t="str">
        <f t="shared" si="65"/>
        <v/>
      </c>
    </row>
    <row r="864" spans="1:21" ht="21">
      <c r="A864" s="44" t="s">
        <v>3442</v>
      </c>
      <c r="B864" s="45" t="s">
        <v>580</v>
      </c>
      <c r="C864" s="46" t="s">
        <v>24</v>
      </c>
      <c r="D864" s="46" t="s">
        <v>25</v>
      </c>
      <c r="E864" s="47" t="s">
        <v>3443</v>
      </c>
      <c r="F864" s="47" t="s">
        <v>3444</v>
      </c>
      <c r="G864" s="48"/>
      <c r="H864" s="48"/>
      <c r="I864" s="49"/>
      <c r="J864" s="50"/>
      <c r="K864" s="51"/>
      <c r="L864" s="52"/>
      <c r="M864" s="53"/>
      <c r="N864" s="54"/>
      <c r="O864" s="55"/>
      <c r="P864" s="55"/>
      <c r="Q864" s="85"/>
      <c r="R864" s="54" t="str">
        <f t="shared" si="62"/>
        <v/>
      </c>
      <c r="S864" s="57" t="str">
        <f t="shared" si="63"/>
        <v/>
      </c>
      <c r="T864" s="54" t="str">
        <f t="shared" si="64"/>
        <v/>
      </c>
      <c r="U864" s="57" t="str">
        <f t="shared" si="65"/>
        <v/>
      </c>
    </row>
    <row r="865" spans="1:21" ht="21">
      <c r="A865" s="86" t="s">
        <v>3445</v>
      </c>
      <c r="B865" s="59" t="s">
        <v>580</v>
      </c>
      <c r="C865" s="60" t="s">
        <v>29</v>
      </c>
      <c r="D865" s="60" t="s">
        <v>25</v>
      </c>
      <c r="E865" s="61" t="s">
        <v>3446</v>
      </c>
      <c r="F865" s="62" t="s">
        <v>3447</v>
      </c>
      <c r="G865" s="63"/>
      <c r="H865" s="63"/>
      <c r="I865" s="64"/>
      <c r="J865" s="65"/>
      <c r="K865" s="66"/>
      <c r="L865" s="67"/>
      <c r="N865" s="68"/>
      <c r="O865" s="69"/>
      <c r="P865" s="69"/>
      <c r="Q865" s="76"/>
      <c r="R865" s="68" t="str">
        <f t="shared" si="62"/>
        <v/>
      </c>
      <c r="S865" s="71" t="str">
        <f t="shared" si="63"/>
        <v/>
      </c>
      <c r="T865" s="68" t="str">
        <f t="shared" si="64"/>
        <v/>
      </c>
      <c r="U865" s="71" t="str">
        <f t="shared" si="65"/>
        <v/>
      </c>
    </row>
    <row r="866" spans="1:21">
      <c r="A866" s="58" t="s">
        <v>3448</v>
      </c>
      <c r="B866" s="72" t="s">
        <v>580</v>
      </c>
      <c r="C866" s="73" t="s">
        <v>29</v>
      </c>
      <c r="D866" s="73" t="s">
        <v>23</v>
      </c>
      <c r="E866" s="87" t="s">
        <v>3449</v>
      </c>
      <c r="F866" s="74" t="s">
        <v>3450</v>
      </c>
      <c r="G866" s="63" t="s">
        <v>3451</v>
      </c>
      <c r="H866" s="63" t="s">
        <v>3452</v>
      </c>
      <c r="I866" s="64" t="s">
        <v>3453</v>
      </c>
      <c r="J866" s="65" t="s">
        <v>1864</v>
      </c>
      <c r="K866" s="66" t="s">
        <v>3454</v>
      </c>
      <c r="L866" s="164" t="s">
        <v>3455</v>
      </c>
      <c r="N866" s="68"/>
      <c r="O866" s="69"/>
      <c r="P866" s="69"/>
      <c r="Q866" s="76"/>
      <c r="R866" s="68" t="str">
        <f t="shared" si="62"/>
        <v/>
      </c>
      <c r="S866" s="71" t="str">
        <f t="shared" si="63"/>
        <v/>
      </c>
      <c r="T866" s="68" t="str">
        <f t="shared" si="64"/>
        <v/>
      </c>
      <c r="U866" s="71" t="str">
        <f t="shared" si="65"/>
        <v/>
      </c>
    </row>
    <row r="867" spans="1:21">
      <c r="A867" s="58" t="s">
        <v>3456</v>
      </c>
      <c r="B867" s="72" t="s">
        <v>580</v>
      </c>
      <c r="C867" s="73" t="s">
        <v>29</v>
      </c>
      <c r="D867" s="73" t="s">
        <v>60</v>
      </c>
      <c r="E867" s="87" t="s">
        <v>3457</v>
      </c>
      <c r="F867" s="74" t="s">
        <v>3458</v>
      </c>
      <c r="G867" s="63" t="s">
        <v>3451</v>
      </c>
      <c r="H867" s="63" t="s">
        <v>3452</v>
      </c>
      <c r="I867" s="64" t="s">
        <v>3453</v>
      </c>
      <c r="J867" s="65" t="s">
        <v>1864</v>
      </c>
      <c r="K867" s="66" t="s">
        <v>3454</v>
      </c>
      <c r="L867" s="164" t="s">
        <v>3455</v>
      </c>
      <c r="N867" s="68"/>
      <c r="O867" s="69"/>
      <c r="P867" s="69"/>
      <c r="Q867" s="76"/>
      <c r="R867" s="68" t="str">
        <f t="shared" si="62"/>
        <v/>
      </c>
      <c r="S867" s="71" t="str">
        <f t="shared" si="63"/>
        <v/>
      </c>
      <c r="T867" s="68" t="str">
        <f t="shared" si="64"/>
        <v/>
      </c>
      <c r="U867" s="71" t="str">
        <f t="shared" si="65"/>
        <v/>
      </c>
    </row>
    <row r="868" spans="1:21" ht="21">
      <c r="A868" s="86" t="s">
        <v>3459</v>
      </c>
      <c r="B868" s="59" t="s">
        <v>580</v>
      </c>
      <c r="C868" s="60" t="s">
        <v>40</v>
      </c>
      <c r="D868" s="60" t="s">
        <v>25</v>
      </c>
      <c r="E868" s="61" t="s">
        <v>3460</v>
      </c>
      <c r="F868" s="62" t="s">
        <v>3461</v>
      </c>
      <c r="G868" s="63"/>
      <c r="H868" s="63"/>
      <c r="I868" s="64"/>
      <c r="J868" s="65"/>
      <c r="K868" s="66"/>
      <c r="L868" s="67"/>
      <c r="N868" s="68"/>
      <c r="O868" s="69"/>
      <c r="P868" s="69"/>
      <c r="Q868" s="76"/>
      <c r="R868" s="68" t="str">
        <f t="shared" ref="R868:R931" si="66">IF(O868=0,"",Q868-O868)</f>
        <v/>
      </c>
      <c r="S868" s="71" t="str">
        <f t="shared" ref="S868:S931" si="67">IF(O868=0,"",R868/O868)</f>
        <v/>
      </c>
      <c r="T868" s="68" t="str">
        <f t="shared" ref="T868:T931" si="68">IF(P868=0,"",Q868-P868)</f>
        <v/>
      </c>
      <c r="U868" s="71" t="str">
        <f t="shared" ref="U868:U931" si="69">IF(P868=0,"",T868/P868)</f>
        <v/>
      </c>
    </row>
    <row r="869" spans="1:21" ht="21">
      <c r="A869" s="58" t="s">
        <v>3462</v>
      </c>
      <c r="B869" s="72" t="s">
        <v>580</v>
      </c>
      <c r="C869" s="73" t="s">
        <v>40</v>
      </c>
      <c r="D869" s="73" t="s">
        <v>23</v>
      </c>
      <c r="E869" s="87" t="s">
        <v>3460</v>
      </c>
      <c r="F869" s="74" t="s">
        <v>3461</v>
      </c>
      <c r="G869" s="63" t="s">
        <v>3463</v>
      </c>
      <c r="H869" s="63" t="s">
        <v>3464</v>
      </c>
      <c r="I869" s="64" t="s">
        <v>3465</v>
      </c>
      <c r="J869" s="65" t="s">
        <v>1864</v>
      </c>
      <c r="K869" s="66" t="s">
        <v>3454</v>
      </c>
      <c r="L869" s="164" t="s">
        <v>3455</v>
      </c>
      <c r="N869" s="68"/>
      <c r="O869" s="69"/>
      <c r="P869" s="69"/>
      <c r="Q869" s="76"/>
      <c r="R869" s="68" t="str">
        <f t="shared" si="66"/>
        <v/>
      </c>
      <c r="S869" s="71" t="str">
        <f t="shared" si="67"/>
        <v/>
      </c>
      <c r="T869" s="68" t="str">
        <f t="shared" si="68"/>
        <v/>
      </c>
      <c r="U869" s="71" t="str">
        <f t="shared" si="69"/>
        <v/>
      </c>
    </row>
    <row r="870" spans="1:21" ht="21">
      <c r="A870" s="86" t="s">
        <v>3466</v>
      </c>
      <c r="B870" s="59" t="s">
        <v>580</v>
      </c>
      <c r="C870" s="60" t="s">
        <v>50</v>
      </c>
      <c r="D870" s="60" t="s">
        <v>25</v>
      </c>
      <c r="E870" s="61" t="s">
        <v>3467</v>
      </c>
      <c r="F870" s="62" t="s">
        <v>3468</v>
      </c>
      <c r="G870" s="63"/>
      <c r="H870" s="63"/>
      <c r="I870" s="64"/>
      <c r="J870" s="65"/>
      <c r="K870" s="66"/>
      <c r="L870" s="67"/>
      <c r="N870" s="68"/>
      <c r="O870" s="69"/>
      <c r="P870" s="69"/>
      <c r="Q870" s="76"/>
      <c r="R870" s="68" t="str">
        <f t="shared" si="66"/>
        <v/>
      </c>
      <c r="S870" s="71" t="str">
        <f t="shared" si="67"/>
        <v/>
      </c>
      <c r="T870" s="68" t="str">
        <f t="shared" si="68"/>
        <v/>
      </c>
      <c r="U870" s="71" t="str">
        <f t="shared" si="69"/>
        <v/>
      </c>
    </row>
    <row r="871" spans="1:21" ht="21">
      <c r="A871" s="58" t="s">
        <v>3469</v>
      </c>
      <c r="B871" s="72" t="s">
        <v>580</v>
      </c>
      <c r="C871" s="73" t="s">
        <v>50</v>
      </c>
      <c r="D871" s="73" t="s">
        <v>23</v>
      </c>
      <c r="E871" s="87" t="s">
        <v>3470</v>
      </c>
      <c r="F871" s="74" t="s">
        <v>3471</v>
      </c>
      <c r="G871" s="63" t="s">
        <v>3472</v>
      </c>
      <c r="H871" s="63" t="s">
        <v>3473</v>
      </c>
      <c r="I871" s="64" t="s">
        <v>3474</v>
      </c>
      <c r="J871" s="65" t="s">
        <v>1864</v>
      </c>
      <c r="K871" s="66" t="s">
        <v>3454</v>
      </c>
      <c r="L871" s="164" t="s">
        <v>3455</v>
      </c>
      <c r="N871" s="68"/>
      <c r="O871" s="69"/>
      <c r="P871" s="69"/>
      <c r="Q871" s="76"/>
      <c r="R871" s="68" t="str">
        <f t="shared" si="66"/>
        <v/>
      </c>
      <c r="S871" s="71" t="str">
        <f t="shared" si="67"/>
        <v/>
      </c>
      <c r="T871" s="68" t="str">
        <f t="shared" si="68"/>
        <v/>
      </c>
      <c r="U871" s="71" t="str">
        <f t="shared" si="69"/>
        <v/>
      </c>
    </row>
    <row r="872" spans="1:21" ht="21">
      <c r="A872" s="58" t="s">
        <v>3475</v>
      </c>
      <c r="B872" s="72" t="s">
        <v>580</v>
      </c>
      <c r="C872" s="73" t="s">
        <v>50</v>
      </c>
      <c r="D872" s="73" t="s">
        <v>562</v>
      </c>
      <c r="E872" s="87" t="s">
        <v>3476</v>
      </c>
      <c r="F872" s="74" t="s">
        <v>3477</v>
      </c>
      <c r="G872" s="63" t="s">
        <v>3472</v>
      </c>
      <c r="H872" s="63" t="s">
        <v>3473</v>
      </c>
      <c r="I872" s="64" t="s">
        <v>3474</v>
      </c>
      <c r="J872" s="65" t="s">
        <v>1864</v>
      </c>
      <c r="K872" s="66" t="s">
        <v>3454</v>
      </c>
      <c r="L872" s="164" t="s">
        <v>3455</v>
      </c>
      <c r="N872" s="68"/>
      <c r="O872" s="69"/>
      <c r="P872" s="69"/>
      <c r="Q872" s="76"/>
      <c r="R872" s="68" t="str">
        <f t="shared" si="66"/>
        <v/>
      </c>
      <c r="S872" s="71" t="str">
        <f t="shared" si="67"/>
        <v/>
      </c>
      <c r="T872" s="68" t="str">
        <f t="shared" si="68"/>
        <v/>
      </c>
      <c r="U872" s="71" t="str">
        <f t="shared" si="69"/>
        <v/>
      </c>
    </row>
    <row r="873" spans="1:21" ht="21">
      <c r="A873" s="99" t="s">
        <v>3478</v>
      </c>
      <c r="B873" s="92" t="s">
        <v>580</v>
      </c>
      <c r="C873" s="93" t="s">
        <v>67</v>
      </c>
      <c r="D873" s="93" t="s">
        <v>25</v>
      </c>
      <c r="E873" s="62" t="s">
        <v>3479</v>
      </c>
      <c r="F873" s="62" t="s">
        <v>3480</v>
      </c>
      <c r="G873" s="63"/>
      <c r="H873" s="63"/>
      <c r="I873" s="64"/>
      <c r="J873" s="65"/>
      <c r="K873" s="66"/>
      <c r="L873" s="67"/>
      <c r="N873" s="68"/>
      <c r="O873" s="69"/>
      <c r="P873" s="69"/>
      <c r="Q873" s="76"/>
      <c r="R873" s="68" t="str">
        <f t="shared" si="66"/>
        <v/>
      </c>
      <c r="S873" s="71" t="str">
        <f t="shared" si="67"/>
        <v/>
      </c>
      <c r="T873" s="68" t="str">
        <f t="shared" si="68"/>
        <v/>
      </c>
      <c r="U873" s="71" t="str">
        <f t="shared" si="69"/>
        <v/>
      </c>
    </row>
    <row r="874" spans="1:21">
      <c r="A874" s="58" t="s">
        <v>3481</v>
      </c>
      <c r="B874" s="72" t="s">
        <v>580</v>
      </c>
      <c r="C874" s="73" t="s">
        <v>67</v>
      </c>
      <c r="D874" s="73" t="s">
        <v>23</v>
      </c>
      <c r="E874" s="74" t="s">
        <v>3482</v>
      </c>
      <c r="F874" s="74" t="s">
        <v>3483</v>
      </c>
      <c r="G874" s="63" t="s">
        <v>3472</v>
      </c>
      <c r="H874" s="63" t="s">
        <v>3473</v>
      </c>
      <c r="I874" s="64" t="s">
        <v>3474</v>
      </c>
      <c r="J874" s="65" t="s">
        <v>1864</v>
      </c>
      <c r="K874" s="66" t="s">
        <v>3454</v>
      </c>
      <c r="L874" s="164" t="s">
        <v>3455</v>
      </c>
      <c r="N874" s="68"/>
      <c r="O874" s="69"/>
      <c r="P874" s="69"/>
      <c r="Q874" s="76"/>
      <c r="R874" s="68" t="str">
        <f t="shared" si="66"/>
        <v/>
      </c>
      <c r="S874" s="71" t="str">
        <f t="shared" si="67"/>
        <v/>
      </c>
      <c r="T874" s="68" t="str">
        <f t="shared" si="68"/>
        <v/>
      </c>
      <c r="U874" s="71" t="str">
        <f t="shared" si="69"/>
        <v/>
      </c>
    </row>
    <row r="875" spans="1:21">
      <c r="A875" s="58" t="s">
        <v>3484</v>
      </c>
      <c r="B875" s="72" t="s">
        <v>580</v>
      </c>
      <c r="C875" s="73" t="s">
        <v>67</v>
      </c>
      <c r="D875" s="73" t="s">
        <v>60</v>
      </c>
      <c r="E875" s="74" t="s">
        <v>3485</v>
      </c>
      <c r="F875" s="74" t="s">
        <v>3486</v>
      </c>
      <c r="G875" s="63" t="s">
        <v>3472</v>
      </c>
      <c r="H875" s="63" t="s">
        <v>3473</v>
      </c>
      <c r="I875" s="64" t="s">
        <v>3474</v>
      </c>
      <c r="J875" s="65" t="s">
        <v>1864</v>
      </c>
      <c r="K875" s="66" t="s">
        <v>3454</v>
      </c>
      <c r="L875" s="164" t="s">
        <v>3455</v>
      </c>
      <c r="N875" s="68"/>
      <c r="O875" s="69"/>
      <c r="P875" s="69"/>
      <c r="Q875" s="76"/>
      <c r="R875" s="68" t="str">
        <f t="shared" si="66"/>
        <v/>
      </c>
      <c r="S875" s="71" t="str">
        <f t="shared" si="67"/>
        <v/>
      </c>
      <c r="T875" s="68" t="str">
        <f t="shared" si="68"/>
        <v/>
      </c>
      <c r="U875" s="71" t="str">
        <f t="shared" si="69"/>
        <v/>
      </c>
    </row>
    <row r="876" spans="1:21" ht="21">
      <c r="A876" s="86" t="s">
        <v>3487</v>
      </c>
      <c r="B876" s="59" t="s">
        <v>580</v>
      </c>
      <c r="C876" s="60" t="s">
        <v>77</v>
      </c>
      <c r="D876" s="60" t="s">
        <v>25</v>
      </c>
      <c r="E876" s="61" t="s">
        <v>3488</v>
      </c>
      <c r="F876" s="62" t="s">
        <v>3489</v>
      </c>
      <c r="G876" s="63"/>
      <c r="H876" s="63"/>
      <c r="I876" s="64"/>
      <c r="J876" s="65"/>
      <c r="K876" s="66"/>
      <c r="L876" s="67"/>
      <c r="N876" s="68"/>
      <c r="O876" s="69"/>
      <c r="P876" s="69"/>
      <c r="Q876" s="76"/>
      <c r="R876" s="68" t="str">
        <f t="shared" si="66"/>
        <v/>
      </c>
      <c r="S876" s="71" t="str">
        <f t="shared" si="67"/>
        <v/>
      </c>
      <c r="T876" s="68" t="str">
        <f t="shared" si="68"/>
        <v/>
      </c>
      <c r="U876" s="71" t="str">
        <f t="shared" si="69"/>
        <v/>
      </c>
    </row>
    <row r="877" spans="1:21" ht="21">
      <c r="A877" s="58" t="s">
        <v>3490</v>
      </c>
      <c r="B877" s="72" t="s">
        <v>580</v>
      </c>
      <c r="C877" s="73" t="s">
        <v>77</v>
      </c>
      <c r="D877" s="73" t="s">
        <v>23</v>
      </c>
      <c r="E877" s="87" t="s">
        <v>3491</v>
      </c>
      <c r="F877" s="74" t="s">
        <v>3492</v>
      </c>
      <c r="G877" s="63" t="s">
        <v>3493</v>
      </c>
      <c r="H877" s="63" t="s">
        <v>3494</v>
      </c>
      <c r="I877" s="64" t="s">
        <v>3495</v>
      </c>
      <c r="J877" s="65" t="s">
        <v>1864</v>
      </c>
      <c r="K877" s="66" t="s">
        <v>3454</v>
      </c>
      <c r="L877" s="164" t="s">
        <v>3455</v>
      </c>
      <c r="N877" s="68"/>
      <c r="O877" s="69"/>
      <c r="P877" s="69"/>
      <c r="Q877" s="76"/>
      <c r="R877" s="68" t="str">
        <f t="shared" si="66"/>
        <v/>
      </c>
      <c r="S877" s="71" t="str">
        <f t="shared" si="67"/>
        <v/>
      </c>
      <c r="T877" s="68" t="str">
        <f t="shared" si="68"/>
        <v/>
      </c>
      <c r="U877" s="71" t="str">
        <f t="shared" si="69"/>
        <v/>
      </c>
    </row>
    <row r="878" spans="1:21" ht="21">
      <c r="A878" s="58" t="s">
        <v>3496</v>
      </c>
      <c r="B878" s="72" t="s">
        <v>580</v>
      </c>
      <c r="C878" s="73" t="s">
        <v>77</v>
      </c>
      <c r="D878" s="73" t="s">
        <v>60</v>
      </c>
      <c r="E878" s="87" t="s">
        <v>3497</v>
      </c>
      <c r="F878" s="74" t="s">
        <v>3498</v>
      </c>
      <c r="G878" s="63" t="s">
        <v>3499</v>
      </c>
      <c r="H878" s="63" t="s">
        <v>3500</v>
      </c>
      <c r="I878" s="64" t="s">
        <v>3501</v>
      </c>
      <c r="J878" s="65" t="s">
        <v>1864</v>
      </c>
      <c r="K878" s="66" t="s">
        <v>3454</v>
      </c>
      <c r="L878" s="164" t="s">
        <v>3455</v>
      </c>
      <c r="N878" s="68"/>
      <c r="O878" s="69"/>
      <c r="P878" s="69"/>
      <c r="Q878" s="76"/>
      <c r="R878" s="68" t="str">
        <f t="shared" si="66"/>
        <v/>
      </c>
      <c r="S878" s="71" t="str">
        <f t="shared" si="67"/>
        <v/>
      </c>
      <c r="T878" s="68" t="str">
        <f t="shared" si="68"/>
        <v/>
      </c>
      <c r="U878" s="71" t="str">
        <f t="shared" si="69"/>
        <v/>
      </c>
    </row>
    <row r="879" spans="1:21">
      <c r="A879" s="58" t="s">
        <v>3502</v>
      </c>
      <c r="B879" s="72" t="s">
        <v>580</v>
      </c>
      <c r="C879" s="73" t="s">
        <v>77</v>
      </c>
      <c r="D879" s="73" t="s">
        <v>107</v>
      </c>
      <c r="E879" s="87" t="s">
        <v>3503</v>
      </c>
      <c r="F879" s="74" t="s">
        <v>3504</v>
      </c>
      <c r="G879" s="63" t="s">
        <v>3499</v>
      </c>
      <c r="H879" s="63" t="s">
        <v>3500</v>
      </c>
      <c r="I879" s="64" t="s">
        <v>3501</v>
      </c>
      <c r="J879" s="65" t="s">
        <v>1864</v>
      </c>
      <c r="K879" s="66" t="s">
        <v>3454</v>
      </c>
      <c r="L879" s="164" t="s">
        <v>3455</v>
      </c>
      <c r="N879" s="68"/>
      <c r="O879" s="69"/>
      <c r="P879" s="69"/>
      <c r="Q879" s="76"/>
      <c r="R879" s="68" t="str">
        <f t="shared" si="66"/>
        <v/>
      </c>
      <c r="S879" s="71" t="str">
        <f t="shared" si="67"/>
        <v/>
      </c>
      <c r="T879" s="68" t="str">
        <f t="shared" si="68"/>
        <v/>
      </c>
      <c r="U879" s="71" t="str">
        <f t="shared" si="69"/>
        <v/>
      </c>
    </row>
    <row r="880" spans="1:21">
      <c r="A880" s="58" t="s">
        <v>3505</v>
      </c>
      <c r="B880" s="72" t="s">
        <v>580</v>
      </c>
      <c r="C880" s="73" t="s">
        <v>77</v>
      </c>
      <c r="D880" s="73" t="s">
        <v>600</v>
      </c>
      <c r="E880" s="74" t="s">
        <v>3506</v>
      </c>
      <c r="F880" s="74" t="s">
        <v>3507</v>
      </c>
      <c r="G880" s="63" t="s">
        <v>3499</v>
      </c>
      <c r="H880" s="63" t="s">
        <v>3500</v>
      </c>
      <c r="I880" s="64" t="s">
        <v>3501</v>
      </c>
      <c r="J880" s="65" t="s">
        <v>1864</v>
      </c>
      <c r="K880" s="66" t="s">
        <v>3454</v>
      </c>
      <c r="L880" s="164" t="s">
        <v>3455</v>
      </c>
      <c r="N880" s="68"/>
      <c r="O880" s="69"/>
      <c r="P880" s="69"/>
      <c r="Q880" s="76"/>
      <c r="R880" s="68" t="str">
        <f t="shared" si="66"/>
        <v/>
      </c>
      <c r="S880" s="71" t="str">
        <f t="shared" si="67"/>
        <v/>
      </c>
      <c r="T880" s="68" t="str">
        <f t="shared" si="68"/>
        <v/>
      </c>
      <c r="U880" s="71" t="str">
        <f t="shared" si="69"/>
        <v/>
      </c>
    </row>
    <row r="881" spans="1:21" ht="21">
      <c r="A881" s="86" t="s">
        <v>3508</v>
      </c>
      <c r="B881" s="59" t="s">
        <v>580</v>
      </c>
      <c r="C881" s="60" t="s">
        <v>748</v>
      </c>
      <c r="D881" s="60" t="s">
        <v>25</v>
      </c>
      <c r="E881" s="61" t="s">
        <v>3509</v>
      </c>
      <c r="F881" s="62" t="s">
        <v>3510</v>
      </c>
      <c r="G881" s="63"/>
      <c r="H881" s="63"/>
      <c r="I881" s="64"/>
      <c r="J881" s="65"/>
      <c r="K881" s="66"/>
      <c r="L881" s="67"/>
      <c r="N881" s="68"/>
      <c r="O881" s="69"/>
      <c r="P881" s="69"/>
      <c r="Q881" s="76"/>
      <c r="R881" s="68" t="str">
        <f t="shared" si="66"/>
        <v/>
      </c>
      <c r="S881" s="71" t="str">
        <f t="shared" si="67"/>
        <v/>
      </c>
      <c r="T881" s="68" t="str">
        <f t="shared" si="68"/>
        <v/>
      </c>
      <c r="U881" s="71" t="str">
        <f t="shared" si="69"/>
        <v/>
      </c>
    </row>
    <row r="882" spans="1:21" ht="21">
      <c r="A882" s="58" t="s">
        <v>3511</v>
      </c>
      <c r="B882" s="72" t="s">
        <v>580</v>
      </c>
      <c r="C882" s="73" t="s">
        <v>748</v>
      </c>
      <c r="D882" s="73" t="s">
        <v>23</v>
      </c>
      <c r="E882" s="87" t="s">
        <v>3509</v>
      </c>
      <c r="F882" s="74" t="s">
        <v>3510</v>
      </c>
      <c r="G882" s="63" t="s">
        <v>3472</v>
      </c>
      <c r="H882" s="63" t="s">
        <v>3473</v>
      </c>
      <c r="I882" s="64" t="s">
        <v>3474</v>
      </c>
      <c r="J882" s="65" t="s">
        <v>1864</v>
      </c>
      <c r="K882" s="66" t="s">
        <v>3454</v>
      </c>
      <c r="L882" s="164" t="s">
        <v>3455</v>
      </c>
      <c r="N882" s="68"/>
      <c r="O882" s="69"/>
      <c r="P882" s="69"/>
      <c r="Q882" s="76"/>
      <c r="R882" s="68" t="str">
        <f t="shared" si="66"/>
        <v/>
      </c>
      <c r="S882" s="71" t="str">
        <f t="shared" si="67"/>
        <v/>
      </c>
      <c r="T882" s="68" t="str">
        <f t="shared" si="68"/>
        <v/>
      </c>
      <c r="U882" s="71" t="str">
        <f t="shared" si="69"/>
        <v/>
      </c>
    </row>
    <row r="883" spans="1:21" ht="21">
      <c r="A883" s="44" t="s">
        <v>3512</v>
      </c>
      <c r="B883" s="45" t="s">
        <v>3513</v>
      </c>
      <c r="C883" s="46" t="s">
        <v>24</v>
      </c>
      <c r="D883" s="46" t="s">
        <v>25</v>
      </c>
      <c r="E883" s="47" t="s">
        <v>3514</v>
      </c>
      <c r="F883" s="47" t="s">
        <v>3515</v>
      </c>
      <c r="G883" s="48"/>
      <c r="H883" s="48"/>
      <c r="I883" s="49"/>
      <c r="J883" s="50"/>
      <c r="K883" s="51"/>
      <c r="L883" s="52"/>
      <c r="M883" s="53"/>
      <c r="N883" s="54"/>
      <c r="O883" s="55"/>
      <c r="P883" s="55"/>
      <c r="Q883" s="85"/>
      <c r="R883" s="54" t="str">
        <f t="shared" si="66"/>
        <v/>
      </c>
      <c r="S883" s="57" t="str">
        <f t="shared" si="67"/>
        <v/>
      </c>
      <c r="T883" s="54" t="str">
        <f t="shared" si="68"/>
        <v/>
      </c>
      <c r="U883" s="57" t="str">
        <f t="shared" si="69"/>
        <v/>
      </c>
    </row>
    <row r="884" spans="1:21" ht="21">
      <c r="A884" s="86" t="s">
        <v>3516</v>
      </c>
      <c r="B884" s="59" t="s">
        <v>3513</v>
      </c>
      <c r="C884" s="60" t="s">
        <v>29</v>
      </c>
      <c r="D884" s="60" t="s">
        <v>25</v>
      </c>
      <c r="E884" s="61" t="s">
        <v>3514</v>
      </c>
      <c r="F884" s="62" t="s">
        <v>3515</v>
      </c>
      <c r="G884" s="63"/>
      <c r="H884" s="63"/>
      <c r="I884" s="64"/>
      <c r="J884" s="65"/>
      <c r="K884" s="66"/>
      <c r="L884" s="67"/>
      <c r="N884" s="68"/>
      <c r="O884" s="69"/>
      <c r="P884" s="69"/>
      <c r="Q884" s="76"/>
      <c r="R884" s="68" t="str">
        <f t="shared" si="66"/>
        <v/>
      </c>
      <c r="S884" s="71" t="str">
        <f t="shared" si="67"/>
        <v/>
      </c>
      <c r="T884" s="68" t="str">
        <f t="shared" si="68"/>
        <v/>
      </c>
      <c r="U884" s="71" t="str">
        <f t="shared" si="69"/>
        <v/>
      </c>
    </row>
    <row r="885" spans="1:21" ht="33.75">
      <c r="A885" s="58" t="s">
        <v>3517</v>
      </c>
      <c r="B885" s="72" t="s">
        <v>3513</v>
      </c>
      <c r="C885" s="73" t="s">
        <v>29</v>
      </c>
      <c r="D885" s="73" t="s">
        <v>23</v>
      </c>
      <c r="E885" s="87" t="s">
        <v>3518</v>
      </c>
      <c r="F885" s="74" t="s">
        <v>3519</v>
      </c>
      <c r="G885" s="63" t="s">
        <v>3520</v>
      </c>
      <c r="H885" s="63" t="s">
        <v>3521</v>
      </c>
      <c r="I885" s="64" t="s">
        <v>3522</v>
      </c>
      <c r="J885" s="65" t="s">
        <v>3523</v>
      </c>
      <c r="K885" s="66" t="s">
        <v>3524</v>
      </c>
      <c r="L885" s="164" t="s">
        <v>3359</v>
      </c>
      <c r="N885" s="68"/>
      <c r="O885" s="69"/>
      <c r="P885" s="69"/>
      <c r="Q885" s="76"/>
      <c r="R885" s="68" t="str">
        <f t="shared" si="66"/>
        <v/>
      </c>
      <c r="S885" s="71" t="str">
        <f t="shared" si="67"/>
        <v/>
      </c>
      <c r="T885" s="68" t="str">
        <f t="shared" si="68"/>
        <v/>
      </c>
      <c r="U885" s="71" t="str">
        <f t="shared" si="69"/>
        <v/>
      </c>
    </row>
    <row r="886" spans="1:21" ht="33.75">
      <c r="A886" s="58" t="s">
        <v>3525</v>
      </c>
      <c r="B886" s="72" t="s">
        <v>3513</v>
      </c>
      <c r="C886" s="73" t="s">
        <v>29</v>
      </c>
      <c r="D886" s="73" t="s">
        <v>60</v>
      </c>
      <c r="E886" s="87" t="s">
        <v>3526</v>
      </c>
      <c r="F886" s="74" t="s">
        <v>3527</v>
      </c>
      <c r="G886" s="63" t="s">
        <v>3520</v>
      </c>
      <c r="H886" s="63" t="s">
        <v>3521</v>
      </c>
      <c r="I886" s="64" t="s">
        <v>3522</v>
      </c>
      <c r="J886" s="65" t="s">
        <v>3523</v>
      </c>
      <c r="K886" s="66" t="s">
        <v>3524</v>
      </c>
      <c r="L886" s="164" t="s">
        <v>3359</v>
      </c>
      <c r="N886" s="68"/>
      <c r="O886" s="69"/>
      <c r="P886" s="69"/>
      <c r="Q886" s="76"/>
      <c r="R886" s="68" t="str">
        <f t="shared" si="66"/>
        <v/>
      </c>
      <c r="S886" s="71" t="str">
        <f t="shared" si="67"/>
        <v/>
      </c>
      <c r="T886" s="68" t="str">
        <f t="shared" si="68"/>
        <v/>
      </c>
      <c r="U886" s="71" t="str">
        <f t="shared" si="69"/>
        <v/>
      </c>
    </row>
    <row r="887" spans="1:21" ht="33.75">
      <c r="A887" s="58" t="s">
        <v>3528</v>
      </c>
      <c r="B887" s="72" t="s">
        <v>3513</v>
      </c>
      <c r="C887" s="73" t="s">
        <v>29</v>
      </c>
      <c r="D887" s="73" t="s">
        <v>107</v>
      </c>
      <c r="E887" s="87" t="s">
        <v>3529</v>
      </c>
      <c r="F887" s="74" t="s">
        <v>3530</v>
      </c>
      <c r="G887" s="63" t="s">
        <v>3520</v>
      </c>
      <c r="H887" s="63" t="s">
        <v>3521</v>
      </c>
      <c r="I887" s="64" t="s">
        <v>3522</v>
      </c>
      <c r="J887" s="65" t="s">
        <v>3523</v>
      </c>
      <c r="K887" s="66" t="s">
        <v>3524</v>
      </c>
      <c r="L887" s="164" t="s">
        <v>3359</v>
      </c>
      <c r="N887" s="68"/>
      <c r="O887" s="69"/>
      <c r="P887" s="69"/>
      <c r="Q887" s="76"/>
      <c r="R887" s="68" t="str">
        <f t="shared" si="66"/>
        <v/>
      </c>
      <c r="S887" s="71" t="str">
        <f t="shared" si="67"/>
        <v/>
      </c>
      <c r="T887" s="68" t="str">
        <f t="shared" si="68"/>
        <v/>
      </c>
      <c r="U887" s="71" t="str">
        <f t="shared" si="69"/>
        <v/>
      </c>
    </row>
    <row r="888" spans="1:21" ht="31.9" customHeight="1">
      <c r="A888" s="86" t="s">
        <v>3531</v>
      </c>
      <c r="B888" s="59" t="s">
        <v>3513</v>
      </c>
      <c r="C888" s="60" t="s">
        <v>40</v>
      </c>
      <c r="D888" s="60" t="s">
        <v>25</v>
      </c>
      <c r="E888" s="61" t="s">
        <v>3532</v>
      </c>
      <c r="F888" s="62" t="s">
        <v>3533</v>
      </c>
      <c r="G888" s="63"/>
      <c r="H888" s="63"/>
      <c r="I888" s="64"/>
      <c r="J888" s="65"/>
      <c r="K888" s="66"/>
      <c r="L888" s="67"/>
      <c r="N888" s="68"/>
      <c r="O888" s="69"/>
      <c r="P888" s="69"/>
      <c r="Q888" s="76"/>
      <c r="R888" s="68" t="str">
        <f t="shared" si="66"/>
        <v/>
      </c>
      <c r="S888" s="71" t="str">
        <f t="shared" si="67"/>
        <v/>
      </c>
      <c r="T888" s="68" t="str">
        <f t="shared" si="68"/>
        <v/>
      </c>
      <c r="U888" s="71" t="str">
        <f t="shared" si="69"/>
        <v/>
      </c>
    </row>
    <row r="889" spans="1:21" ht="31.5">
      <c r="A889" s="58" t="s">
        <v>3534</v>
      </c>
      <c r="B889" s="72" t="s">
        <v>3513</v>
      </c>
      <c r="C889" s="73" t="s">
        <v>40</v>
      </c>
      <c r="D889" s="73" t="s">
        <v>23</v>
      </c>
      <c r="E889" s="87" t="s">
        <v>3532</v>
      </c>
      <c r="F889" s="74" t="s">
        <v>3533</v>
      </c>
      <c r="G889" s="63" t="s">
        <v>3535</v>
      </c>
      <c r="H889" s="63" t="s">
        <v>3536</v>
      </c>
      <c r="I889" s="64" t="s">
        <v>3537</v>
      </c>
      <c r="J889" s="65" t="s">
        <v>3538</v>
      </c>
      <c r="K889" s="66" t="s">
        <v>3537</v>
      </c>
      <c r="L889" s="164" t="s">
        <v>3359</v>
      </c>
      <c r="N889" s="68"/>
      <c r="O889" s="69"/>
      <c r="P889" s="69"/>
      <c r="Q889" s="76"/>
      <c r="R889" s="68" t="str">
        <f t="shared" si="66"/>
        <v/>
      </c>
      <c r="S889" s="71" t="str">
        <f t="shared" si="67"/>
        <v/>
      </c>
      <c r="T889" s="68" t="str">
        <f t="shared" si="68"/>
        <v/>
      </c>
      <c r="U889" s="71" t="str">
        <f t="shared" si="69"/>
        <v/>
      </c>
    </row>
    <row r="890" spans="1:21" ht="21">
      <c r="A890" s="44" t="s">
        <v>3539</v>
      </c>
      <c r="B890" s="45" t="s">
        <v>621</v>
      </c>
      <c r="C890" s="46" t="s">
        <v>24</v>
      </c>
      <c r="D890" s="46" t="s">
        <v>25</v>
      </c>
      <c r="E890" s="47" t="s">
        <v>3540</v>
      </c>
      <c r="F890" s="47" t="s">
        <v>3541</v>
      </c>
      <c r="G890" s="48"/>
      <c r="H890" s="48"/>
      <c r="I890" s="49"/>
      <c r="J890" s="50"/>
      <c r="K890" s="51"/>
      <c r="L890" s="52"/>
      <c r="M890" s="53"/>
      <c r="N890" s="54"/>
      <c r="O890" s="55"/>
      <c r="P890" s="55"/>
      <c r="Q890" s="85"/>
      <c r="R890" s="54" t="str">
        <f t="shared" si="66"/>
        <v/>
      </c>
      <c r="S890" s="57" t="str">
        <f t="shared" si="67"/>
        <v/>
      </c>
      <c r="T890" s="54" t="str">
        <f t="shared" si="68"/>
        <v/>
      </c>
      <c r="U890" s="57" t="str">
        <f t="shared" si="69"/>
        <v/>
      </c>
    </row>
    <row r="891" spans="1:21" ht="21">
      <c r="A891" s="86" t="s">
        <v>3542</v>
      </c>
      <c r="B891" s="59" t="s">
        <v>621</v>
      </c>
      <c r="C891" s="60" t="s">
        <v>29</v>
      </c>
      <c r="D891" s="60" t="s">
        <v>25</v>
      </c>
      <c r="E891" s="61" t="s">
        <v>3540</v>
      </c>
      <c r="F891" s="62" t="s">
        <v>3541</v>
      </c>
      <c r="G891" s="63"/>
      <c r="H891" s="63"/>
      <c r="I891" s="64"/>
      <c r="J891" s="65"/>
      <c r="K891" s="66"/>
      <c r="L891" s="67"/>
      <c r="N891" s="68"/>
      <c r="O891" s="69"/>
      <c r="P891" s="69"/>
      <c r="Q891" s="76"/>
      <c r="R891" s="68" t="str">
        <f t="shared" si="66"/>
        <v/>
      </c>
      <c r="S891" s="71" t="str">
        <f t="shared" si="67"/>
        <v/>
      </c>
      <c r="T891" s="68" t="str">
        <f t="shared" si="68"/>
        <v/>
      </c>
      <c r="U891" s="71" t="str">
        <f t="shared" si="69"/>
        <v/>
      </c>
    </row>
    <row r="892" spans="1:21" ht="33.75">
      <c r="A892" s="58" t="s">
        <v>3543</v>
      </c>
      <c r="B892" s="72" t="s">
        <v>621</v>
      </c>
      <c r="C892" s="73" t="s">
        <v>29</v>
      </c>
      <c r="D892" s="73" t="s">
        <v>23</v>
      </c>
      <c r="E892" s="87" t="s">
        <v>3544</v>
      </c>
      <c r="F892" s="74" t="s">
        <v>3545</v>
      </c>
      <c r="G892" s="63" t="s">
        <v>3520</v>
      </c>
      <c r="H892" s="63" t="s">
        <v>3521</v>
      </c>
      <c r="I892" s="64" t="s">
        <v>3522</v>
      </c>
      <c r="J892" s="65" t="s">
        <v>3523</v>
      </c>
      <c r="K892" s="66" t="s">
        <v>3524</v>
      </c>
      <c r="L892" s="164" t="s">
        <v>3359</v>
      </c>
      <c r="N892" s="68"/>
      <c r="O892" s="69"/>
      <c r="P892" s="69"/>
      <c r="Q892" s="76"/>
      <c r="R892" s="68" t="str">
        <f t="shared" si="66"/>
        <v/>
      </c>
      <c r="S892" s="71" t="str">
        <f t="shared" si="67"/>
        <v/>
      </c>
      <c r="T892" s="68" t="str">
        <f t="shared" si="68"/>
        <v/>
      </c>
      <c r="U892" s="71" t="str">
        <f t="shared" si="69"/>
        <v/>
      </c>
    </row>
    <row r="893" spans="1:21" ht="33.75">
      <c r="A893" s="58" t="s">
        <v>3546</v>
      </c>
      <c r="B893" s="72" t="s">
        <v>621</v>
      </c>
      <c r="C893" s="73" t="s">
        <v>29</v>
      </c>
      <c r="D893" s="73" t="s">
        <v>60</v>
      </c>
      <c r="E893" s="87" t="s">
        <v>3547</v>
      </c>
      <c r="F893" s="74" t="s">
        <v>3548</v>
      </c>
      <c r="G893" s="63" t="s">
        <v>3520</v>
      </c>
      <c r="H893" s="63" t="s">
        <v>3521</v>
      </c>
      <c r="I893" s="64" t="s">
        <v>3522</v>
      </c>
      <c r="J893" s="65" t="s">
        <v>3523</v>
      </c>
      <c r="K893" s="66" t="s">
        <v>3524</v>
      </c>
      <c r="L893" s="164" t="s">
        <v>3359</v>
      </c>
      <c r="N893" s="68"/>
      <c r="O893" s="69"/>
      <c r="P893" s="69"/>
      <c r="Q893" s="76"/>
      <c r="R893" s="68" t="str">
        <f t="shared" si="66"/>
        <v/>
      </c>
      <c r="S893" s="71" t="str">
        <f t="shared" si="67"/>
        <v/>
      </c>
      <c r="T893" s="68" t="str">
        <f t="shared" si="68"/>
        <v/>
      </c>
      <c r="U893" s="71" t="str">
        <f t="shared" si="69"/>
        <v/>
      </c>
    </row>
    <row r="894" spans="1:21" ht="33.75">
      <c r="A894" s="58" t="s">
        <v>3549</v>
      </c>
      <c r="B894" s="72" t="s">
        <v>621</v>
      </c>
      <c r="C894" s="73" t="s">
        <v>29</v>
      </c>
      <c r="D894" s="73" t="s">
        <v>107</v>
      </c>
      <c r="E894" s="87" t="s">
        <v>3550</v>
      </c>
      <c r="F894" s="74" t="s">
        <v>3551</v>
      </c>
      <c r="G894" s="63" t="s">
        <v>3520</v>
      </c>
      <c r="H894" s="63" t="s">
        <v>3521</v>
      </c>
      <c r="I894" s="64" t="s">
        <v>3522</v>
      </c>
      <c r="J894" s="65" t="s">
        <v>3523</v>
      </c>
      <c r="K894" s="66" t="s">
        <v>3524</v>
      </c>
      <c r="L894" s="164" t="s">
        <v>3359</v>
      </c>
      <c r="N894" s="68"/>
      <c r="O894" s="69"/>
      <c r="P894" s="69"/>
      <c r="Q894" s="76"/>
      <c r="R894" s="68" t="str">
        <f t="shared" si="66"/>
        <v/>
      </c>
      <c r="S894" s="71" t="str">
        <f t="shared" si="67"/>
        <v/>
      </c>
      <c r="T894" s="68" t="str">
        <f t="shared" si="68"/>
        <v/>
      </c>
      <c r="U894" s="71" t="str">
        <f t="shared" si="69"/>
        <v/>
      </c>
    </row>
    <row r="895" spans="1:21" ht="31.5">
      <c r="A895" s="86" t="s">
        <v>3552</v>
      </c>
      <c r="B895" s="59" t="s">
        <v>621</v>
      </c>
      <c r="C895" s="60" t="s">
        <v>40</v>
      </c>
      <c r="D895" s="60" t="s">
        <v>25</v>
      </c>
      <c r="E895" s="61" t="s">
        <v>3553</v>
      </c>
      <c r="F895" s="62" t="s">
        <v>3554</v>
      </c>
      <c r="G895" s="63"/>
      <c r="H895" s="63"/>
      <c r="I895" s="64"/>
      <c r="J895" s="65"/>
      <c r="K895" s="66"/>
      <c r="L895" s="67"/>
      <c r="N895" s="68"/>
      <c r="O895" s="69"/>
      <c r="P895" s="69"/>
      <c r="Q895" s="76"/>
      <c r="R895" s="68" t="str">
        <f t="shared" si="66"/>
        <v/>
      </c>
      <c r="S895" s="71" t="str">
        <f t="shared" si="67"/>
        <v/>
      </c>
      <c r="T895" s="68" t="str">
        <f t="shared" si="68"/>
        <v/>
      </c>
      <c r="U895" s="71" t="str">
        <f t="shared" si="69"/>
        <v/>
      </c>
    </row>
    <row r="896" spans="1:21" ht="31.15" customHeight="1">
      <c r="A896" s="58" t="s">
        <v>3555</v>
      </c>
      <c r="B896" s="72" t="s">
        <v>621</v>
      </c>
      <c r="C896" s="73" t="s">
        <v>40</v>
      </c>
      <c r="D896" s="73" t="s">
        <v>23</v>
      </c>
      <c r="E896" s="87" t="s">
        <v>3553</v>
      </c>
      <c r="F896" s="74" t="s">
        <v>3554</v>
      </c>
      <c r="G896" s="63" t="s">
        <v>3535</v>
      </c>
      <c r="H896" s="63" t="s">
        <v>3536</v>
      </c>
      <c r="I896" s="64" t="s">
        <v>3537</v>
      </c>
      <c r="J896" s="65" t="s">
        <v>3538</v>
      </c>
      <c r="K896" s="66" t="s">
        <v>3537</v>
      </c>
      <c r="L896" s="164" t="s">
        <v>3359</v>
      </c>
      <c r="N896" s="68"/>
      <c r="O896" s="69"/>
      <c r="P896" s="69"/>
      <c r="Q896" s="76"/>
      <c r="R896" s="68" t="str">
        <f t="shared" si="66"/>
        <v/>
      </c>
      <c r="S896" s="71" t="str">
        <f t="shared" si="67"/>
        <v/>
      </c>
      <c r="T896" s="68" t="str">
        <f t="shared" si="68"/>
        <v/>
      </c>
      <c r="U896" s="71" t="str">
        <f t="shared" si="69"/>
        <v/>
      </c>
    </row>
    <row r="897" spans="1:21" ht="21">
      <c r="A897" s="44" t="s">
        <v>3556</v>
      </c>
      <c r="B897" s="45" t="s">
        <v>3557</v>
      </c>
      <c r="C897" s="46" t="s">
        <v>24</v>
      </c>
      <c r="D897" s="46" t="s">
        <v>25</v>
      </c>
      <c r="E897" s="47" t="s">
        <v>3558</v>
      </c>
      <c r="F897" s="47" t="s">
        <v>3559</v>
      </c>
      <c r="G897" s="48"/>
      <c r="H897" s="48"/>
      <c r="I897" s="49"/>
      <c r="J897" s="50"/>
      <c r="K897" s="51"/>
      <c r="L897" s="52"/>
      <c r="M897" s="53"/>
      <c r="N897" s="54"/>
      <c r="O897" s="55"/>
      <c r="P897" s="55"/>
      <c r="Q897" s="85"/>
      <c r="R897" s="54" t="str">
        <f t="shared" si="66"/>
        <v/>
      </c>
      <c r="S897" s="57" t="str">
        <f t="shared" si="67"/>
        <v/>
      </c>
      <c r="T897" s="54" t="str">
        <f t="shared" si="68"/>
        <v/>
      </c>
      <c r="U897" s="57" t="str">
        <f t="shared" si="69"/>
        <v/>
      </c>
    </row>
    <row r="898" spans="1:21" ht="31.5">
      <c r="A898" s="86" t="s">
        <v>3560</v>
      </c>
      <c r="B898" s="59" t="s">
        <v>3557</v>
      </c>
      <c r="C898" s="60" t="s">
        <v>29</v>
      </c>
      <c r="D898" s="60" t="s">
        <v>25</v>
      </c>
      <c r="E898" s="61" t="s">
        <v>3561</v>
      </c>
      <c r="F898" s="62" t="s">
        <v>3562</v>
      </c>
      <c r="G898" s="63"/>
      <c r="H898" s="63"/>
      <c r="I898" s="64"/>
      <c r="J898" s="65"/>
      <c r="K898" s="66"/>
      <c r="L898" s="67"/>
      <c r="N898" s="68"/>
      <c r="O898" s="69"/>
      <c r="P898" s="69"/>
      <c r="Q898" s="76"/>
      <c r="R898" s="68" t="str">
        <f t="shared" si="66"/>
        <v/>
      </c>
      <c r="S898" s="71" t="str">
        <f t="shared" si="67"/>
        <v/>
      </c>
      <c r="T898" s="68" t="str">
        <f t="shared" si="68"/>
        <v/>
      </c>
      <c r="U898" s="71" t="str">
        <f t="shared" si="69"/>
        <v/>
      </c>
    </row>
    <row r="899" spans="1:21" ht="31.5">
      <c r="A899" s="58" t="s">
        <v>3563</v>
      </c>
      <c r="B899" s="72" t="s">
        <v>3557</v>
      </c>
      <c r="C899" s="73" t="s">
        <v>29</v>
      </c>
      <c r="D899" s="73" t="s">
        <v>23</v>
      </c>
      <c r="E899" s="87" t="s">
        <v>3561</v>
      </c>
      <c r="F899" s="74" t="s">
        <v>3562</v>
      </c>
      <c r="G899" s="63" t="s">
        <v>3564</v>
      </c>
      <c r="H899" s="63" t="s">
        <v>3565</v>
      </c>
      <c r="I899" s="64" t="s">
        <v>3566</v>
      </c>
      <c r="J899" s="65" t="s">
        <v>3523</v>
      </c>
      <c r="K899" s="66" t="s">
        <v>3524</v>
      </c>
      <c r="L899" s="164" t="s">
        <v>3359</v>
      </c>
      <c r="N899" s="68"/>
      <c r="O899" s="69"/>
      <c r="P899" s="69"/>
      <c r="Q899" s="76"/>
      <c r="R899" s="68" t="str">
        <f t="shared" si="66"/>
        <v/>
      </c>
      <c r="S899" s="71" t="str">
        <f t="shared" si="67"/>
        <v/>
      </c>
      <c r="T899" s="68" t="str">
        <f t="shared" si="68"/>
        <v/>
      </c>
      <c r="U899" s="71" t="str">
        <f t="shared" si="69"/>
        <v/>
      </c>
    </row>
    <row r="900" spans="1:21" ht="21">
      <c r="A900" s="86" t="s">
        <v>3567</v>
      </c>
      <c r="B900" s="59" t="s">
        <v>3557</v>
      </c>
      <c r="C900" s="60" t="s">
        <v>949</v>
      </c>
      <c r="D900" s="60" t="s">
        <v>25</v>
      </c>
      <c r="E900" s="61" t="s">
        <v>3568</v>
      </c>
      <c r="F900" s="62" t="s">
        <v>3569</v>
      </c>
      <c r="G900" s="63"/>
      <c r="H900" s="63"/>
      <c r="I900" s="64"/>
      <c r="J900" s="65"/>
      <c r="K900" s="66"/>
      <c r="L900" s="67"/>
      <c r="N900" s="68"/>
      <c r="O900" s="69"/>
      <c r="P900" s="69"/>
      <c r="Q900" s="76"/>
      <c r="R900" s="68" t="str">
        <f t="shared" si="66"/>
        <v/>
      </c>
      <c r="S900" s="71" t="str">
        <f t="shared" si="67"/>
        <v/>
      </c>
      <c r="T900" s="68" t="str">
        <f t="shared" si="68"/>
        <v/>
      </c>
      <c r="U900" s="71" t="str">
        <f t="shared" si="69"/>
        <v/>
      </c>
    </row>
    <row r="901" spans="1:21">
      <c r="A901" s="58" t="s">
        <v>3570</v>
      </c>
      <c r="B901" s="72" t="s">
        <v>3557</v>
      </c>
      <c r="C901" s="73" t="s">
        <v>949</v>
      </c>
      <c r="D901" s="73" t="s">
        <v>23</v>
      </c>
      <c r="E901" s="87" t="s">
        <v>3568</v>
      </c>
      <c r="F901" s="74" t="s">
        <v>3569</v>
      </c>
      <c r="G901" s="63" t="s">
        <v>3564</v>
      </c>
      <c r="H901" s="63" t="s">
        <v>3565</v>
      </c>
      <c r="I901" s="64" t="s">
        <v>3566</v>
      </c>
      <c r="J901" s="65" t="s">
        <v>3523</v>
      </c>
      <c r="K901" s="66" t="s">
        <v>3524</v>
      </c>
      <c r="L901" s="164" t="s">
        <v>3359</v>
      </c>
      <c r="N901" s="68"/>
      <c r="O901" s="69"/>
      <c r="P901" s="69"/>
      <c r="Q901" s="76"/>
      <c r="R901" s="68" t="str">
        <f t="shared" si="66"/>
        <v/>
      </c>
      <c r="S901" s="71" t="str">
        <f t="shared" si="67"/>
        <v/>
      </c>
      <c r="T901" s="68" t="str">
        <f t="shared" si="68"/>
        <v/>
      </c>
      <c r="U901" s="71" t="str">
        <f t="shared" si="69"/>
        <v/>
      </c>
    </row>
    <row r="902" spans="1:21" ht="21">
      <c r="A902" s="99" t="s">
        <v>3571</v>
      </c>
      <c r="B902" s="92" t="s">
        <v>3557</v>
      </c>
      <c r="C902" s="93" t="s">
        <v>40</v>
      </c>
      <c r="D902" s="93" t="s">
        <v>25</v>
      </c>
      <c r="E902" s="62" t="s">
        <v>3572</v>
      </c>
      <c r="F902" s="62" t="s">
        <v>3573</v>
      </c>
      <c r="G902" s="63"/>
      <c r="H902" s="63"/>
      <c r="I902" s="64"/>
      <c r="J902" s="65"/>
      <c r="K902" s="66"/>
      <c r="L902" s="67"/>
      <c r="N902" s="68"/>
      <c r="O902" s="69"/>
      <c r="P902" s="69"/>
      <c r="Q902" s="76"/>
      <c r="R902" s="68" t="str">
        <f t="shared" si="66"/>
        <v/>
      </c>
      <c r="S902" s="71" t="str">
        <f t="shared" si="67"/>
        <v/>
      </c>
      <c r="T902" s="68" t="str">
        <f t="shared" si="68"/>
        <v/>
      </c>
      <c r="U902" s="71" t="str">
        <f t="shared" si="69"/>
        <v/>
      </c>
    </row>
    <row r="903" spans="1:21">
      <c r="A903" s="58" t="s">
        <v>3574</v>
      </c>
      <c r="B903" s="72" t="s">
        <v>3557</v>
      </c>
      <c r="C903" s="73" t="s">
        <v>40</v>
      </c>
      <c r="D903" s="73" t="s">
        <v>23</v>
      </c>
      <c r="E903" s="87" t="s">
        <v>3575</v>
      </c>
      <c r="F903" s="74" t="s">
        <v>3576</v>
      </c>
      <c r="G903" s="63" t="s">
        <v>2798</v>
      </c>
      <c r="H903" s="63" t="s">
        <v>2799</v>
      </c>
      <c r="I903" s="64" t="s">
        <v>2800</v>
      </c>
      <c r="J903" s="65" t="s">
        <v>2712</v>
      </c>
      <c r="K903" s="66" t="s">
        <v>2713</v>
      </c>
      <c r="L903" s="164" t="s">
        <v>3359</v>
      </c>
      <c r="N903" s="68"/>
      <c r="O903" s="69"/>
      <c r="P903" s="69"/>
      <c r="Q903" s="76"/>
      <c r="R903" s="68" t="str">
        <f t="shared" si="66"/>
        <v/>
      </c>
      <c r="S903" s="71" t="str">
        <f t="shared" si="67"/>
        <v/>
      </c>
      <c r="T903" s="68" t="str">
        <f t="shared" si="68"/>
        <v/>
      </c>
      <c r="U903" s="71" t="str">
        <f t="shared" si="69"/>
        <v/>
      </c>
    </row>
    <row r="904" spans="1:21">
      <c r="A904" s="58" t="s">
        <v>3577</v>
      </c>
      <c r="B904" s="72" t="s">
        <v>3557</v>
      </c>
      <c r="C904" s="73" t="s">
        <v>40</v>
      </c>
      <c r="D904" s="73" t="s">
        <v>60</v>
      </c>
      <c r="E904" s="87" t="s">
        <v>3578</v>
      </c>
      <c r="F904" s="74" t="s">
        <v>3579</v>
      </c>
      <c r="G904" s="63" t="s">
        <v>2798</v>
      </c>
      <c r="H904" s="63" t="s">
        <v>2799</v>
      </c>
      <c r="I904" s="64" t="s">
        <v>2800</v>
      </c>
      <c r="J904" s="65" t="s">
        <v>2712</v>
      </c>
      <c r="K904" s="66" t="s">
        <v>2713</v>
      </c>
      <c r="L904" s="164" t="s">
        <v>3359</v>
      </c>
      <c r="N904" s="68"/>
      <c r="O904" s="69"/>
      <c r="P904" s="69"/>
      <c r="Q904" s="76"/>
      <c r="R904" s="68" t="str">
        <f t="shared" si="66"/>
        <v/>
      </c>
      <c r="S904" s="71" t="str">
        <f t="shared" si="67"/>
        <v/>
      </c>
      <c r="T904" s="68" t="str">
        <f t="shared" si="68"/>
        <v/>
      </c>
      <c r="U904" s="71" t="str">
        <f t="shared" si="69"/>
        <v/>
      </c>
    </row>
    <row r="905" spans="1:21" ht="21">
      <c r="A905" s="86" t="s">
        <v>3580</v>
      </c>
      <c r="B905" s="59" t="s">
        <v>3557</v>
      </c>
      <c r="C905" s="60" t="s">
        <v>1115</v>
      </c>
      <c r="D905" s="60" t="s">
        <v>25</v>
      </c>
      <c r="E905" s="61" t="s">
        <v>3581</v>
      </c>
      <c r="F905" s="62" t="s">
        <v>3582</v>
      </c>
      <c r="G905" s="63"/>
      <c r="H905" s="63"/>
      <c r="I905" s="64"/>
      <c r="J905" s="65"/>
      <c r="K905" s="66"/>
      <c r="L905" s="67"/>
      <c r="N905" s="68"/>
      <c r="O905" s="69"/>
      <c r="P905" s="69"/>
      <c r="Q905" s="76"/>
      <c r="R905" s="68" t="str">
        <f t="shared" si="66"/>
        <v/>
      </c>
      <c r="S905" s="71" t="str">
        <f t="shared" si="67"/>
        <v/>
      </c>
      <c r="T905" s="68" t="str">
        <f t="shared" si="68"/>
        <v/>
      </c>
      <c r="U905" s="71" t="str">
        <f t="shared" si="69"/>
        <v/>
      </c>
    </row>
    <row r="906" spans="1:21" ht="21">
      <c r="A906" s="58" t="s">
        <v>3583</v>
      </c>
      <c r="B906" s="72" t="s">
        <v>3557</v>
      </c>
      <c r="C906" s="73" t="s">
        <v>1115</v>
      </c>
      <c r="D906" s="73" t="s">
        <v>23</v>
      </c>
      <c r="E906" s="87" t="s">
        <v>3584</v>
      </c>
      <c r="F906" s="74" t="s">
        <v>3585</v>
      </c>
      <c r="G906" s="63" t="s">
        <v>3586</v>
      </c>
      <c r="H906" s="63" t="s">
        <v>3587</v>
      </c>
      <c r="I906" s="64" t="s">
        <v>3588</v>
      </c>
      <c r="J906" s="65" t="s">
        <v>3589</v>
      </c>
      <c r="K906" s="66" t="s">
        <v>3590</v>
      </c>
      <c r="L906" s="164" t="s">
        <v>3359</v>
      </c>
      <c r="N906" s="68"/>
      <c r="O906" s="69"/>
      <c r="P906" s="69"/>
      <c r="Q906" s="76"/>
      <c r="R906" s="68" t="str">
        <f t="shared" si="66"/>
        <v/>
      </c>
      <c r="S906" s="71" t="str">
        <f t="shared" si="67"/>
        <v/>
      </c>
      <c r="T906" s="68" t="str">
        <f t="shared" si="68"/>
        <v/>
      </c>
      <c r="U906" s="71" t="str">
        <f t="shared" si="69"/>
        <v/>
      </c>
    </row>
    <row r="907" spans="1:21" ht="21">
      <c r="A907" s="58" t="s">
        <v>3591</v>
      </c>
      <c r="B907" s="72" t="s">
        <v>3557</v>
      </c>
      <c r="C907" s="73" t="s">
        <v>1115</v>
      </c>
      <c r="D907" s="73" t="s">
        <v>60</v>
      </c>
      <c r="E907" s="87" t="s">
        <v>3592</v>
      </c>
      <c r="F907" s="74" t="s">
        <v>3593</v>
      </c>
      <c r="G907" s="63" t="s">
        <v>3586</v>
      </c>
      <c r="H907" s="63" t="s">
        <v>3587</v>
      </c>
      <c r="I907" s="64" t="s">
        <v>3588</v>
      </c>
      <c r="J907" s="65" t="s">
        <v>3589</v>
      </c>
      <c r="K907" s="66" t="s">
        <v>3590</v>
      </c>
      <c r="L907" s="164" t="s">
        <v>3359</v>
      </c>
      <c r="N907" s="68"/>
      <c r="O907" s="69"/>
      <c r="P907" s="69"/>
      <c r="Q907" s="76"/>
      <c r="R907" s="68" t="str">
        <f t="shared" si="66"/>
        <v/>
      </c>
      <c r="S907" s="71" t="str">
        <f t="shared" si="67"/>
        <v/>
      </c>
      <c r="T907" s="68" t="str">
        <f t="shared" si="68"/>
        <v/>
      </c>
      <c r="U907" s="71" t="str">
        <f t="shared" si="69"/>
        <v/>
      </c>
    </row>
    <row r="908" spans="1:21">
      <c r="A908" s="58" t="s">
        <v>3594</v>
      </c>
      <c r="B908" s="72" t="s">
        <v>3557</v>
      </c>
      <c r="C908" s="73" t="s">
        <v>1115</v>
      </c>
      <c r="D908" s="73" t="s">
        <v>107</v>
      </c>
      <c r="E908" s="87" t="s">
        <v>3595</v>
      </c>
      <c r="F908" s="74" t="s">
        <v>3596</v>
      </c>
      <c r="G908" s="63" t="s">
        <v>3586</v>
      </c>
      <c r="H908" s="63" t="s">
        <v>3587</v>
      </c>
      <c r="I908" s="64" t="s">
        <v>3588</v>
      </c>
      <c r="J908" s="65" t="s">
        <v>3589</v>
      </c>
      <c r="K908" s="66" t="s">
        <v>3590</v>
      </c>
      <c r="L908" s="164" t="s">
        <v>3359</v>
      </c>
      <c r="N908" s="68"/>
      <c r="O908" s="69"/>
      <c r="P908" s="69"/>
      <c r="Q908" s="76"/>
      <c r="R908" s="68" t="str">
        <f t="shared" si="66"/>
        <v/>
      </c>
      <c r="S908" s="71" t="str">
        <f t="shared" si="67"/>
        <v/>
      </c>
      <c r="T908" s="68" t="str">
        <f t="shared" si="68"/>
        <v/>
      </c>
      <c r="U908" s="71" t="str">
        <f t="shared" si="69"/>
        <v/>
      </c>
    </row>
    <row r="909" spans="1:21" ht="31.9" customHeight="1">
      <c r="A909" s="99" t="s">
        <v>3597</v>
      </c>
      <c r="B909" s="92" t="s">
        <v>3557</v>
      </c>
      <c r="C909" s="93" t="s">
        <v>219</v>
      </c>
      <c r="D909" s="93" t="s">
        <v>25</v>
      </c>
      <c r="E909" s="62" t="s">
        <v>3598</v>
      </c>
      <c r="F909" s="62" t="s">
        <v>3599</v>
      </c>
      <c r="G909" s="63"/>
      <c r="H909" s="63"/>
      <c r="I909" s="64"/>
      <c r="J909" s="65"/>
      <c r="K909" s="66"/>
      <c r="L909" s="67"/>
      <c r="N909" s="68"/>
      <c r="O909" s="69"/>
      <c r="P909" s="69"/>
      <c r="Q909" s="76"/>
      <c r="R909" s="68" t="str">
        <f t="shared" si="66"/>
        <v/>
      </c>
      <c r="S909" s="71" t="str">
        <f t="shared" si="67"/>
        <v/>
      </c>
      <c r="T909" s="68" t="str">
        <f t="shared" si="68"/>
        <v/>
      </c>
      <c r="U909" s="71" t="str">
        <f t="shared" si="69"/>
        <v/>
      </c>
    </row>
    <row r="910" spans="1:21" ht="31.5">
      <c r="A910" s="98" t="s">
        <v>3600</v>
      </c>
      <c r="B910" s="79" t="s">
        <v>3557</v>
      </c>
      <c r="C910" s="80" t="s">
        <v>219</v>
      </c>
      <c r="D910" s="80" t="s">
        <v>23</v>
      </c>
      <c r="E910" s="74" t="s">
        <v>3598</v>
      </c>
      <c r="F910" s="74" t="s">
        <v>3599</v>
      </c>
      <c r="G910" s="63" t="s">
        <v>3564</v>
      </c>
      <c r="H910" s="63" t="s">
        <v>3565</v>
      </c>
      <c r="I910" s="64" t="s">
        <v>3566</v>
      </c>
      <c r="J910" s="65" t="s">
        <v>3523</v>
      </c>
      <c r="K910" s="66" t="s">
        <v>3524</v>
      </c>
      <c r="L910" s="164" t="s">
        <v>3359</v>
      </c>
      <c r="N910" s="68"/>
      <c r="O910" s="69"/>
      <c r="P910" s="69"/>
      <c r="Q910" s="76"/>
      <c r="R910" s="68" t="str">
        <f t="shared" si="66"/>
        <v/>
      </c>
      <c r="S910" s="71" t="str">
        <f t="shared" si="67"/>
        <v/>
      </c>
      <c r="T910" s="68" t="str">
        <f t="shared" si="68"/>
        <v/>
      </c>
      <c r="U910" s="71" t="str">
        <f t="shared" si="69"/>
        <v/>
      </c>
    </row>
    <row r="911" spans="1:21" ht="21">
      <c r="A911" s="86" t="s">
        <v>3601</v>
      </c>
      <c r="B911" s="59" t="s">
        <v>3557</v>
      </c>
      <c r="C911" s="60" t="s">
        <v>67</v>
      </c>
      <c r="D911" s="60" t="s">
        <v>25</v>
      </c>
      <c r="E911" s="61" t="s">
        <v>3602</v>
      </c>
      <c r="F911" s="62" t="s">
        <v>3603</v>
      </c>
      <c r="G911" s="63"/>
      <c r="H911" s="63"/>
      <c r="I911" s="64"/>
      <c r="J911" s="65"/>
      <c r="K911" s="66"/>
      <c r="L911" s="67"/>
      <c r="N911" s="68"/>
      <c r="O911" s="69"/>
      <c r="P911" s="69"/>
      <c r="Q911" s="76"/>
      <c r="R911" s="68" t="str">
        <f t="shared" si="66"/>
        <v/>
      </c>
      <c r="S911" s="71" t="str">
        <f t="shared" si="67"/>
        <v/>
      </c>
      <c r="T911" s="68" t="str">
        <f t="shared" si="68"/>
        <v/>
      </c>
      <c r="U911" s="71" t="str">
        <f t="shared" si="69"/>
        <v/>
      </c>
    </row>
    <row r="912" spans="1:21">
      <c r="A912" s="58" t="s">
        <v>3604</v>
      </c>
      <c r="B912" s="72" t="s">
        <v>3557</v>
      </c>
      <c r="C912" s="73" t="s">
        <v>67</v>
      </c>
      <c r="D912" s="73" t="s">
        <v>23</v>
      </c>
      <c r="E912" s="87" t="s">
        <v>3602</v>
      </c>
      <c r="F912" s="74" t="s">
        <v>3603</v>
      </c>
      <c r="G912" s="63" t="s">
        <v>2798</v>
      </c>
      <c r="H912" s="63" t="s">
        <v>2799</v>
      </c>
      <c r="I912" s="64" t="s">
        <v>2800</v>
      </c>
      <c r="J912" s="65" t="s">
        <v>2712</v>
      </c>
      <c r="K912" s="66" t="s">
        <v>2713</v>
      </c>
      <c r="L912" s="164" t="s">
        <v>3359</v>
      </c>
      <c r="N912" s="68"/>
      <c r="O912" s="69"/>
      <c r="P912" s="69"/>
      <c r="Q912" s="76"/>
      <c r="R912" s="68" t="str">
        <f t="shared" si="66"/>
        <v/>
      </c>
      <c r="S912" s="71" t="str">
        <f t="shared" si="67"/>
        <v/>
      </c>
      <c r="T912" s="68" t="str">
        <f t="shared" si="68"/>
        <v/>
      </c>
      <c r="U912" s="71" t="str">
        <f t="shared" si="69"/>
        <v/>
      </c>
    </row>
    <row r="913" spans="1:21" ht="21">
      <c r="A913" s="86" t="s">
        <v>3605</v>
      </c>
      <c r="B913" s="59" t="s">
        <v>3557</v>
      </c>
      <c r="C913" s="60" t="s">
        <v>621</v>
      </c>
      <c r="D913" s="60" t="s">
        <v>25</v>
      </c>
      <c r="E913" s="61" t="s">
        <v>3606</v>
      </c>
      <c r="F913" s="62" t="s">
        <v>3607</v>
      </c>
      <c r="G913" s="63"/>
      <c r="H913" s="63"/>
      <c r="I913" s="64"/>
      <c r="J913" s="65"/>
      <c r="K913" s="66"/>
      <c r="L913" s="67"/>
      <c r="N913" s="68"/>
      <c r="O913" s="69"/>
      <c r="P913" s="69"/>
      <c r="Q913" s="76"/>
      <c r="R913" s="68" t="str">
        <f t="shared" si="66"/>
        <v/>
      </c>
      <c r="S913" s="71" t="str">
        <f t="shared" si="67"/>
        <v/>
      </c>
      <c r="T913" s="68" t="str">
        <f t="shared" si="68"/>
        <v/>
      </c>
      <c r="U913" s="71" t="str">
        <f t="shared" si="69"/>
        <v/>
      </c>
    </row>
    <row r="914" spans="1:21">
      <c r="A914" s="58" t="s">
        <v>3608</v>
      </c>
      <c r="B914" s="72" t="s">
        <v>3557</v>
      </c>
      <c r="C914" s="73" t="s">
        <v>621</v>
      </c>
      <c r="D914" s="73" t="s">
        <v>23</v>
      </c>
      <c r="E914" s="87" t="s">
        <v>3606</v>
      </c>
      <c r="F914" s="74" t="s">
        <v>3607</v>
      </c>
      <c r="G914" s="63" t="s">
        <v>2798</v>
      </c>
      <c r="H914" s="63" t="s">
        <v>2799</v>
      </c>
      <c r="I914" s="64" t="s">
        <v>2800</v>
      </c>
      <c r="J914" s="65" t="s">
        <v>2712</v>
      </c>
      <c r="K914" s="66" t="s">
        <v>2713</v>
      </c>
      <c r="L914" s="164" t="s">
        <v>3359</v>
      </c>
      <c r="N914" s="68"/>
      <c r="O914" s="69"/>
      <c r="P914" s="69"/>
      <c r="Q914" s="76"/>
      <c r="R914" s="68" t="str">
        <f t="shared" si="66"/>
        <v/>
      </c>
      <c r="S914" s="71" t="str">
        <f t="shared" si="67"/>
        <v/>
      </c>
      <c r="T914" s="68" t="str">
        <f t="shared" si="68"/>
        <v/>
      </c>
      <c r="U914" s="71" t="str">
        <f t="shared" si="69"/>
        <v/>
      </c>
    </row>
    <row r="915" spans="1:21" ht="21">
      <c r="A915" s="86" t="s">
        <v>3609</v>
      </c>
      <c r="B915" s="59" t="s">
        <v>3557</v>
      </c>
      <c r="C915" s="60" t="s">
        <v>77</v>
      </c>
      <c r="D915" s="60" t="s">
        <v>25</v>
      </c>
      <c r="E915" s="61" t="s">
        <v>3610</v>
      </c>
      <c r="F915" s="62" t="s">
        <v>3611</v>
      </c>
      <c r="G915" s="63"/>
      <c r="H915" s="63"/>
      <c r="I915" s="64"/>
      <c r="J915" s="65"/>
      <c r="K915" s="66"/>
      <c r="L915" s="67"/>
      <c r="N915" s="68"/>
      <c r="O915" s="69"/>
      <c r="P915" s="69"/>
      <c r="Q915" s="76"/>
      <c r="R915" s="68" t="str">
        <f t="shared" si="66"/>
        <v/>
      </c>
      <c r="S915" s="71" t="str">
        <f t="shared" si="67"/>
        <v/>
      </c>
      <c r="T915" s="68" t="str">
        <f t="shared" si="68"/>
        <v/>
      </c>
      <c r="U915" s="71" t="str">
        <f t="shared" si="69"/>
        <v/>
      </c>
    </row>
    <row r="916" spans="1:21">
      <c r="A916" s="58" t="s">
        <v>3612</v>
      </c>
      <c r="B916" s="72" t="s">
        <v>3557</v>
      </c>
      <c r="C916" s="73" t="s">
        <v>77</v>
      </c>
      <c r="D916" s="73" t="s">
        <v>23</v>
      </c>
      <c r="E916" s="87" t="s">
        <v>3610</v>
      </c>
      <c r="F916" s="74" t="s">
        <v>3611</v>
      </c>
      <c r="G916" s="63" t="s">
        <v>2798</v>
      </c>
      <c r="H916" s="63" t="s">
        <v>2799</v>
      </c>
      <c r="I916" s="64" t="s">
        <v>2800</v>
      </c>
      <c r="J916" s="65" t="s">
        <v>2712</v>
      </c>
      <c r="K916" s="66" t="s">
        <v>2713</v>
      </c>
      <c r="L916" s="164" t="s">
        <v>3359</v>
      </c>
      <c r="N916" s="68"/>
      <c r="O916" s="69"/>
      <c r="P916" s="69"/>
      <c r="Q916" s="76"/>
      <c r="R916" s="68" t="str">
        <f t="shared" si="66"/>
        <v/>
      </c>
      <c r="S916" s="71" t="str">
        <f t="shared" si="67"/>
        <v/>
      </c>
      <c r="T916" s="68" t="str">
        <f t="shared" si="68"/>
        <v/>
      </c>
      <c r="U916" s="71" t="str">
        <f t="shared" si="69"/>
        <v/>
      </c>
    </row>
    <row r="917" spans="1:21" ht="21">
      <c r="A917" s="86" t="s">
        <v>3613</v>
      </c>
      <c r="B917" s="59" t="s">
        <v>3557</v>
      </c>
      <c r="C917" s="60" t="s">
        <v>1019</v>
      </c>
      <c r="D917" s="60" t="s">
        <v>25</v>
      </c>
      <c r="E917" s="61" t="s">
        <v>3614</v>
      </c>
      <c r="F917" s="62" t="s">
        <v>3615</v>
      </c>
      <c r="G917" s="63"/>
      <c r="H917" s="63"/>
      <c r="I917" s="64"/>
      <c r="J917" s="65"/>
      <c r="K917" s="66"/>
      <c r="L917" s="67"/>
      <c r="N917" s="68"/>
      <c r="O917" s="69"/>
      <c r="P917" s="69"/>
      <c r="Q917" s="76"/>
      <c r="R917" s="68" t="str">
        <f t="shared" si="66"/>
        <v/>
      </c>
      <c r="S917" s="71" t="str">
        <f t="shared" si="67"/>
        <v/>
      </c>
      <c r="T917" s="68" t="str">
        <f t="shared" si="68"/>
        <v/>
      </c>
      <c r="U917" s="71" t="str">
        <f t="shared" si="69"/>
        <v/>
      </c>
    </row>
    <row r="918" spans="1:21" ht="31.5">
      <c r="A918" s="58" t="s">
        <v>3616</v>
      </c>
      <c r="B918" s="72" t="s">
        <v>3557</v>
      </c>
      <c r="C918" s="73" t="s">
        <v>1019</v>
      </c>
      <c r="D918" s="73" t="s">
        <v>23</v>
      </c>
      <c r="E918" s="87" t="s">
        <v>3617</v>
      </c>
      <c r="F918" s="74" t="s">
        <v>3618</v>
      </c>
      <c r="G918" s="63" t="s">
        <v>3619</v>
      </c>
      <c r="H918" s="63" t="s">
        <v>3620</v>
      </c>
      <c r="I918" s="64" t="s">
        <v>3621</v>
      </c>
      <c r="J918" s="65" t="s">
        <v>2712</v>
      </c>
      <c r="K918" s="66" t="s">
        <v>2713</v>
      </c>
      <c r="L918" s="164" t="s">
        <v>3359</v>
      </c>
      <c r="N918" s="68"/>
      <c r="O918" s="69"/>
      <c r="P918" s="69"/>
      <c r="Q918" s="76"/>
      <c r="R918" s="68" t="str">
        <f t="shared" si="66"/>
        <v/>
      </c>
      <c r="S918" s="71" t="str">
        <f t="shared" si="67"/>
        <v/>
      </c>
      <c r="T918" s="68" t="str">
        <f t="shared" si="68"/>
        <v/>
      </c>
      <c r="U918" s="71" t="str">
        <f t="shared" si="69"/>
        <v/>
      </c>
    </row>
    <row r="919" spans="1:21" ht="22.5">
      <c r="A919" s="58" t="s">
        <v>3622</v>
      </c>
      <c r="B919" s="72" t="s">
        <v>3557</v>
      </c>
      <c r="C919" s="73" t="s">
        <v>1019</v>
      </c>
      <c r="D919" s="73" t="s">
        <v>60</v>
      </c>
      <c r="E919" s="87" t="s">
        <v>3623</v>
      </c>
      <c r="F919" s="74" t="s">
        <v>3624</v>
      </c>
      <c r="G919" s="63" t="s">
        <v>3625</v>
      </c>
      <c r="H919" s="63" t="s">
        <v>3626</v>
      </c>
      <c r="I919" s="64" t="s">
        <v>3627</v>
      </c>
      <c r="J919" s="65" t="s">
        <v>2712</v>
      </c>
      <c r="K919" s="66" t="s">
        <v>2713</v>
      </c>
      <c r="L919" s="164" t="s">
        <v>3359</v>
      </c>
      <c r="N919" s="68"/>
      <c r="O919" s="69"/>
      <c r="P919" s="69"/>
      <c r="Q919" s="76"/>
      <c r="R919" s="68" t="str">
        <f t="shared" si="66"/>
        <v/>
      </c>
      <c r="S919" s="71" t="str">
        <f t="shared" si="67"/>
        <v/>
      </c>
      <c r="T919" s="68" t="str">
        <f t="shared" si="68"/>
        <v/>
      </c>
      <c r="U919" s="71" t="str">
        <f t="shared" si="69"/>
        <v/>
      </c>
    </row>
    <row r="920" spans="1:21" ht="21">
      <c r="A920" s="86" t="s">
        <v>3628</v>
      </c>
      <c r="B920" s="59" t="s">
        <v>3557</v>
      </c>
      <c r="C920" s="60" t="s">
        <v>91</v>
      </c>
      <c r="D920" s="60" t="s">
        <v>25</v>
      </c>
      <c r="E920" s="61" t="s">
        <v>3629</v>
      </c>
      <c r="F920" s="62" t="s">
        <v>3630</v>
      </c>
      <c r="G920" s="63"/>
      <c r="H920" s="63"/>
      <c r="I920" s="64"/>
      <c r="J920" s="65"/>
      <c r="K920" s="66"/>
      <c r="L920" s="67"/>
      <c r="N920" s="68"/>
      <c r="O920" s="69"/>
      <c r="P920" s="69"/>
      <c r="Q920" s="76"/>
      <c r="R920" s="68" t="str">
        <f t="shared" si="66"/>
        <v/>
      </c>
      <c r="S920" s="71" t="str">
        <f t="shared" si="67"/>
        <v/>
      </c>
      <c r="T920" s="68" t="str">
        <f t="shared" si="68"/>
        <v/>
      </c>
      <c r="U920" s="71" t="str">
        <f t="shared" si="69"/>
        <v/>
      </c>
    </row>
    <row r="921" spans="1:21" ht="21">
      <c r="A921" s="58" t="s">
        <v>3631</v>
      </c>
      <c r="B921" s="72" t="s">
        <v>3557</v>
      </c>
      <c r="C921" s="73" t="s">
        <v>91</v>
      </c>
      <c r="D921" s="73" t="s">
        <v>23</v>
      </c>
      <c r="E921" s="87" t="s">
        <v>3629</v>
      </c>
      <c r="F921" s="74" t="s">
        <v>3630</v>
      </c>
      <c r="G921" s="63" t="s">
        <v>2798</v>
      </c>
      <c r="H921" s="63" t="s">
        <v>2799</v>
      </c>
      <c r="I921" s="64" t="s">
        <v>2800</v>
      </c>
      <c r="J921" s="65" t="s">
        <v>2712</v>
      </c>
      <c r="K921" s="66" t="s">
        <v>2713</v>
      </c>
      <c r="L921" s="164" t="s">
        <v>3359</v>
      </c>
      <c r="N921" s="68"/>
      <c r="O921" s="69"/>
      <c r="P921" s="69"/>
      <c r="Q921" s="76"/>
      <c r="R921" s="68" t="str">
        <f t="shared" si="66"/>
        <v/>
      </c>
      <c r="S921" s="71" t="str">
        <f t="shared" si="67"/>
        <v/>
      </c>
      <c r="T921" s="68" t="str">
        <f t="shared" si="68"/>
        <v/>
      </c>
      <c r="U921" s="71" t="str">
        <f t="shared" si="69"/>
        <v/>
      </c>
    </row>
    <row r="922" spans="1:21" ht="21">
      <c r="A922" s="86" t="s">
        <v>3632</v>
      </c>
      <c r="B922" s="59" t="s">
        <v>3557</v>
      </c>
      <c r="C922" s="60" t="s">
        <v>165</v>
      </c>
      <c r="D922" s="60" t="s">
        <v>25</v>
      </c>
      <c r="E922" s="61" t="s">
        <v>3633</v>
      </c>
      <c r="F922" s="62" t="s">
        <v>3634</v>
      </c>
      <c r="G922" s="63"/>
      <c r="H922" s="63"/>
      <c r="I922" s="64"/>
      <c r="J922" s="65"/>
      <c r="K922" s="66"/>
      <c r="L922" s="67"/>
      <c r="N922" s="68"/>
      <c r="O922" s="69"/>
      <c r="P922" s="69"/>
      <c r="Q922" s="76"/>
      <c r="R922" s="68" t="str">
        <f t="shared" si="66"/>
        <v/>
      </c>
      <c r="S922" s="71" t="str">
        <f t="shared" si="67"/>
        <v/>
      </c>
      <c r="T922" s="68" t="str">
        <f t="shared" si="68"/>
        <v/>
      </c>
      <c r="U922" s="71" t="str">
        <f t="shared" si="69"/>
        <v/>
      </c>
    </row>
    <row r="923" spans="1:21">
      <c r="A923" s="58" t="s">
        <v>3635</v>
      </c>
      <c r="B923" s="72" t="s">
        <v>3557</v>
      </c>
      <c r="C923" s="73" t="s">
        <v>165</v>
      </c>
      <c r="D923" s="73" t="s">
        <v>23</v>
      </c>
      <c r="E923" s="87" t="s">
        <v>3633</v>
      </c>
      <c r="F923" s="74" t="s">
        <v>3634</v>
      </c>
      <c r="G923" s="63" t="s">
        <v>2798</v>
      </c>
      <c r="H923" s="63" t="s">
        <v>2799</v>
      </c>
      <c r="I923" s="64" t="s">
        <v>2800</v>
      </c>
      <c r="J923" s="65" t="s">
        <v>2712</v>
      </c>
      <c r="K923" s="66" t="s">
        <v>2713</v>
      </c>
      <c r="L923" s="164" t="s">
        <v>3359</v>
      </c>
      <c r="N923" s="68"/>
      <c r="O923" s="69"/>
      <c r="P923" s="69"/>
      <c r="Q923" s="76"/>
      <c r="R923" s="68" t="str">
        <f t="shared" si="66"/>
        <v/>
      </c>
      <c r="S923" s="71" t="str">
        <f t="shared" si="67"/>
        <v/>
      </c>
      <c r="T923" s="68" t="str">
        <f t="shared" si="68"/>
        <v/>
      </c>
      <c r="U923" s="71" t="str">
        <f t="shared" si="69"/>
        <v/>
      </c>
    </row>
    <row r="924" spans="1:21" ht="21">
      <c r="A924" s="86" t="s">
        <v>3636</v>
      </c>
      <c r="B924" s="59" t="s">
        <v>3557</v>
      </c>
      <c r="C924" s="60" t="s">
        <v>173</v>
      </c>
      <c r="D924" s="60" t="s">
        <v>25</v>
      </c>
      <c r="E924" s="61" t="s">
        <v>3637</v>
      </c>
      <c r="F924" s="62" t="s">
        <v>3638</v>
      </c>
      <c r="G924" s="63"/>
      <c r="H924" s="63"/>
      <c r="I924" s="64"/>
      <c r="J924" s="65"/>
      <c r="K924" s="66"/>
      <c r="L924" s="67"/>
      <c r="N924" s="68"/>
      <c r="O924" s="69"/>
      <c r="P924" s="69"/>
      <c r="Q924" s="76"/>
      <c r="R924" s="68" t="str">
        <f t="shared" si="66"/>
        <v/>
      </c>
      <c r="S924" s="71" t="str">
        <f t="shared" si="67"/>
        <v/>
      </c>
      <c r="T924" s="68" t="str">
        <f t="shared" si="68"/>
        <v/>
      </c>
      <c r="U924" s="71" t="str">
        <f t="shared" si="69"/>
        <v/>
      </c>
    </row>
    <row r="925" spans="1:21">
      <c r="A925" s="58" t="s">
        <v>3639</v>
      </c>
      <c r="B925" s="72" t="s">
        <v>3557</v>
      </c>
      <c r="C925" s="73" t="s">
        <v>173</v>
      </c>
      <c r="D925" s="73" t="s">
        <v>23</v>
      </c>
      <c r="E925" s="87" t="s">
        <v>3637</v>
      </c>
      <c r="F925" s="74" t="s">
        <v>3638</v>
      </c>
      <c r="G925" s="63" t="s">
        <v>2798</v>
      </c>
      <c r="H925" s="63" t="s">
        <v>2799</v>
      </c>
      <c r="I925" s="64" t="s">
        <v>2800</v>
      </c>
      <c r="J925" s="65" t="s">
        <v>2712</v>
      </c>
      <c r="K925" s="66" t="s">
        <v>2713</v>
      </c>
      <c r="L925" s="164" t="s">
        <v>3359</v>
      </c>
      <c r="N925" s="68"/>
      <c r="O925" s="69"/>
      <c r="P925" s="69"/>
      <c r="Q925" s="76"/>
      <c r="R925" s="68" t="str">
        <f t="shared" si="66"/>
        <v/>
      </c>
      <c r="S925" s="71" t="str">
        <f t="shared" si="67"/>
        <v/>
      </c>
      <c r="T925" s="68" t="str">
        <f t="shared" si="68"/>
        <v/>
      </c>
      <c r="U925" s="71" t="str">
        <f t="shared" si="69"/>
        <v/>
      </c>
    </row>
    <row r="926" spans="1:21" ht="21">
      <c r="A926" s="86" t="s">
        <v>3640</v>
      </c>
      <c r="B926" s="59" t="s">
        <v>3557</v>
      </c>
      <c r="C926" s="60" t="s">
        <v>748</v>
      </c>
      <c r="D926" s="60" t="s">
        <v>25</v>
      </c>
      <c r="E926" s="62" t="s">
        <v>3641</v>
      </c>
      <c r="F926" s="62" t="s">
        <v>3642</v>
      </c>
      <c r="G926" s="63"/>
      <c r="H926" s="63"/>
      <c r="I926" s="64"/>
      <c r="J926" s="65"/>
      <c r="K926" s="66"/>
      <c r="L926" s="67"/>
      <c r="N926" s="68"/>
      <c r="O926" s="69"/>
      <c r="P926" s="69"/>
      <c r="Q926" s="76"/>
      <c r="R926" s="68" t="str">
        <f t="shared" si="66"/>
        <v/>
      </c>
      <c r="S926" s="71" t="str">
        <f t="shared" si="67"/>
        <v/>
      </c>
      <c r="T926" s="68" t="str">
        <f t="shared" si="68"/>
        <v/>
      </c>
      <c r="U926" s="71" t="str">
        <f t="shared" si="69"/>
        <v/>
      </c>
    </row>
    <row r="927" spans="1:21" ht="12.75" customHeight="1">
      <c r="A927" s="58" t="s">
        <v>3643</v>
      </c>
      <c r="B927" s="72" t="s">
        <v>3557</v>
      </c>
      <c r="C927" s="73" t="s">
        <v>748</v>
      </c>
      <c r="D927" s="73" t="s">
        <v>23</v>
      </c>
      <c r="E927" s="87" t="s">
        <v>3641</v>
      </c>
      <c r="F927" s="74" t="s">
        <v>3642</v>
      </c>
      <c r="G927" s="63" t="s">
        <v>3564</v>
      </c>
      <c r="H927" s="63" t="s">
        <v>3565</v>
      </c>
      <c r="I927" s="64" t="s">
        <v>3566</v>
      </c>
      <c r="J927" s="65" t="s">
        <v>3523</v>
      </c>
      <c r="K927" s="66" t="s">
        <v>3524</v>
      </c>
      <c r="L927" s="164" t="s">
        <v>3359</v>
      </c>
      <c r="N927" s="68"/>
      <c r="O927" s="69"/>
      <c r="P927" s="69"/>
      <c r="Q927" s="76"/>
      <c r="R927" s="68" t="str">
        <f t="shared" si="66"/>
        <v/>
      </c>
      <c r="S927" s="71" t="str">
        <f t="shared" si="67"/>
        <v/>
      </c>
      <c r="T927" s="68" t="str">
        <f t="shared" si="68"/>
        <v/>
      </c>
      <c r="U927" s="71" t="str">
        <f t="shared" si="69"/>
        <v/>
      </c>
    </row>
    <row r="928" spans="1:21" ht="21">
      <c r="A928" s="44" t="s">
        <v>3644</v>
      </c>
      <c r="B928" s="45" t="s">
        <v>3645</v>
      </c>
      <c r="C928" s="46" t="s">
        <v>24</v>
      </c>
      <c r="D928" s="46" t="s">
        <v>25</v>
      </c>
      <c r="E928" s="47" t="s">
        <v>3646</v>
      </c>
      <c r="F928" s="47" t="s">
        <v>3647</v>
      </c>
      <c r="G928" s="48"/>
      <c r="H928" s="48"/>
      <c r="I928" s="49"/>
      <c r="J928" s="50"/>
      <c r="K928" s="51"/>
      <c r="L928" s="52"/>
      <c r="M928" s="53"/>
      <c r="N928" s="54"/>
      <c r="O928" s="55"/>
      <c r="P928" s="55"/>
      <c r="Q928" s="85"/>
      <c r="R928" s="54" t="str">
        <f t="shared" si="66"/>
        <v/>
      </c>
      <c r="S928" s="57" t="str">
        <f t="shared" si="67"/>
        <v/>
      </c>
      <c r="T928" s="54" t="str">
        <f t="shared" si="68"/>
        <v/>
      </c>
      <c r="U928" s="57" t="str">
        <f t="shared" si="69"/>
        <v/>
      </c>
    </row>
    <row r="929" spans="1:21" ht="21">
      <c r="A929" s="86" t="s">
        <v>3648</v>
      </c>
      <c r="B929" s="59" t="s">
        <v>3645</v>
      </c>
      <c r="C929" s="60" t="s">
        <v>29</v>
      </c>
      <c r="D929" s="60" t="s">
        <v>25</v>
      </c>
      <c r="E929" s="61" t="s">
        <v>3649</v>
      </c>
      <c r="F929" s="62" t="s">
        <v>3650</v>
      </c>
      <c r="G929" s="63"/>
      <c r="H929" s="63"/>
      <c r="I929" s="64"/>
      <c r="J929" s="65"/>
      <c r="K929" s="66"/>
      <c r="L929" s="67"/>
      <c r="N929" s="68"/>
      <c r="O929" s="69"/>
      <c r="P929" s="69"/>
      <c r="Q929" s="76"/>
      <c r="R929" s="68" t="str">
        <f t="shared" si="66"/>
        <v/>
      </c>
      <c r="S929" s="71" t="str">
        <f t="shared" si="67"/>
        <v/>
      </c>
      <c r="T929" s="68" t="str">
        <f t="shared" si="68"/>
        <v/>
      </c>
      <c r="U929" s="71" t="str">
        <f t="shared" si="69"/>
        <v/>
      </c>
    </row>
    <row r="930" spans="1:21" ht="22.5">
      <c r="A930" s="58" t="s">
        <v>3651</v>
      </c>
      <c r="B930" s="72" t="s">
        <v>3645</v>
      </c>
      <c r="C930" s="73" t="s">
        <v>29</v>
      </c>
      <c r="D930" s="73" t="s">
        <v>23</v>
      </c>
      <c r="E930" s="87" t="s">
        <v>3652</v>
      </c>
      <c r="F930" s="74" t="s">
        <v>3653</v>
      </c>
      <c r="G930" s="63" t="s">
        <v>3654</v>
      </c>
      <c r="H930" s="63" t="s">
        <v>3655</v>
      </c>
      <c r="I930" s="64" t="s">
        <v>3656</v>
      </c>
      <c r="J930" s="65" t="s">
        <v>3657</v>
      </c>
      <c r="K930" s="66" t="s">
        <v>3658</v>
      </c>
      <c r="L930" s="164" t="s">
        <v>3659</v>
      </c>
      <c r="N930" s="68"/>
      <c r="O930" s="69"/>
      <c r="P930" s="69"/>
      <c r="Q930" s="76"/>
      <c r="R930" s="68" t="str">
        <f t="shared" si="66"/>
        <v/>
      </c>
      <c r="S930" s="71" t="str">
        <f t="shared" si="67"/>
        <v/>
      </c>
      <c r="T930" s="68" t="str">
        <f t="shared" si="68"/>
        <v/>
      </c>
      <c r="U930" s="71" t="str">
        <f t="shared" si="69"/>
        <v/>
      </c>
    </row>
    <row r="931" spans="1:21" ht="22.5">
      <c r="A931" s="58" t="s">
        <v>3660</v>
      </c>
      <c r="B931" s="72" t="s">
        <v>3645</v>
      </c>
      <c r="C931" s="73" t="s">
        <v>29</v>
      </c>
      <c r="D931" s="73" t="s">
        <v>269</v>
      </c>
      <c r="E931" s="87" t="s">
        <v>3661</v>
      </c>
      <c r="F931" s="74" t="s">
        <v>3662</v>
      </c>
      <c r="G931" s="63" t="s">
        <v>3663</v>
      </c>
      <c r="H931" s="63" t="s">
        <v>3664</v>
      </c>
      <c r="I931" s="64" t="s">
        <v>3665</v>
      </c>
      <c r="J931" s="65" t="s">
        <v>3657</v>
      </c>
      <c r="K931" s="66" t="s">
        <v>3658</v>
      </c>
      <c r="L931" s="164" t="s">
        <v>3659</v>
      </c>
      <c r="N931" s="68"/>
      <c r="O931" s="69"/>
      <c r="P931" s="69"/>
      <c r="Q931" s="76"/>
      <c r="R931" s="68" t="str">
        <f t="shared" si="66"/>
        <v/>
      </c>
      <c r="S931" s="71" t="str">
        <f t="shared" si="67"/>
        <v/>
      </c>
      <c r="T931" s="68" t="str">
        <f t="shared" si="68"/>
        <v/>
      </c>
      <c r="U931" s="71" t="str">
        <f t="shared" si="69"/>
        <v/>
      </c>
    </row>
    <row r="932" spans="1:21" ht="31.5">
      <c r="A932" s="58" t="s">
        <v>3666</v>
      </c>
      <c r="B932" s="72" t="s">
        <v>3645</v>
      </c>
      <c r="C932" s="73" t="s">
        <v>29</v>
      </c>
      <c r="D932" s="73" t="s">
        <v>60</v>
      </c>
      <c r="E932" s="87" t="s">
        <v>3667</v>
      </c>
      <c r="F932" s="74" t="s">
        <v>3668</v>
      </c>
      <c r="G932" s="63" t="s">
        <v>3654</v>
      </c>
      <c r="H932" s="63" t="s">
        <v>3655</v>
      </c>
      <c r="I932" s="64" t="s">
        <v>3656</v>
      </c>
      <c r="J932" s="65" t="s">
        <v>3657</v>
      </c>
      <c r="K932" s="66" t="s">
        <v>3658</v>
      </c>
      <c r="L932" s="164" t="s">
        <v>3659</v>
      </c>
      <c r="N932" s="68"/>
      <c r="O932" s="69"/>
      <c r="P932" s="69"/>
      <c r="Q932" s="76"/>
      <c r="R932" s="68" t="str">
        <f t="shared" ref="R932:R995" si="70">IF(O932=0,"",Q932-O932)</f>
        <v/>
      </c>
      <c r="S932" s="71" t="str">
        <f t="shared" ref="S932:S995" si="71">IF(O932=0,"",R932/O932)</f>
        <v/>
      </c>
      <c r="T932" s="68" t="str">
        <f t="shared" ref="T932:T995" si="72">IF(P932=0,"",Q932-P932)</f>
        <v/>
      </c>
      <c r="U932" s="71" t="str">
        <f t="shared" ref="U932:U995" si="73">IF(P932=0,"",T932/P932)</f>
        <v/>
      </c>
    </row>
    <row r="933" spans="1:21" ht="31.5">
      <c r="A933" s="58" t="s">
        <v>3669</v>
      </c>
      <c r="B933" s="72" t="s">
        <v>3645</v>
      </c>
      <c r="C933" s="73" t="s">
        <v>29</v>
      </c>
      <c r="D933" s="73" t="s">
        <v>439</v>
      </c>
      <c r="E933" s="87" t="s">
        <v>3670</v>
      </c>
      <c r="F933" s="74" t="s">
        <v>3671</v>
      </c>
      <c r="G933" s="63" t="s">
        <v>3663</v>
      </c>
      <c r="H933" s="63" t="s">
        <v>3664</v>
      </c>
      <c r="I933" s="64" t="s">
        <v>3665</v>
      </c>
      <c r="J933" s="65" t="s">
        <v>3657</v>
      </c>
      <c r="K933" s="66" t="s">
        <v>3658</v>
      </c>
      <c r="L933" s="164" t="s">
        <v>3659</v>
      </c>
      <c r="N933" s="68"/>
      <c r="O933" s="69"/>
      <c r="P933" s="69"/>
      <c r="Q933" s="76"/>
      <c r="R933" s="68" t="str">
        <f t="shared" si="70"/>
        <v/>
      </c>
      <c r="S933" s="71" t="str">
        <f t="shared" si="71"/>
        <v/>
      </c>
      <c r="T933" s="68" t="str">
        <f t="shared" si="72"/>
        <v/>
      </c>
      <c r="U933" s="71" t="str">
        <f t="shared" si="73"/>
        <v/>
      </c>
    </row>
    <row r="934" spans="1:21" ht="22.5">
      <c r="A934" s="58" t="s">
        <v>3672</v>
      </c>
      <c r="B934" s="72" t="s">
        <v>3645</v>
      </c>
      <c r="C934" s="73" t="s">
        <v>29</v>
      </c>
      <c r="D934" s="73" t="s">
        <v>107</v>
      </c>
      <c r="E934" s="87" t="s">
        <v>3673</v>
      </c>
      <c r="F934" s="74" t="s">
        <v>3674</v>
      </c>
      <c r="G934" s="63" t="s">
        <v>3675</v>
      </c>
      <c r="H934" s="63" t="s">
        <v>3676</v>
      </c>
      <c r="I934" s="64" t="s">
        <v>3677</v>
      </c>
      <c r="J934" s="65" t="s">
        <v>3678</v>
      </c>
      <c r="K934" s="66" t="s">
        <v>3679</v>
      </c>
      <c r="L934" s="164" t="s">
        <v>3659</v>
      </c>
      <c r="N934" s="68"/>
      <c r="O934" s="69"/>
      <c r="P934" s="69"/>
      <c r="Q934" s="76"/>
      <c r="R934" s="68" t="str">
        <f t="shared" si="70"/>
        <v/>
      </c>
      <c r="S934" s="71" t="str">
        <f t="shared" si="71"/>
        <v/>
      </c>
      <c r="T934" s="68" t="str">
        <f t="shared" si="72"/>
        <v/>
      </c>
      <c r="U934" s="71" t="str">
        <f t="shared" si="73"/>
        <v/>
      </c>
    </row>
    <row r="935" spans="1:21" ht="22.5">
      <c r="A935" s="58" t="s">
        <v>3680</v>
      </c>
      <c r="B935" s="72" t="s">
        <v>3645</v>
      </c>
      <c r="C935" s="73" t="s">
        <v>29</v>
      </c>
      <c r="D935" s="73" t="s">
        <v>551</v>
      </c>
      <c r="E935" s="87" t="s">
        <v>3681</v>
      </c>
      <c r="F935" s="74" t="s">
        <v>3682</v>
      </c>
      <c r="G935" s="63" t="s">
        <v>3683</v>
      </c>
      <c r="H935" s="63" t="s">
        <v>3684</v>
      </c>
      <c r="I935" s="64" t="s">
        <v>3685</v>
      </c>
      <c r="J935" s="65" t="s">
        <v>3678</v>
      </c>
      <c r="K935" s="66" t="s">
        <v>3679</v>
      </c>
      <c r="L935" s="164" t="s">
        <v>3659</v>
      </c>
      <c r="N935" s="68"/>
      <c r="O935" s="69"/>
      <c r="P935" s="69"/>
      <c r="Q935" s="76"/>
      <c r="R935" s="68" t="str">
        <f t="shared" si="70"/>
        <v/>
      </c>
      <c r="S935" s="71" t="str">
        <f t="shared" si="71"/>
        <v/>
      </c>
      <c r="T935" s="68" t="str">
        <f t="shared" si="72"/>
        <v/>
      </c>
      <c r="U935" s="71" t="str">
        <f t="shared" si="73"/>
        <v/>
      </c>
    </row>
    <row r="936" spans="1:21" ht="31.5">
      <c r="A936" s="58" t="s">
        <v>3686</v>
      </c>
      <c r="B936" s="72" t="s">
        <v>3645</v>
      </c>
      <c r="C936" s="73" t="s">
        <v>29</v>
      </c>
      <c r="D936" s="73" t="s">
        <v>600</v>
      </c>
      <c r="E936" s="87" t="s">
        <v>3687</v>
      </c>
      <c r="F936" s="74" t="s">
        <v>3688</v>
      </c>
      <c r="G936" s="63" t="s">
        <v>3675</v>
      </c>
      <c r="H936" s="63" t="s">
        <v>3676</v>
      </c>
      <c r="I936" s="64" t="s">
        <v>3677</v>
      </c>
      <c r="J936" s="65" t="s">
        <v>3678</v>
      </c>
      <c r="K936" s="66" t="s">
        <v>3679</v>
      </c>
      <c r="L936" s="164" t="s">
        <v>3659</v>
      </c>
      <c r="N936" s="68"/>
      <c r="O936" s="69"/>
      <c r="P936" s="69"/>
      <c r="Q936" s="76"/>
      <c r="R936" s="68" t="str">
        <f t="shared" si="70"/>
        <v/>
      </c>
      <c r="S936" s="71" t="str">
        <f t="shared" si="71"/>
        <v/>
      </c>
      <c r="T936" s="68" t="str">
        <f t="shared" si="72"/>
        <v/>
      </c>
      <c r="U936" s="71" t="str">
        <f t="shared" si="73"/>
        <v/>
      </c>
    </row>
    <row r="937" spans="1:21" ht="31.5">
      <c r="A937" s="58" t="s">
        <v>3689</v>
      </c>
      <c r="B937" s="79" t="s">
        <v>3645</v>
      </c>
      <c r="C937" s="80" t="s">
        <v>29</v>
      </c>
      <c r="D937" s="80" t="s">
        <v>609</v>
      </c>
      <c r="E937" s="74" t="s">
        <v>3690</v>
      </c>
      <c r="F937" s="74" t="s">
        <v>3691</v>
      </c>
      <c r="G937" s="63" t="s">
        <v>3683</v>
      </c>
      <c r="H937" s="63" t="s">
        <v>3684</v>
      </c>
      <c r="I937" s="64" t="s">
        <v>3685</v>
      </c>
      <c r="J937" s="65" t="s">
        <v>3678</v>
      </c>
      <c r="K937" s="66" t="s">
        <v>3679</v>
      </c>
      <c r="L937" s="164" t="s">
        <v>3659</v>
      </c>
      <c r="N937" s="68"/>
      <c r="O937" s="69"/>
      <c r="P937" s="69"/>
      <c r="Q937" s="76"/>
      <c r="R937" s="68" t="str">
        <f t="shared" si="70"/>
        <v/>
      </c>
      <c r="S937" s="71" t="str">
        <f t="shared" si="71"/>
        <v/>
      </c>
      <c r="T937" s="68" t="str">
        <f t="shared" si="72"/>
        <v/>
      </c>
      <c r="U937" s="71" t="str">
        <f t="shared" si="73"/>
        <v/>
      </c>
    </row>
    <row r="938" spans="1:21" ht="22.5">
      <c r="A938" s="58" t="s">
        <v>3692</v>
      </c>
      <c r="B938" s="72" t="s">
        <v>3645</v>
      </c>
      <c r="C938" s="73" t="s">
        <v>29</v>
      </c>
      <c r="D938" s="73" t="s">
        <v>722</v>
      </c>
      <c r="E938" s="87" t="s">
        <v>3693</v>
      </c>
      <c r="F938" s="74" t="s">
        <v>3694</v>
      </c>
      <c r="G938" s="63" t="s">
        <v>3695</v>
      </c>
      <c r="H938" s="63" t="s">
        <v>3696</v>
      </c>
      <c r="I938" s="64" t="s">
        <v>3697</v>
      </c>
      <c r="J938" s="65" t="s">
        <v>3698</v>
      </c>
      <c r="K938" s="66" t="s">
        <v>3699</v>
      </c>
      <c r="L938" s="164" t="s">
        <v>3659</v>
      </c>
      <c r="N938" s="68"/>
      <c r="O938" s="69"/>
      <c r="P938" s="69"/>
      <c r="Q938" s="76"/>
      <c r="R938" s="68" t="str">
        <f t="shared" si="70"/>
        <v/>
      </c>
      <c r="S938" s="71" t="str">
        <f t="shared" si="71"/>
        <v/>
      </c>
      <c r="T938" s="68" t="str">
        <f t="shared" si="72"/>
        <v/>
      </c>
      <c r="U938" s="71" t="str">
        <f t="shared" si="73"/>
        <v/>
      </c>
    </row>
    <row r="939" spans="1:21" ht="22.5">
      <c r="A939" s="58" t="s">
        <v>3700</v>
      </c>
      <c r="B939" s="72" t="s">
        <v>3645</v>
      </c>
      <c r="C939" s="73" t="s">
        <v>29</v>
      </c>
      <c r="D939" s="73" t="s">
        <v>3295</v>
      </c>
      <c r="E939" s="87" t="s">
        <v>3701</v>
      </c>
      <c r="F939" s="74" t="s">
        <v>3702</v>
      </c>
      <c r="G939" s="63" t="s">
        <v>3703</v>
      </c>
      <c r="H939" s="63" t="s">
        <v>3704</v>
      </c>
      <c r="I939" s="64" t="s">
        <v>3705</v>
      </c>
      <c r="J939" s="65" t="s">
        <v>3698</v>
      </c>
      <c r="K939" s="66" t="s">
        <v>3699</v>
      </c>
      <c r="L939" s="164" t="s">
        <v>3659</v>
      </c>
      <c r="N939" s="68"/>
      <c r="O939" s="69"/>
      <c r="P939" s="69"/>
      <c r="Q939" s="76"/>
      <c r="R939" s="68" t="str">
        <f t="shared" si="70"/>
        <v/>
      </c>
      <c r="S939" s="71" t="str">
        <f t="shared" si="71"/>
        <v/>
      </c>
      <c r="T939" s="68" t="str">
        <f t="shared" si="72"/>
        <v/>
      </c>
      <c r="U939" s="71" t="str">
        <f t="shared" si="73"/>
        <v/>
      </c>
    </row>
    <row r="940" spans="1:21" ht="31.5">
      <c r="A940" s="58" t="s">
        <v>3706</v>
      </c>
      <c r="B940" s="72" t="s">
        <v>3645</v>
      </c>
      <c r="C940" s="73" t="s">
        <v>29</v>
      </c>
      <c r="D940" s="73" t="s">
        <v>1460</v>
      </c>
      <c r="E940" s="87" t="s">
        <v>3707</v>
      </c>
      <c r="F940" s="74" t="s">
        <v>3708</v>
      </c>
      <c r="G940" s="63" t="s">
        <v>3695</v>
      </c>
      <c r="H940" s="63" t="s">
        <v>3696</v>
      </c>
      <c r="I940" s="64" t="s">
        <v>3697</v>
      </c>
      <c r="J940" s="65" t="s">
        <v>3698</v>
      </c>
      <c r="K940" s="66" t="s">
        <v>3699</v>
      </c>
      <c r="L940" s="164" t="s">
        <v>3659</v>
      </c>
      <c r="N940" s="68"/>
      <c r="O940" s="69"/>
      <c r="P940" s="69"/>
      <c r="Q940" s="76"/>
      <c r="R940" s="68" t="str">
        <f t="shared" si="70"/>
        <v/>
      </c>
      <c r="S940" s="71" t="str">
        <f t="shared" si="71"/>
        <v/>
      </c>
      <c r="T940" s="68" t="str">
        <f t="shared" si="72"/>
        <v/>
      </c>
      <c r="U940" s="71" t="str">
        <f t="shared" si="73"/>
        <v/>
      </c>
    </row>
    <row r="941" spans="1:21" ht="31.5">
      <c r="A941" s="58" t="s">
        <v>3709</v>
      </c>
      <c r="B941" s="72" t="s">
        <v>3645</v>
      </c>
      <c r="C941" s="73" t="s">
        <v>29</v>
      </c>
      <c r="D941" s="73" t="s">
        <v>1769</v>
      </c>
      <c r="E941" s="87" t="s">
        <v>3710</v>
      </c>
      <c r="F941" s="74" t="s">
        <v>3711</v>
      </c>
      <c r="G941" s="63" t="s">
        <v>3703</v>
      </c>
      <c r="H941" s="63" t="s">
        <v>3704</v>
      </c>
      <c r="I941" s="64" t="s">
        <v>3705</v>
      </c>
      <c r="J941" s="65" t="s">
        <v>3698</v>
      </c>
      <c r="K941" s="66" t="s">
        <v>3699</v>
      </c>
      <c r="L941" s="164" t="s">
        <v>3659</v>
      </c>
      <c r="N941" s="68"/>
      <c r="O941" s="69"/>
      <c r="P941" s="69"/>
      <c r="Q941" s="76"/>
      <c r="R941" s="68" t="str">
        <f t="shared" si="70"/>
        <v/>
      </c>
      <c r="S941" s="71" t="str">
        <f t="shared" si="71"/>
        <v/>
      </c>
      <c r="T941" s="68" t="str">
        <f t="shared" si="72"/>
        <v/>
      </c>
      <c r="U941" s="71" t="str">
        <f t="shared" si="73"/>
        <v/>
      </c>
    </row>
    <row r="942" spans="1:21" ht="21">
      <c r="A942" s="99" t="s">
        <v>3712</v>
      </c>
      <c r="B942" s="92" t="s">
        <v>3645</v>
      </c>
      <c r="C942" s="93" t="s">
        <v>40</v>
      </c>
      <c r="D942" s="93" t="s">
        <v>25</v>
      </c>
      <c r="E942" s="62" t="s">
        <v>3713</v>
      </c>
      <c r="F942" s="62" t="s">
        <v>3714</v>
      </c>
      <c r="G942" s="63"/>
      <c r="H942" s="63"/>
      <c r="I942" s="64"/>
      <c r="J942" s="65"/>
      <c r="K942" s="66"/>
      <c r="L942" s="67"/>
      <c r="N942" s="68"/>
      <c r="O942" s="69"/>
      <c r="P942" s="69"/>
      <c r="Q942" s="76"/>
      <c r="R942" s="68" t="str">
        <f t="shared" si="70"/>
        <v/>
      </c>
      <c r="S942" s="71" t="str">
        <f t="shared" si="71"/>
        <v/>
      </c>
      <c r="T942" s="68" t="str">
        <f t="shared" si="72"/>
        <v/>
      </c>
      <c r="U942" s="71" t="str">
        <f t="shared" si="73"/>
        <v/>
      </c>
    </row>
    <row r="943" spans="1:21" ht="22.5">
      <c r="A943" s="98" t="s">
        <v>3715</v>
      </c>
      <c r="B943" s="79" t="s">
        <v>3645</v>
      </c>
      <c r="C943" s="80" t="s">
        <v>40</v>
      </c>
      <c r="D943" s="80" t="s">
        <v>23</v>
      </c>
      <c r="E943" s="74" t="s">
        <v>3716</v>
      </c>
      <c r="F943" s="74" t="s">
        <v>3717</v>
      </c>
      <c r="G943" s="63" t="s">
        <v>3654</v>
      </c>
      <c r="H943" s="63" t="s">
        <v>3655</v>
      </c>
      <c r="I943" s="64" t="s">
        <v>3656</v>
      </c>
      <c r="J943" s="65" t="s">
        <v>3657</v>
      </c>
      <c r="K943" s="66" t="s">
        <v>3658</v>
      </c>
      <c r="L943" s="164" t="s">
        <v>3659</v>
      </c>
      <c r="N943" s="68"/>
      <c r="O943" s="69"/>
      <c r="P943" s="69"/>
      <c r="Q943" s="76"/>
      <c r="R943" s="68" t="str">
        <f t="shared" si="70"/>
        <v/>
      </c>
      <c r="S943" s="71" t="str">
        <f t="shared" si="71"/>
        <v/>
      </c>
      <c r="T943" s="68" t="str">
        <f t="shared" si="72"/>
        <v/>
      </c>
      <c r="U943" s="71" t="str">
        <f t="shared" si="73"/>
        <v/>
      </c>
    </row>
    <row r="944" spans="1:21" ht="22.5">
      <c r="A944" s="98" t="s">
        <v>3718</v>
      </c>
      <c r="B944" s="79" t="s">
        <v>3645</v>
      </c>
      <c r="C944" s="80" t="s">
        <v>40</v>
      </c>
      <c r="D944" s="80" t="s">
        <v>269</v>
      </c>
      <c r="E944" s="74" t="s">
        <v>3719</v>
      </c>
      <c r="F944" s="74" t="s">
        <v>3720</v>
      </c>
      <c r="G944" s="63" t="s">
        <v>3663</v>
      </c>
      <c r="H944" s="63" t="s">
        <v>3664</v>
      </c>
      <c r="I944" s="64" t="s">
        <v>3665</v>
      </c>
      <c r="J944" s="65" t="s">
        <v>3657</v>
      </c>
      <c r="K944" s="66" t="s">
        <v>3658</v>
      </c>
      <c r="L944" s="164" t="s">
        <v>3659</v>
      </c>
      <c r="N944" s="68"/>
      <c r="O944" s="69"/>
      <c r="P944" s="69"/>
      <c r="Q944" s="76"/>
      <c r="R944" s="68" t="str">
        <f t="shared" si="70"/>
        <v/>
      </c>
      <c r="S944" s="71" t="str">
        <f t="shared" si="71"/>
        <v/>
      </c>
      <c r="T944" s="68" t="str">
        <f t="shared" si="72"/>
        <v/>
      </c>
      <c r="U944" s="71" t="str">
        <f t="shared" si="73"/>
        <v/>
      </c>
    </row>
    <row r="945" spans="1:21" ht="22.5">
      <c r="A945" s="98" t="s">
        <v>3721</v>
      </c>
      <c r="B945" s="79" t="s">
        <v>3645</v>
      </c>
      <c r="C945" s="80" t="s">
        <v>40</v>
      </c>
      <c r="D945" s="80" t="s">
        <v>60</v>
      </c>
      <c r="E945" s="74" t="s">
        <v>3722</v>
      </c>
      <c r="F945" s="74" t="s">
        <v>3723</v>
      </c>
      <c r="G945" s="63" t="s">
        <v>3675</v>
      </c>
      <c r="H945" s="63" t="s">
        <v>3676</v>
      </c>
      <c r="I945" s="64" t="s">
        <v>3677</v>
      </c>
      <c r="J945" s="65" t="s">
        <v>3678</v>
      </c>
      <c r="K945" s="66" t="s">
        <v>3679</v>
      </c>
      <c r="L945" s="164" t="s">
        <v>3659</v>
      </c>
      <c r="N945" s="68"/>
      <c r="O945" s="69"/>
      <c r="P945" s="69"/>
      <c r="Q945" s="76"/>
      <c r="R945" s="68" t="str">
        <f t="shared" si="70"/>
        <v/>
      </c>
      <c r="S945" s="71" t="str">
        <f t="shared" si="71"/>
        <v/>
      </c>
      <c r="T945" s="68" t="str">
        <f t="shared" si="72"/>
        <v/>
      </c>
      <c r="U945" s="71" t="str">
        <f t="shared" si="73"/>
        <v/>
      </c>
    </row>
    <row r="946" spans="1:21" ht="22.5">
      <c r="A946" s="98" t="s">
        <v>3724</v>
      </c>
      <c r="B946" s="79" t="s">
        <v>3645</v>
      </c>
      <c r="C946" s="80" t="s">
        <v>40</v>
      </c>
      <c r="D946" s="80" t="s">
        <v>439</v>
      </c>
      <c r="E946" s="74" t="s">
        <v>3725</v>
      </c>
      <c r="F946" s="74" t="s">
        <v>3726</v>
      </c>
      <c r="G946" s="63" t="s">
        <v>3683</v>
      </c>
      <c r="H946" s="63" t="s">
        <v>3684</v>
      </c>
      <c r="I946" s="64" t="s">
        <v>3685</v>
      </c>
      <c r="J946" s="65" t="s">
        <v>3678</v>
      </c>
      <c r="K946" s="66" t="s">
        <v>3679</v>
      </c>
      <c r="L946" s="164" t="s">
        <v>3659</v>
      </c>
      <c r="N946" s="68"/>
      <c r="O946" s="69"/>
      <c r="P946" s="69"/>
      <c r="Q946" s="76"/>
      <c r="R946" s="68" t="str">
        <f t="shared" si="70"/>
        <v/>
      </c>
      <c r="S946" s="71" t="str">
        <f t="shared" si="71"/>
        <v/>
      </c>
      <c r="T946" s="68" t="str">
        <f t="shared" si="72"/>
        <v/>
      </c>
      <c r="U946" s="71" t="str">
        <f t="shared" si="73"/>
        <v/>
      </c>
    </row>
    <row r="947" spans="1:21" ht="22.5">
      <c r="A947" s="98" t="s">
        <v>3727</v>
      </c>
      <c r="B947" s="79" t="s">
        <v>3645</v>
      </c>
      <c r="C947" s="80" t="s">
        <v>40</v>
      </c>
      <c r="D947" s="80" t="s">
        <v>107</v>
      </c>
      <c r="E947" s="74" t="s">
        <v>3728</v>
      </c>
      <c r="F947" s="74" t="s">
        <v>3729</v>
      </c>
      <c r="G947" s="63" t="s">
        <v>3695</v>
      </c>
      <c r="H947" s="63" t="s">
        <v>3696</v>
      </c>
      <c r="I947" s="64" t="s">
        <v>3697</v>
      </c>
      <c r="J947" s="65" t="s">
        <v>3698</v>
      </c>
      <c r="K947" s="66" t="s">
        <v>3699</v>
      </c>
      <c r="L947" s="164" t="s">
        <v>3659</v>
      </c>
      <c r="N947" s="68"/>
      <c r="O947" s="69"/>
      <c r="P947" s="69"/>
      <c r="Q947" s="76"/>
      <c r="R947" s="68" t="str">
        <f t="shared" si="70"/>
        <v/>
      </c>
      <c r="S947" s="71" t="str">
        <f t="shared" si="71"/>
        <v/>
      </c>
      <c r="T947" s="68" t="str">
        <f t="shared" si="72"/>
        <v/>
      </c>
      <c r="U947" s="71" t="str">
        <f t="shared" si="73"/>
        <v/>
      </c>
    </row>
    <row r="948" spans="1:21" ht="22.5">
      <c r="A948" s="98" t="s">
        <v>3730</v>
      </c>
      <c r="B948" s="79" t="s">
        <v>3645</v>
      </c>
      <c r="C948" s="80" t="s">
        <v>40</v>
      </c>
      <c r="D948" s="80" t="s">
        <v>551</v>
      </c>
      <c r="E948" s="74" t="s">
        <v>3731</v>
      </c>
      <c r="F948" s="74" t="s">
        <v>3732</v>
      </c>
      <c r="G948" s="63" t="s">
        <v>3703</v>
      </c>
      <c r="H948" s="63" t="s">
        <v>3704</v>
      </c>
      <c r="I948" s="64" t="s">
        <v>3705</v>
      </c>
      <c r="J948" s="65" t="s">
        <v>3698</v>
      </c>
      <c r="K948" s="66" t="s">
        <v>3699</v>
      </c>
      <c r="L948" s="164" t="s">
        <v>3659</v>
      </c>
      <c r="N948" s="68"/>
      <c r="O948" s="69"/>
      <c r="P948" s="69"/>
      <c r="Q948" s="76"/>
      <c r="R948" s="68" t="str">
        <f t="shared" si="70"/>
        <v/>
      </c>
      <c r="S948" s="71" t="str">
        <f t="shared" si="71"/>
        <v/>
      </c>
      <c r="T948" s="68" t="str">
        <f t="shared" si="72"/>
        <v/>
      </c>
      <c r="U948" s="71" t="str">
        <f t="shared" si="73"/>
        <v/>
      </c>
    </row>
    <row r="949" spans="1:21" ht="21">
      <c r="A949" s="99" t="s">
        <v>3733</v>
      </c>
      <c r="B949" s="92" t="s">
        <v>3645</v>
      </c>
      <c r="C949" s="93" t="s">
        <v>50</v>
      </c>
      <c r="D949" s="93" t="s">
        <v>25</v>
      </c>
      <c r="E949" s="62" t="s">
        <v>3734</v>
      </c>
      <c r="F949" s="62" t="s">
        <v>3735</v>
      </c>
      <c r="G949" s="63"/>
      <c r="H949" s="63"/>
      <c r="I949" s="64"/>
      <c r="J949" s="65"/>
      <c r="K949" s="66"/>
      <c r="L949" s="67"/>
      <c r="N949" s="68"/>
      <c r="O949" s="69"/>
      <c r="P949" s="69"/>
      <c r="Q949" s="76"/>
      <c r="R949" s="68" t="str">
        <f t="shared" si="70"/>
        <v/>
      </c>
      <c r="S949" s="71" t="str">
        <f t="shared" si="71"/>
        <v/>
      </c>
      <c r="T949" s="68" t="str">
        <f t="shared" si="72"/>
        <v/>
      </c>
      <c r="U949" s="71" t="str">
        <f t="shared" si="73"/>
        <v/>
      </c>
    </row>
    <row r="950" spans="1:21" ht="31.5">
      <c r="A950" s="98" t="s">
        <v>3736</v>
      </c>
      <c r="B950" s="79" t="s">
        <v>3645</v>
      </c>
      <c r="C950" s="80" t="s">
        <v>50</v>
      </c>
      <c r="D950" s="80" t="s">
        <v>23</v>
      </c>
      <c r="E950" s="74" t="s">
        <v>3737</v>
      </c>
      <c r="F950" s="74" t="s">
        <v>3738</v>
      </c>
      <c r="G950" s="63" t="s">
        <v>3654</v>
      </c>
      <c r="H950" s="63" t="s">
        <v>3655</v>
      </c>
      <c r="I950" s="64" t="s">
        <v>3656</v>
      </c>
      <c r="J950" s="65" t="s">
        <v>3657</v>
      </c>
      <c r="K950" s="66" t="s">
        <v>3658</v>
      </c>
      <c r="L950" s="164" t="s">
        <v>3659</v>
      </c>
      <c r="N950" s="68"/>
      <c r="O950" s="69"/>
      <c r="P950" s="69"/>
      <c r="Q950" s="76"/>
      <c r="R950" s="68" t="str">
        <f t="shared" si="70"/>
        <v/>
      </c>
      <c r="S950" s="71" t="str">
        <f t="shared" si="71"/>
        <v/>
      </c>
      <c r="T950" s="68" t="str">
        <f t="shared" si="72"/>
        <v/>
      </c>
      <c r="U950" s="71" t="str">
        <f t="shared" si="73"/>
        <v/>
      </c>
    </row>
    <row r="951" spans="1:21" ht="31.5">
      <c r="A951" s="98" t="s">
        <v>3739</v>
      </c>
      <c r="B951" s="79" t="s">
        <v>3645</v>
      </c>
      <c r="C951" s="80" t="s">
        <v>50</v>
      </c>
      <c r="D951" s="80" t="s">
        <v>269</v>
      </c>
      <c r="E951" s="74" t="s">
        <v>3740</v>
      </c>
      <c r="F951" s="74" t="s">
        <v>3741</v>
      </c>
      <c r="G951" s="63" t="s">
        <v>3663</v>
      </c>
      <c r="H951" s="63" t="s">
        <v>3664</v>
      </c>
      <c r="I951" s="64" t="s">
        <v>3665</v>
      </c>
      <c r="J951" s="65" t="s">
        <v>3657</v>
      </c>
      <c r="K951" s="66" t="s">
        <v>3658</v>
      </c>
      <c r="L951" s="164" t="s">
        <v>3659</v>
      </c>
      <c r="N951" s="68"/>
      <c r="O951" s="69"/>
      <c r="P951" s="69"/>
      <c r="Q951" s="76"/>
      <c r="R951" s="68" t="str">
        <f t="shared" si="70"/>
        <v/>
      </c>
      <c r="S951" s="71" t="str">
        <f t="shared" si="71"/>
        <v/>
      </c>
      <c r="T951" s="68" t="str">
        <f t="shared" si="72"/>
        <v/>
      </c>
      <c r="U951" s="71" t="str">
        <f t="shared" si="73"/>
        <v/>
      </c>
    </row>
    <row r="952" spans="1:21" ht="22.5">
      <c r="A952" s="98" t="s">
        <v>3742</v>
      </c>
      <c r="B952" s="79" t="s">
        <v>3645</v>
      </c>
      <c r="C952" s="80" t="s">
        <v>50</v>
      </c>
      <c r="D952" s="80" t="s">
        <v>60</v>
      </c>
      <c r="E952" s="74" t="s">
        <v>3743</v>
      </c>
      <c r="F952" s="74" t="s">
        <v>3744</v>
      </c>
      <c r="G952" s="63" t="s">
        <v>3675</v>
      </c>
      <c r="H952" s="63" t="s">
        <v>3676</v>
      </c>
      <c r="I952" s="64" t="s">
        <v>3677</v>
      </c>
      <c r="J952" s="65" t="s">
        <v>3678</v>
      </c>
      <c r="K952" s="66" t="s">
        <v>3679</v>
      </c>
      <c r="L952" s="164" t="s">
        <v>3659</v>
      </c>
      <c r="N952" s="68"/>
      <c r="O952" s="69"/>
      <c r="P952" s="69"/>
      <c r="Q952" s="76"/>
      <c r="R952" s="68" t="str">
        <f t="shared" si="70"/>
        <v/>
      </c>
      <c r="S952" s="71" t="str">
        <f t="shared" si="71"/>
        <v/>
      </c>
      <c r="T952" s="68" t="str">
        <f t="shared" si="72"/>
        <v/>
      </c>
      <c r="U952" s="71" t="str">
        <f t="shared" si="73"/>
        <v/>
      </c>
    </row>
    <row r="953" spans="1:21" ht="22.5">
      <c r="A953" s="98" t="s">
        <v>3745</v>
      </c>
      <c r="B953" s="79" t="s">
        <v>3645</v>
      </c>
      <c r="C953" s="80" t="s">
        <v>50</v>
      </c>
      <c r="D953" s="80" t="s">
        <v>439</v>
      </c>
      <c r="E953" s="74" t="s">
        <v>3746</v>
      </c>
      <c r="F953" s="74" t="s">
        <v>3747</v>
      </c>
      <c r="G953" s="63" t="s">
        <v>3683</v>
      </c>
      <c r="H953" s="63" t="s">
        <v>3684</v>
      </c>
      <c r="I953" s="64" t="s">
        <v>3685</v>
      </c>
      <c r="J953" s="65" t="s">
        <v>3678</v>
      </c>
      <c r="K953" s="66" t="s">
        <v>3679</v>
      </c>
      <c r="L953" s="164" t="s">
        <v>3659</v>
      </c>
      <c r="N953" s="68"/>
      <c r="O953" s="69"/>
      <c r="P953" s="69"/>
      <c r="Q953" s="76"/>
      <c r="R953" s="68" t="str">
        <f t="shared" si="70"/>
        <v/>
      </c>
      <c r="S953" s="71" t="str">
        <f t="shared" si="71"/>
        <v/>
      </c>
      <c r="T953" s="68" t="str">
        <f t="shared" si="72"/>
        <v/>
      </c>
      <c r="U953" s="71" t="str">
        <f t="shared" si="73"/>
        <v/>
      </c>
    </row>
    <row r="954" spans="1:21" ht="22.5">
      <c r="A954" s="98" t="s">
        <v>3748</v>
      </c>
      <c r="B954" s="79" t="s">
        <v>3645</v>
      </c>
      <c r="C954" s="80" t="s">
        <v>50</v>
      </c>
      <c r="D954" s="80" t="s">
        <v>107</v>
      </c>
      <c r="E954" s="74" t="s">
        <v>3749</v>
      </c>
      <c r="F954" s="74" t="s">
        <v>3750</v>
      </c>
      <c r="G954" s="63" t="s">
        <v>3695</v>
      </c>
      <c r="H954" s="63" t="s">
        <v>3696</v>
      </c>
      <c r="I954" s="64" t="s">
        <v>3697</v>
      </c>
      <c r="J954" s="65" t="s">
        <v>3698</v>
      </c>
      <c r="K954" s="66" t="s">
        <v>3699</v>
      </c>
      <c r="L954" s="164" t="s">
        <v>3659</v>
      </c>
      <c r="N954" s="68"/>
      <c r="O954" s="69"/>
      <c r="P954" s="69"/>
      <c r="Q954" s="76"/>
      <c r="R954" s="68" t="str">
        <f t="shared" si="70"/>
        <v/>
      </c>
      <c r="S954" s="71" t="str">
        <f t="shared" si="71"/>
        <v/>
      </c>
      <c r="T954" s="68" t="str">
        <f t="shared" si="72"/>
        <v/>
      </c>
      <c r="U954" s="71" t="str">
        <f t="shared" si="73"/>
        <v/>
      </c>
    </row>
    <row r="955" spans="1:21" ht="22.5">
      <c r="A955" s="98" t="s">
        <v>3751</v>
      </c>
      <c r="B955" s="79" t="s">
        <v>3645</v>
      </c>
      <c r="C955" s="80" t="s">
        <v>50</v>
      </c>
      <c r="D955" s="80" t="s">
        <v>551</v>
      </c>
      <c r="E955" s="74" t="s">
        <v>3752</v>
      </c>
      <c r="F955" s="74" t="s">
        <v>3753</v>
      </c>
      <c r="G955" s="63" t="s">
        <v>3703</v>
      </c>
      <c r="H955" s="63" t="s">
        <v>3704</v>
      </c>
      <c r="I955" s="64" t="s">
        <v>3705</v>
      </c>
      <c r="J955" s="65" t="s">
        <v>3698</v>
      </c>
      <c r="K955" s="66" t="s">
        <v>3699</v>
      </c>
      <c r="L955" s="164" t="s">
        <v>3659</v>
      </c>
      <c r="N955" s="68"/>
      <c r="O955" s="69"/>
      <c r="P955" s="69"/>
      <c r="Q955" s="76"/>
      <c r="R955" s="68" t="str">
        <f t="shared" si="70"/>
        <v/>
      </c>
      <c r="S955" s="71" t="str">
        <f t="shared" si="71"/>
        <v/>
      </c>
      <c r="T955" s="68" t="str">
        <f t="shared" si="72"/>
        <v/>
      </c>
      <c r="U955" s="71" t="str">
        <f t="shared" si="73"/>
        <v/>
      </c>
    </row>
    <row r="956" spans="1:21" ht="31.5">
      <c r="A956" s="99" t="s">
        <v>3754</v>
      </c>
      <c r="B956" s="92" t="s">
        <v>3645</v>
      </c>
      <c r="C956" s="93" t="s">
        <v>91</v>
      </c>
      <c r="D956" s="93" t="s">
        <v>25</v>
      </c>
      <c r="E956" s="62" t="s">
        <v>3755</v>
      </c>
      <c r="F956" s="62" t="s">
        <v>3756</v>
      </c>
      <c r="G956" s="63"/>
      <c r="H956" s="63"/>
      <c r="I956" s="64"/>
      <c r="J956" s="65"/>
      <c r="K956" s="66"/>
      <c r="L956" s="67"/>
      <c r="N956" s="68"/>
      <c r="O956" s="69"/>
      <c r="P956" s="69"/>
      <c r="Q956" s="76"/>
      <c r="R956" s="68" t="str">
        <f t="shared" si="70"/>
        <v/>
      </c>
      <c r="S956" s="71" t="str">
        <f t="shared" si="71"/>
        <v/>
      </c>
      <c r="T956" s="68" t="str">
        <f t="shared" si="72"/>
        <v/>
      </c>
      <c r="U956" s="71" t="str">
        <f t="shared" si="73"/>
        <v/>
      </c>
    </row>
    <row r="957" spans="1:21" ht="42">
      <c r="A957" s="98" t="s">
        <v>3757</v>
      </c>
      <c r="B957" s="79" t="s">
        <v>3645</v>
      </c>
      <c r="C957" s="80" t="s">
        <v>91</v>
      </c>
      <c r="D957" s="80" t="s">
        <v>23</v>
      </c>
      <c r="E957" s="74" t="s">
        <v>3758</v>
      </c>
      <c r="F957" s="74" t="s">
        <v>3759</v>
      </c>
      <c r="G957" s="63" t="s">
        <v>3654</v>
      </c>
      <c r="H957" s="63" t="s">
        <v>3655</v>
      </c>
      <c r="I957" s="64" t="s">
        <v>3656</v>
      </c>
      <c r="J957" s="65" t="s">
        <v>3657</v>
      </c>
      <c r="K957" s="66" t="s">
        <v>3658</v>
      </c>
      <c r="L957" s="164" t="s">
        <v>3659</v>
      </c>
      <c r="N957" s="68"/>
      <c r="O957" s="69"/>
      <c r="P957" s="69"/>
      <c r="Q957" s="76"/>
      <c r="R957" s="68" t="str">
        <f t="shared" si="70"/>
        <v/>
      </c>
      <c r="S957" s="71" t="str">
        <f t="shared" si="71"/>
        <v/>
      </c>
      <c r="T957" s="68" t="str">
        <f t="shared" si="72"/>
        <v/>
      </c>
      <c r="U957" s="71" t="str">
        <f t="shared" si="73"/>
        <v/>
      </c>
    </row>
    <row r="958" spans="1:21" ht="31.5">
      <c r="A958" s="98" t="s">
        <v>3760</v>
      </c>
      <c r="B958" s="79" t="s">
        <v>3645</v>
      </c>
      <c r="C958" s="80" t="s">
        <v>91</v>
      </c>
      <c r="D958" s="80" t="s">
        <v>269</v>
      </c>
      <c r="E958" s="74" t="s">
        <v>3761</v>
      </c>
      <c r="F958" s="74" t="s">
        <v>3762</v>
      </c>
      <c r="G958" s="63" t="s">
        <v>3663</v>
      </c>
      <c r="H958" s="63" t="s">
        <v>3664</v>
      </c>
      <c r="I958" s="64" t="s">
        <v>3665</v>
      </c>
      <c r="J958" s="65" t="s">
        <v>3657</v>
      </c>
      <c r="K958" s="66" t="s">
        <v>3658</v>
      </c>
      <c r="L958" s="164" t="s">
        <v>3659</v>
      </c>
      <c r="N958" s="68"/>
      <c r="O958" s="69"/>
      <c r="P958" s="69"/>
      <c r="Q958" s="76"/>
      <c r="R958" s="68" t="str">
        <f t="shared" si="70"/>
        <v/>
      </c>
      <c r="S958" s="71" t="str">
        <f t="shared" si="71"/>
        <v/>
      </c>
      <c r="T958" s="68" t="str">
        <f t="shared" si="72"/>
        <v/>
      </c>
      <c r="U958" s="71" t="str">
        <f t="shared" si="73"/>
        <v/>
      </c>
    </row>
    <row r="959" spans="1:21" ht="31.5">
      <c r="A959" s="98" t="s">
        <v>3763</v>
      </c>
      <c r="B959" s="79" t="s">
        <v>3645</v>
      </c>
      <c r="C959" s="80" t="s">
        <v>91</v>
      </c>
      <c r="D959" s="80" t="s">
        <v>60</v>
      </c>
      <c r="E959" s="74" t="s">
        <v>3764</v>
      </c>
      <c r="F959" s="74" t="s">
        <v>3765</v>
      </c>
      <c r="G959" s="63" t="s">
        <v>3675</v>
      </c>
      <c r="H959" s="63" t="s">
        <v>3676</v>
      </c>
      <c r="I959" s="64" t="s">
        <v>3677</v>
      </c>
      <c r="J959" s="65" t="s">
        <v>3678</v>
      </c>
      <c r="K959" s="66" t="s">
        <v>3679</v>
      </c>
      <c r="L959" s="164" t="s">
        <v>3659</v>
      </c>
      <c r="N959" s="68"/>
      <c r="O959" s="69"/>
      <c r="P959" s="69"/>
      <c r="Q959" s="76"/>
      <c r="R959" s="68" t="str">
        <f t="shared" si="70"/>
        <v/>
      </c>
      <c r="S959" s="71" t="str">
        <f t="shared" si="71"/>
        <v/>
      </c>
      <c r="T959" s="68" t="str">
        <f t="shared" si="72"/>
        <v/>
      </c>
      <c r="U959" s="71" t="str">
        <f t="shared" si="73"/>
        <v/>
      </c>
    </row>
    <row r="960" spans="1:21" ht="31.5">
      <c r="A960" s="98" t="s">
        <v>3766</v>
      </c>
      <c r="B960" s="79" t="s">
        <v>3645</v>
      </c>
      <c r="C960" s="80" t="s">
        <v>91</v>
      </c>
      <c r="D960" s="80" t="s">
        <v>439</v>
      </c>
      <c r="E960" s="74" t="s">
        <v>3767</v>
      </c>
      <c r="F960" s="74" t="s">
        <v>3768</v>
      </c>
      <c r="G960" s="63" t="s">
        <v>3683</v>
      </c>
      <c r="H960" s="63" t="s">
        <v>3684</v>
      </c>
      <c r="I960" s="64" t="s">
        <v>3685</v>
      </c>
      <c r="J960" s="65" t="s">
        <v>3678</v>
      </c>
      <c r="K960" s="66" t="s">
        <v>3679</v>
      </c>
      <c r="L960" s="164" t="s">
        <v>3659</v>
      </c>
      <c r="N960" s="68"/>
      <c r="O960" s="69"/>
      <c r="P960" s="69"/>
      <c r="Q960" s="76"/>
      <c r="R960" s="68" t="str">
        <f t="shared" si="70"/>
        <v/>
      </c>
      <c r="S960" s="71" t="str">
        <f t="shared" si="71"/>
        <v/>
      </c>
      <c r="T960" s="68" t="str">
        <f t="shared" si="72"/>
        <v/>
      </c>
      <c r="U960" s="71" t="str">
        <f t="shared" si="73"/>
        <v/>
      </c>
    </row>
    <row r="961" spans="1:21" ht="21">
      <c r="A961" s="86" t="s">
        <v>3769</v>
      </c>
      <c r="B961" s="59" t="s">
        <v>3645</v>
      </c>
      <c r="C961" s="60" t="s">
        <v>173</v>
      </c>
      <c r="D961" s="60" t="s">
        <v>25</v>
      </c>
      <c r="E961" s="61" t="s">
        <v>3770</v>
      </c>
      <c r="F961" s="62" t="s">
        <v>3771</v>
      </c>
      <c r="G961" s="63"/>
      <c r="H961" s="63"/>
      <c r="I961" s="64"/>
      <c r="J961" s="65"/>
      <c r="K961" s="66"/>
      <c r="L961" s="67"/>
      <c r="N961" s="68"/>
      <c r="O961" s="69"/>
      <c r="P961" s="69"/>
      <c r="Q961" s="76"/>
      <c r="R961" s="68" t="str">
        <f t="shared" si="70"/>
        <v/>
      </c>
      <c r="S961" s="71" t="str">
        <f t="shared" si="71"/>
        <v/>
      </c>
      <c r="T961" s="68" t="str">
        <f t="shared" si="72"/>
        <v/>
      </c>
      <c r="U961" s="71" t="str">
        <f t="shared" si="73"/>
        <v/>
      </c>
    </row>
    <row r="962" spans="1:21" ht="22.5">
      <c r="A962" s="98" t="s">
        <v>3772</v>
      </c>
      <c r="B962" s="79" t="s">
        <v>3645</v>
      </c>
      <c r="C962" s="80" t="s">
        <v>173</v>
      </c>
      <c r="D962" s="80" t="s">
        <v>23</v>
      </c>
      <c r="E962" s="74" t="s">
        <v>3773</v>
      </c>
      <c r="F962" s="74" t="s">
        <v>3774</v>
      </c>
      <c r="G962" s="63" t="s">
        <v>3654</v>
      </c>
      <c r="H962" s="63" t="s">
        <v>3655</v>
      </c>
      <c r="I962" s="64" t="s">
        <v>3656</v>
      </c>
      <c r="J962" s="65" t="s">
        <v>3657</v>
      </c>
      <c r="K962" s="66" t="s">
        <v>3658</v>
      </c>
      <c r="L962" s="164" t="s">
        <v>3659</v>
      </c>
      <c r="N962" s="68"/>
      <c r="O962" s="69"/>
      <c r="P962" s="69"/>
      <c r="Q962" s="76"/>
      <c r="R962" s="68" t="str">
        <f t="shared" si="70"/>
        <v/>
      </c>
      <c r="S962" s="71" t="str">
        <f t="shared" si="71"/>
        <v/>
      </c>
      <c r="T962" s="68" t="str">
        <f t="shared" si="72"/>
        <v/>
      </c>
      <c r="U962" s="71" t="str">
        <f t="shared" si="73"/>
        <v/>
      </c>
    </row>
    <row r="963" spans="1:21" ht="22.5">
      <c r="A963" s="98" t="s">
        <v>3775</v>
      </c>
      <c r="B963" s="79" t="s">
        <v>3645</v>
      </c>
      <c r="C963" s="80" t="s">
        <v>173</v>
      </c>
      <c r="D963" s="80" t="s">
        <v>269</v>
      </c>
      <c r="E963" s="74" t="s">
        <v>3776</v>
      </c>
      <c r="F963" s="74" t="s">
        <v>3777</v>
      </c>
      <c r="G963" s="63" t="s">
        <v>3663</v>
      </c>
      <c r="H963" s="63" t="s">
        <v>3664</v>
      </c>
      <c r="I963" s="64" t="s">
        <v>3665</v>
      </c>
      <c r="J963" s="65" t="s">
        <v>3657</v>
      </c>
      <c r="K963" s="66" t="s">
        <v>3658</v>
      </c>
      <c r="L963" s="164" t="s">
        <v>3659</v>
      </c>
      <c r="N963" s="68"/>
      <c r="O963" s="69"/>
      <c r="P963" s="69"/>
      <c r="Q963" s="76"/>
      <c r="R963" s="68" t="str">
        <f t="shared" si="70"/>
        <v/>
      </c>
      <c r="S963" s="71" t="str">
        <f t="shared" si="71"/>
        <v/>
      </c>
      <c r="T963" s="68" t="str">
        <f t="shared" si="72"/>
        <v/>
      </c>
      <c r="U963" s="71" t="str">
        <f t="shared" si="73"/>
        <v/>
      </c>
    </row>
    <row r="964" spans="1:21" ht="22.5">
      <c r="A964" s="98" t="s">
        <v>3778</v>
      </c>
      <c r="B964" s="79" t="s">
        <v>3645</v>
      </c>
      <c r="C964" s="80" t="s">
        <v>173</v>
      </c>
      <c r="D964" s="80" t="s">
        <v>60</v>
      </c>
      <c r="E964" s="74" t="s">
        <v>3779</v>
      </c>
      <c r="F964" s="74" t="s">
        <v>3780</v>
      </c>
      <c r="G964" s="63" t="s">
        <v>3675</v>
      </c>
      <c r="H964" s="63" t="s">
        <v>3676</v>
      </c>
      <c r="I964" s="64" t="s">
        <v>3677</v>
      </c>
      <c r="J964" s="65" t="s">
        <v>3678</v>
      </c>
      <c r="K964" s="66" t="s">
        <v>3679</v>
      </c>
      <c r="L964" s="164" t="s">
        <v>3659</v>
      </c>
      <c r="N964" s="68"/>
      <c r="O964" s="69"/>
      <c r="P964" s="69"/>
      <c r="Q964" s="76"/>
      <c r="R964" s="68" t="str">
        <f t="shared" si="70"/>
        <v/>
      </c>
      <c r="S964" s="71" t="str">
        <f t="shared" si="71"/>
        <v/>
      </c>
      <c r="T964" s="68" t="str">
        <f t="shared" si="72"/>
        <v/>
      </c>
      <c r="U964" s="71" t="str">
        <f t="shared" si="73"/>
        <v/>
      </c>
    </row>
    <row r="965" spans="1:21" ht="22.5">
      <c r="A965" s="98" t="s">
        <v>3781</v>
      </c>
      <c r="B965" s="79" t="s">
        <v>3645</v>
      </c>
      <c r="C965" s="80" t="s">
        <v>173</v>
      </c>
      <c r="D965" s="80" t="s">
        <v>439</v>
      </c>
      <c r="E965" s="74" t="s">
        <v>3782</v>
      </c>
      <c r="F965" s="74" t="s">
        <v>3783</v>
      </c>
      <c r="G965" s="63" t="s">
        <v>3683</v>
      </c>
      <c r="H965" s="63" t="s">
        <v>3684</v>
      </c>
      <c r="I965" s="64" t="s">
        <v>3685</v>
      </c>
      <c r="J965" s="65" t="s">
        <v>3678</v>
      </c>
      <c r="K965" s="66" t="s">
        <v>3679</v>
      </c>
      <c r="L965" s="164" t="s">
        <v>3659</v>
      </c>
      <c r="N965" s="68"/>
      <c r="O965" s="69"/>
      <c r="P965" s="69"/>
      <c r="Q965" s="76"/>
      <c r="R965" s="68" t="str">
        <f t="shared" si="70"/>
        <v/>
      </c>
      <c r="S965" s="71" t="str">
        <f t="shared" si="71"/>
        <v/>
      </c>
      <c r="T965" s="68" t="str">
        <f t="shared" si="72"/>
        <v/>
      </c>
      <c r="U965" s="71" t="str">
        <f t="shared" si="73"/>
        <v/>
      </c>
    </row>
    <row r="966" spans="1:21" ht="22.5">
      <c r="A966" s="98" t="s">
        <v>3784</v>
      </c>
      <c r="B966" s="79" t="s">
        <v>3645</v>
      </c>
      <c r="C966" s="80" t="s">
        <v>173</v>
      </c>
      <c r="D966" s="80" t="s">
        <v>107</v>
      </c>
      <c r="E966" s="74" t="s">
        <v>3785</v>
      </c>
      <c r="F966" s="74" t="s">
        <v>3786</v>
      </c>
      <c r="G966" s="63" t="s">
        <v>3695</v>
      </c>
      <c r="H966" s="63" t="s">
        <v>3696</v>
      </c>
      <c r="I966" s="64" t="s">
        <v>3697</v>
      </c>
      <c r="J966" s="65" t="s">
        <v>3698</v>
      </c>
      <c r="K966" s="66" t="s">
        <v>3699</v>
      </c>
      <c r="L966" s="164" t="s">
        <v>3659</v>
      </c>
      <c r="N966" s="68"/>
      <c r="O966" s="69"/>
      <c r="P966" s="69"/>
      <c r="Q966" s="76"/>
      <c r="R966" s="68" t="str">
        <f t="shared" si="70"/>
        <v/>
      </c>
      <c r="S966" s="71" t="str">
        <f t="shared" si="71"/>
        <v/>
      </c>
      <c r="T966" s="68" t="str">
        <f t="shared" si="72"/>
        <v/>
      </c>
      <c r="U966" s="71" t="str">
        <f t="shared" si="73"/>
        <v/>
      </c>
    </row>
    <row r="967" spans="1:21" ht="22.5">
      <c r="A967" s="98" t="s">
        <v>3787</v>
      </c>
      <c r="B967" s="79" t="s">
        <v>3645</v>
      </c>
      <c r="C967" s="80" t="s">
        <v>173</v>
      </c>
      <c r="D967" s="80" t="s">
        <v>551</v>
      </c>
      <c r="E967" s="74" t="s">
        <v>3788</v>
      </c>
      <c r="F967" s="74" t="s">
        <v>3789</v>
      </c>
      <c r="G967" s="63" t="s">
        <v>3703</v>
      </c>
      <c r="H967" s="63" t="s">
        <v>3704</v>
      </c>
      <c r="I967" s="64" t="s">
        <v>3705</v>
      </c>
      <c r="J967" s="65" t="s">
        <v>3698</v>
      </c>
      <c r="K967" s="66" t="s">
        <v>3699</v>
      </c>
      <c r="L967" s="164" t="s">
        <v>3659</v>
      </c>
      <c r="N967" s="68"/>
      <c r="O967" s="69"/>
      <c r="P967" s="69"/>
      <c r="Q967" s="76"/>
      <c r="R967" s="68" t="str">
        <f t="shared" si="70"/>
        <v/>
      </c>
      <c r="S967" s="71" t="str">
        <f t="shared" si="71"/>
        <v/>
      </c>
      <c r="T967" s="68" t="str">
        <f t="shared" si="72"/>
        <v/>
      </c>
      <c r="U967" s="71" t="str">
        <f t="shared" si="73"/>
        <v/>
      </c>
    </row>
    <row r="968" spans="1:21" ht="31.5">
      <c r="A968" s="98" t="s">
        <v>3790</v>
      </c>
      <c r="B968" s="79" t="s">
        <v>3645</v>
      </c>
      <c r="C968" s="80" t="s">
        <v>173</v>
      </c>
      <c r="D968" s="80" t="s">
        <v>600</v>
      </c>
      <c r="E968" s="74" t="s">
        <v>3791</v>
      </c>
      <c r="F968" s="74" t="s">
        <v>3792</v>
      </c>
      <c r="G968" s="63" t="s">
        <v>3654</v>
      </c>
      <c r="H968" s="63" t="s">
        <v>3655</v>
      </c>
      <c r="I968" s="64" t="s">
        <v>3656</v>
      </c>
      <c r="J968" s="65" t="s">
        <v>3657</v>
      </c>
      <c r="K968" s="66" t="s">
        <v>3658</v>
      </c>
      <c r="L968" s="164" t="s">
        <v>3659</v>
      </c>
      <c r="N968" s="68"/>
      <c r="O968" s="69"/>
      <c r="P968" s="69"/>
      <c r="Q968" s="76"/>
      <c r="R968" s="68" t="str">
        <f t="shared" si="70"/>
        <v/>
      </c>
      <c r="S968" s="71" t="str">
        <f t="shared" si="71"/>
        <v/>
      </c>
      <c r="T968" s="68" t="str">
        <f t="shared" si="72"/>
        <v/>
      </c>
      <c r="U968" s="71" t="str">
        <f t="shared" si="73"/>
        <v/>
      </c>
    </row>
    <row r="969" spans="1:21" ht="31.5">
      <c r="A969" s="98" t="s">
        <v>3793</v>
      </c>
      <c r="B969" s="79" t="s">
        <v>3645</v>
      </c>
      <c r="C969" s="80" t="s">
        <v>173</v>
      </c>
      <c r="D969" s="80" t="s">
        <v>609</v>
      </c>
      <c r="E969" s="74" t="s">
        <v>3794</v>
      </c>
      <c r="F969" s="74" t="s">
        <v>3795</v>
      </c>
      <c r="G969" s="63" t="s">
        <v>3663</v>
      </c>
      <c r="H969" s="63" t="s">
        <v>3664</v>
      </c>
      <c r="I969" s="64" t="s">
        <v>3665</v>
      </c>
      <c r="J969" s="65" t="s">
        <v>3657</v>
      </c>
      <c r="K969" s="66" t="s">
        <v>3658</v>
      </c>
      <c r="L969" s="164" t="s">
        <v>3659</v>
      </c>
      <c r="N969" s="68"/>
      <c r="O969" s="69"/>
      <c r="P969" s="69"/>
      <c r="Q969" s="76"/>
      <c r="R969" s="68" t="str">
        <f t="shared" si="70"/>
        <v/>
      </c>
      <c r="S969" s="71" t="str">
        <f t="shared" si="71"/>
        <v/>
      </c>
      <c r="T969" s="68" t="str">
        <f t="shared" si="72"/>
        <v/>
      </c>
      <c r="U969" s="71" t="str">
        <f t="shared" si="73"/>
        <v/>
      </c>
    </row>
    <row r="970" spans="1:21" ht="31.5">
      <c r="A970" s="98" t="s">
        <v>3796</v>
      </c>
      <c r="B970" s="79" t="s">
        <v>3645</v>
      </c>
      <c r="C970" s="80" t="s">
        <v>173</v>
      </c>
      <c r="D970" s="80" t="s">
        <v>722</v>
      </c>
      <c r="E970" s="74" t="s">
        <v>3797</v>
      </c>
      <c r="F970" s="74" t="s">
        <v>3798</v>
      </c>
      <c r="G970" s="63" t="s">
        <v>3675</v>
      </c>
      <c r="H970" s="63" t="s">
        <v>3676</v>
      </c>
      <c r="I970" s="64" t="s">
        <v>3677</v>
      </c>
      <c r="J970" s="65" t="s">
        <v>3678</v>
      </c>
      <c r="K970" s="66" t="s">
        <v>3679</v>
      </c>
      <c r="L970" s="164" t="s">
        <v>3659</v>
      </c>
      <c r="N970" s="68"/>
      <c r="O970" s="69"/>
      <c r="P970" s="69"/>
      <c r="Q970" s="76"/>
      <c r="R970" s="68" t="str">
        <f t="shared" si="70"/>
        <v/>
      </c>
      <c r="S970" s="71" t="str">
        <f t="shared" si="71"/>
        <v/>
      </c>
      <c r="T970" s="68" t="str">
        <f t="shared" si="72"/>
        <v/>
      </c>
      <c r="U970" s="71" t="str">
        <f t="shared" si="73"/>
        <v/>
      </c>
    </row>
    <row r="971" spans="1:21" ht="31.5">
      <c r="A971" s="98" t="s">
        <v>3799</v>
      </c>
      <c r="B971" s="79" t="s">
        <v>3645</v>
      </c>
      <c r="C971" s="80" t="s">
        <v>173</v>
      </c>
      <c r="D971" s="80" t="s">
        <v>3295</v>
      </c>
      <c r="E971" s="74" t="s">
        <v>3800</v>
      </c>
      <c r="F971" s="74" t="s">
        <v>3801</v>
      </c>
      <c r="G971" s="63" t="s">
        <v>3683</v>
      </c>
      <c r="H971" s="63" t="s">
        <v>3684</v>
      </c>
      <c r="I971" s="64" t="s">
        <v>3685</v>
      </c>
      <c r="J971" s="65" t="s">
        <v>3678</v>
      </c>
      <c r="K971" s="66" t="s">
        <v>3679</v>
      </c>
      <c r="L971" s="164" t="s">
        <v>3659</v>
      </c>
      <c r="N971" s="68"/>
      <c r="O971" s="69"/>
      <c r="P971" s="69"/>
      <c r="Q971" s="76"/>
      <c r="R971" s="68" t="str">
        <f t="shared" si="70"/>
        <v/>
      </c>
      <c r="S971" s="71" t="str">
        <f t="shared" si="71"/>
        <v/>
      </c>
      <c r="T971" s="68" t="str">
        <f t="shared" si="72"/>
        <v/>
      </c>
      <c r="U971" s="71" t="str">
        <f t="shared" si="73"/>
        <v/>
      </c>
    </row>
    <row r="972" spans="1:21" ht="31.5">
      <c r="A972" s="98" t="s">
        <v>3802</v>
      </c>
      <c r="B972" s="79" t="s">
        <v>3645</v>
      </c>
      <c r="C972" s="80" t="s">
        <v>173</v>
      </c>
      <c r="D972" s="80" t="s">
        <v>1460</v>
      </c>
      <c r="E972" s="74" t="s">
        <v>3803</v>
      </c>
      <c r="F972" s="74" t="s">
        <v>3804</v>
      </c>
      <c r="G972" s="63" t="s">
        <v>3695</v>
      </c>
      <c r="H972" s="63" t="s">
        <v>3696</v>
      </c>
      <c r="I972" s="64" t="s">
        <v>3697</v>
      </c>
      <c r="J972" s="65" t="s">
        <v>3698</v>
      </c>
      <c r="K972" s="66" t="s">
        <v>3699</v>
      </c>
      <c r="L972" s="164" t="s">
        <v>3659</v>
      </c>
      <c r="N972" s="68"/>
      <c r="O972" s="69"/>
      <c r="P972" s="69"/>
      <c r="Q972" s="76"/>
      <c r="R972" s="68" t="str">
        <f t="shared" si="70"/>
        <v/>
      </c>
      <c r="S972" s="71" t="str">
        <f t="shared" si="71"/>
        <v/>
      </c>
      <c r="T972" s="68" t="str">
        <f t="shared" si="72"/>
        <v/>
      </c>
      <c r="U972" s="71" t="str">
        <f t="shared" si="73"/>
        <v/>
      </c>
    </row>
    <row r="973" spans="1:21" ht="31.5">
      <c r="A973" s="98" t="s">
        <v>3805</v>
      </c>
      <c r="B973" s="79" t="s">
        <v>3645</v>
      </c>
      <c r="C973" s="80" t="s">
        <v>173</v>
      </c>
      <c r="D973" s="80" t="s">
        <v>1769</v>
      </c>
      <c r="E973" s="74" t="s">
        <v>3806</v>
      </c>
      <c r="F973" s="74" t="s">
        <v>3807</v>
      </c>
      <c r="G973" s="63" t="s">
        <v>3703</v>
      </c>
      <c r="H973" s="63" t="s">
        <v>3704</v>
      </c>
      <c r="I973" s="64" t="s">
        <v>3705</v>
      </c>
      <c r="J973" s="65" t="s">
        <v>3698</v>
      </c>
      <c r="K973" s="66" t="s">
        <v>3699</v>
      </c>
      <c r="L973" s="164" t="s">
        <v>3659</v>
      </c>
      <c r="N973" s="68"/>
      <c r="O973" s="69"/>
      <c r="P973" s="69"/>
      <c r="Q973" s="76"/>
      <c r="R973" s="68" t="str">
        <f t="shared" si="70"/>
        <v/>
      </c>
      <c r="S973" s="71" t="str">
        <f t="shared" si="71"/>
        <v/>
      </c>
      <c r="T973" s="68" t="str">
        <f t="shared" si="72"/>
        <v/>
      </c>
      <c r="U973" s="71" t="str">
        <f t="shared" si="73"/>
        <v/>
      </c>
    </row>
    <row r="974" spans="1:21" ht="31.5">
      <c r="A974" s="86" t="s">
        <v>3808</v>
      </c>
      <c r="B974" s="59" t="s">
        <v>3645</v>
      </c>
      <c r="C974" s="60" t="s">
        <v>182</v>
      </c>
      <c r="D974" s="60" t="s">
        <v>25</v>
      </c>
      <c r="E974" s="61" t="s">
        <v>3809</v>
      </c>
      <c r="F974" s="62" t="s">
        <v>3810</v>
      </c>
      <c r="G974" s="63"/>
      <c r="H974" s="63"/>
      <c r="I974" s="64"/>
      <c r="J974" s="65"/>
      <c r="K974" s="66"/>
      <c r="L974" s="67"/>
      <c r="N974" s="68"/>
      <c r="O974" s="69"/>
      <c r="P974" s="69"/>
      <c r="Q974" s="76"/>
      <c r="R974" s="68" t="str">
        <f t="shared" si="70"/>
        <v/>
      </c>
      <c r="S974" s="71" t="str">
        <f t="shared" si="71"/>
        <v/>
      </c>
      <c r="T974" s="68" t="str">
        <f t="shared" si="72"/>
        <v/>
      </c>
      <c r="U974" s="71" t="str">
        <f t="shared" si="73"/>
        <v/>
      </c>
    </row>
    <row r="975" spans="1:21" ht="31.9" customHeight="1">
      <c r="A975" s="98" t="s">
        <v>3811</v>
      </c>
      <c r="B975" s="79" t="s">
        <v>3645</v>
      </c>
      <c r="C975" s="80" t="s">
        <v>182</v>
      </c>
      <c r="D975" s="80" t="s">
        <v>23</v>
      </c>
      <c r="E975" s="74" t="s">
        <v>3812</v>
      </c>
      <c r="F975" s="74" t="s">
        <v>3813</v>
      </c>
      <c r="G975" s="63" t="s">
        <v>3654</v>
      </c>
      <c r="H975" s="63" t="s">
        <v>3655</v>
      </c>
      <c r="I975" s="64" t="s">
        <v>3656</v>
      </c>
      <c r="J975" s="65" t="s">
        <v>3657</v>
      </c>
      <c r="K975" s="66" t="s">
        <v>3658</v>
      </c>
      <c r="L975" s="164" t="s">
        <v>3659</v>
      </c>
      <c r="N975" s="68"/>
      <c r="O975" s="69"/>
      <c r="P975" s="69"/>
      <c r="Q975" s="76"/>
      <c r="R975" s="68" t="str">
        <f t="shared" si="70"/>
        <v/>
      </c>
      <c r="S975" s="71" t="str">
        <f t="shared" si="71"/>
        <v/>
      </c>
      <c r="T975" s="68" t="str">
        <f t="shared" si="72"/>
        <v/>
      </c>
      <c r="U975" s="71" t="str">
        <f t="shared" si="73"/>
        <v/>
      </c>
    </row>
    <row r="976" spans="1:21" ht="33" customHeight="1">
      <c r="A976" s="98" t="s">
        <v>3814</v>
      </c>
      <c r="B976" s="79" t="s">
        <v>3645</v>
      </c>
      <c r="C976" s="80" t="s">
        <v>182</v>
      </c>
      <c r="D976" s="80" t="s">
        <v>269</v>
      </c>
      <c r="E976" s="74" t="s">
        <v>3815</v>
      </c>
      <c r="F976" s="74" t="s">
        <v>3816</v>
      </c>
      <c r="G976" s="63" t="s">
        <v>3663</v>
      </c>
      <c r="H976" s="63" t="s">
        <v>3664</v>
      </c>
      <c r="I976" s="64" t="s">
        <v>3665</v>
      </c>
      <c r="J976" s="65" t="s">
        <v>3657</v>
      </c>
      <c r="K976" s="66" t="s">
        <v>3658</v>
      </c>
      <c r="L976" s="164" t="s">
        <v>3659</v>
      </c>
      <c r="N976" s="68"/>
      <c r="O976" s="69"/>
      <c r="P976" s="69"/>
      <c r="Q976" s="76"/>
      <c r="R976" s="68" t="str">
        <f t="shared" si="70"/>
        <v/>
      </c>
      <c r="S976" s="71" t="str">
        <f t="shared" si="71"/>
        <v/>
      </c>
      <c r="T976" s="68" t="str">
        <f t="shared" si="72"/>
        <v/>
      </c>
      <c r="U976" s="71" t="str">
        <f t="shared" si="73"/>
        <v/>
      </c>
    </row>
    <row r="977" spans="1:21" ht="32.450000000000003" customHeight="1">
      <c r="A977" s="98" t="s">
        <v>3817</v>
      </c>
      <c r="B977" s="79" t="s">
        <v>3645</v>
      </c>
      <c r="C977" s="80" t="s">
        <v>182</v>
      </c>
      <c r="D977" s="80" t="s">
        <v>299</v>
      </c>
      <c r="E977" s="74" t="s">
        <v>3818</v>
      </c>
      <c r="F977" s="74" t="s">
        <v>3819</v>
      </c>
      <c r="G977" s="63" t="s">
        <v>3675</v>
      </c>
      <c r="H977" s="63" t="s">
        <v>3676</v>
      </c>
      <c r="I977" s="64" t="s">
        <v>3677</v>
      </c>
      <c r="J977" s="65" t="s">
        <v>3678</v>
      </c>
      <c r="K977" s="66" t="s">
        <v>3679</v>
      </c>
      <c r="L977" s="164" t="s">
        <v>3659</v>
      </c>
      <c r="N977" s="68"/>
      <c r="O977" s="69"/>
      <c r="P977" s="69"/>
      <c r="Q977" s="76"/>
      <c r="R977" s="68" t="str">
        <f t="shared" si="70"/>
        <v/>
      </c>
      <c r="S977" s="71" t="str">
        <f t="shared" si="71"/>
        <v/>
      </c>
      <c r="T977" s="68" t="str">
        <f t="shared" si="72"/>
        <v/>
      </c>
      <c r="U977" s="71" t="str">
        <f t="shared" si="73"/>
        <v/>
      </c>
    </row>
    <row r="978" spans="1:21" ht="34.15" customHeight="1">
      <c r="A978" s="98" t="s">
        <v>3820</v>
      </c>
      <c r="B978" s="79" t="s">
        <v>3645</v>
      </c>
      <c r="C978" s="80" t="s">
        <v>182</v>
      </c>
      <c r="D978" s="80" t="s">
        <v>306</v>
      </c>
      <c r="E978" s="74" t="s">
        <v>3821</v>
      </c>
      <c r="F978" s="74" t="s">
        <v>3822</v>
      </c>
      <c r="G978" s="63" t="s">
        <v>3683</v>
      </c>
      <c r="H978" s="63" t="s">
        <v>3684</v>
      </c>
      <c r="I978" s="64" t="s">
        <v>3685</v>
      </c>
      <c r="J978" s="65" t="s">
        <v>3678</v>
      </c>
      <c r="K978" s="66" t="s">
        <v>3679</v>
      </c>
      <c r="L978" s="164" t="s">
        <v>3659</v>
      </c>
      <c r="N978" s="68"/>
      <c r="O978" s="69"/>
      <c r="P978" s="69"/>
      <c r="Q978" s="76"/>
      <c r="R978" s="68" t="str">
        <f t="shared" si="70"/>
        <v/>
      </c>
      <c r="S978" s="71" t="str">
        <f t="shared" si="71"/>
        <v/>
      </c>
      <c r="T978" s="68" t="str">
        <f t="shared" si="72"/>
        <v/>
      </c>
      <c r="U978" s="71" t="str">
        <f t="shared" si="73"/>
        <v/>
      </c>
    </row>
    <row r="979" spans="1:21" ht="34.15" customHeight="1">
      <c r="A979" s="98" t="s">
        <v>3823</v>
      </c>
      <c r="B979" s="79" t="s">
        <v>3645</v>
      </c>
      <c r="C979" s="80" t="s">
        <v>182</v>
      </c>
      <c r="D979" s="80" t="s">
        <v>60</v>
      </c>
      <c r="E979" s="74" t="s">
        <v>3824</v>
      </c>
      <c r="F979" s="74" t="s">
        <v>3825</v>
      </c>
      <c r="G979" s="63" t="s">
        <v>3695</v>
      </c>
      <c r="H979" s="63" t="s">
        <v>3696</v>
      </c>
      <c r="I979" s="64" t="s">
        <v>3697</v>
      </c>
      <c r="J979" s="65" t="s">
        <v>3698</v>
      </c>
      <c r="K979" s="66" t="s">
        <v>3699</v>
      </c>
      <c r="L979" s="164" t="s">
        <v>3659</v>
      </c>
      <c r="N979" s="68"/>
      <c r="O979" s="69"/>
      <c r="P979" s="69"/>
      <c r="Q979" s="76"/>
      <c r="R979" s="68" t="str">
        <f t="shared" si="70"/>
        <v/>
      </c>
      <c r="S979" s="71" t="str">
        <f t="shared" si="71"/>
        <v/>
      </c>
      <c r="T979" s="68" t="str">
        <f t="shared" si="72"/>
        <v/>
      </c>
      <c r="U979" s="71" t="str">
        <f t="shared" si="73"/>
        <v/>
      </c>
    </row>
    <row r="980" spans="1:21" ht="33.6" customHeight="1">
      <c r="A980" s="98" t="s">
        <v>3826</v>
      </c>
      <c r="B980" s="79" t="s">
        <v>3645</v>
      </c>
      <c r="C980" s="80" t="s">
        <v>182</v>
      </c>
      <c r="D980" s="80" t="s">
        <v>439</v>
      </c>
      <c r="E980" s="74" t="s">
        <v>3827</v>
      </c>
      <c r="F980" s="74" t="s">
        <v>3828</v>
      </c>
      <c r="G980" s="63" t="s">
        <v>3703</v>
      </c>
      <c r="H980" s="63" t="s">
        <v>3704</v>
      </c>
      <c r="I980" s="64" t="s">
        <v>3705</v>
      </c>
      <c r="J980" s="65" t="s">
        <v>3698</v>
      </c>
      <c r="K980" s="66" t="s">
        <v>3699</v>
      </c>
      <c r="L980" s="164" t="s">
        <v>3659</v>
      </c>
      <c r="N980" s="68"/>
      <c r="O980" s="69"/>
      <c r="P980" s="69"/>
      <c r="Q980" s="76"/>
      <c r="R980" s="68" t="str">
        <f t="shared" si="70"/>
        <v/>
      </c>
      <c r="S980" s="71" t="str">
        <f t="shared" si="71"/>
        <v/>
      </c>
      <c r="T980" s="68" t="str">
        <f t="shared" si="72"/>
        <v/>
      </c>
      <c r="U980" s="71" t="str">
        <f t="shared" si="73"/>
        <v/>
      </c>
    </row>
    <row r="981" spans="1:21" ht="31.5">
      <c r="A981" s="98" t="s">
        <v>3829</v>
      </c>
      <c r="B981" s="79" t="s">
        <v>3645</v>
      </c>
      <c r="C981" s="80" t="s">
        <v>182</v>
      </c>
      <c r="D981" s="80" t="s">
        <v>684</v>
      </c>
      <c r="E981" s="74" t="s">
        <v>3830</v>
      </c>
      <c r="F981" s="74" t="s">
        <v>3831</v>
      </c>
      <c r="G981" s="63" t="s">
        <v>3654</v>
      </c>
      <c r="H981" s="63" t="s">
        <v>3655</v>
      </c>
      <c r="I981" s="64" t="s">
        <v>3656</v>
      </c>
      <c r="J981" s="65" t="s">
        <v>3657</v>
      </c>
      <c r="K981" s="66" t="s">
        <v>3658</v>
      </c>
      <c r="L981" s="164" t="s">
        <v>3659</v>
      </c>
      <c r="N981" s="68"/>
      <c r="O981" s="69"/>
      <c r="P981" s="69"/>
      <c r="Q981" s="76"/>
      <c r="R981" s="68" t="str">
        <f t="shared" si="70"/>
        <v/>
      </c>
      <c r="S981" s="71" t="str">
        <f t="shared" si="71"/>
        <v/>
      </c>
      <c r="T981" s="68" t="str">
        <f t="shared" si="72"/>
        <v/>
      </c>
      <c r="U981" s="71" t="str">
        <f t="shared" si="73"/>
        <v/>
      </c>
    </row>
    <row r="982" spans="1:21" ht="31.5">
      <c r="A982" s="98" t="s">
        <v>3832</v>
      </c>
      <c r="B982" s="79" t="s">
        <v>3645</v>
      </c>
      <c r="C982" s="80" t="s">
        <v>182</v>
      </c>
      <c r="D982" s="80" t="s">
        <v>688</v>
      </c>
      <c r="E982" s="74" t="s">
        <v>3833</v>
      </c>
      <c r="F982" s="74" t="s">
        <v>3834</v>
      </c>
      <c r="G982" s="63" t="s">
        <v>3663</v>
      </c>
      <c r="H982" s="63" t="s">
        <v>3664</v>
      </c>
      <c r="I982" s="64" t="s">
        <v>3665</v>
      </c>
      <c r="J982" s="65" t="s">
        <v>3657</v>
      </c>
      <c r="K982" s="66" t="s">
        <v>3658</v>
      </c>
      <c r="L982" s="164" t="s">
        <v>3659</v>
      </c>
      <c r="N982" s="68"/>
      <c r="O982" s="69"/>
      <c r="P982" s="69"/>
      <c r="Q982" s="76"/>
      <c r="R982" s="68" t="str">
        <f t="shared" si="70"/>
        <v/>
      </c>
      <c r="S982" s="71" t="str">
        <f t="shared" si="71"/>
        <v/>
      </c>
      <c r="T982" s="68" t="str">
        <f t="shared" si="72"/>
        <v/>
      </c>
      <c r="U982" s="71" t="str">
        <f t="shared" si="73"/>
        <v/>
      </c>
    </row>
    <row r="983" spans="1:21" ht="22.5">
      <c r="A983" s="98" t="s">
        <v>3835</v>
      </c>
      <c r="B983" s="79" t="s">
        <v>3645</v>
      </c>
      <c r="C983" s="80" t="s">
        <v>182</v>
      </c>
      <c r="D983" s="80" t="s">
        <v>107</v>
      </c>
      <c r="E983" s="74" t="s">
        <v>3836</v>
      </c>
      <c r="F983" s="74" t="s">
        <v>3837</v>
      </c>
      <c r="G983" s="63" t="s">
        <v>3675</v>
      </c>
      <c r="H983" s="63" t="s">
        <v>3676</v>
      </c>
      <c r="I983" s="64" t="s">
        <v>3677</v>
      </c>
      <c r="J983" s="65" t="s">
        <v>3678</v>
      </c>
      <c r="K983" s="66" t="s">
        <v>3679</v>
      </c>
      <c r="L983" s="164" t="s">
        <v>3659</v>
      </c>
      <c r="N983" s="68"/>
      <c r="O983" s="69"/>
      <c r="P983" s="69"/>
      <c r="Q983" s="76"/>
      <c r="R983" s="68" t="str">
        <f t="shared" si="70"/>
        <v/>
      </c>
      <c r="S983" s="71" t="str">
        <f t="shared" si="71"/>
        <v/>
      </c>
      <c r="T983" s="68" t="str">
        <f t="shared" si="72"/>
        <v/>
      </c>
      <c r="U983" s="71" t="str">
        <f t="shared" si="73"/>
        <v/>
      </c>
    </row>
    <row r="984" spans="1:21" ht="22.5">
      <c r="A984" s="98" t="s">
        <v>3838</v>
      </c>
      <c r="B984" s="79" t="s">
        <v>3645</v>
      </c>
      <c r="C984" s="80" t="s">
        <v>182</v>
      </c>
      <c r="D984" s="80" t="s">
        <v>551</v>
      </c>
      <c r="E984" s="74" t="s">
        <v>3839</v>
      </c>
      <c r="F984" s="74" t="s">
        <v>3840</v>
      </c>
      <c r="G984" s="63" t="s">
        <v>3683</v>
      </c>
      <c r="H984" s="63" t="s">
        <v>3684</v>
      </c>
      <c r="I984" s="64" t="s">
        <v>3685</v>
      </c>
      <c r="J984" s="65" t="s">
        <v>3678</v>
      </c>
      <c r="K984" s="66" t="s">
        <v>3679</v>
      </c>
      <c r="L984" s="164" t="s">
        <v>3659</v>
      </c>
      <c r="N984" s="68"/>
      <c r="O984" s="69"/>
      <c r="P984" s="69"/>
      <c r="Q984" s="76"/>
      <c r="R984" s="68" t="str">
        <f t="shared" si="70"/>
        <v/>
      </c>
      <c r="S984" s="71" t="str">
        <f t="shared" si="71"/>
        <v/>
      </c>
      <c r="T984" s="68" t="str">
        <f t="shared" si="72"/>
        <v/>
      </c>
      <c r="U984" s="71" t="str">
        <f t="shared" si="73"/>
        <v/>
      </c>
    </row>
    <row r="985" spans="1:21" ht="22.5">
      <c r="A985" s="98" t="s">
        <v>3841</v>
      </c>
      <c r="B985" s="79" t="s">
        <v>3645</v>
      </c>
      <c r="C985" s="80" t="s">
        <v>182</v>
      </c>
      <c r="D985" s="80" t="s">
        <v>454</v>
      </c>
      <c r="E985" s="74" t="s">
        <v>3842</v>
      </c>
      <c r="F985" s="74" t="s">
        <v>3843</v>
      </c>
      <c r="G985" s="63" t="s">
        <v>3695</v>
      </c>
      <c r="H985" s="63" t="s">
        <v>3696</v>
      </c>
      <c r="I985" s="64" t="s">
        <v>3697</v>
      </c>
      <c r="J985" s="65" t="s">
        <v>3698</v>
      </c>
      <c r="K985" s="66" t="s">
        <v>3699</v>
      </c>
      <c r="L985" s="164" t="s">
        <v>3659</v>
      </c>
      <c r="N985" s="68"/>
      <c r="O985" s="69"/>
      <c r="P985" s="69"/>
      <c r="Q985" s="76"/>
      <c r="R985" s="68" t="str">
        <f t="shared" si="70"/>
        <v/>
      </c>
      <c r="S985" s="71" t="str">
        <f t="shared" si="71"/>
        <v/>
      </c>
      <c r="T985" s="68" t="str">
        <f t="shared" si="72"/>
        <v/>
      </c>
      <c r="U985" s="71" t="str">
        <f t="shared" si="73"/>
        <v/>
      </c>
    </row>
    <row r="986" spans="1:21" ht="22.5">
      <c r="A986" s="98" t="s">
        <v>3844</v>
      </c>
      <c r="B986" s="79" t="s">
        <v>3645</v>
      </c>
      <c r="C986" s="80" t="s">
        <v>182</v>
      </c>
      <c r="D986" s="80" t="s">
        <v>1723</v>
      </c>
      <c r="E986" s="74" t="s">
        <v>3845</v>
      </c>
      <c r="F986" s="74" t="s">
        <v>3846</v>
      </c>
      <c r="G986" s="63" t="s">
        <v>3703</v>
      </c>
      <c r="H986" s="63" t="s">
        <v>3704</v>
      </c>
      <c r="I986" s="64" t="s">
        <v>3705</v>
      </c>
      <c r="J986" s="65" t="s">
        <v>3698</v>
      </c>
      <c r="K986" s="66" t="s">
        <v>3699</v>
      </c>
      <c r="L986" s="164" t="s">
        <v>3659</v>
      </c>
      <c r="N986" s="68"/>
      <c r="O986" s="69"/>
      <c r="P986" s="69"/>
      <c r="Q986" s="76"/>
      <c r="R986" s="68" t="str">
        <f t="shared" si="70"/>
        <v/>
      </c>
      <c r="S986" s="71" t="str">
        <f t="shared" si="71"/>
        <v/>
      </c>
      <c r="T986" s="68" t="str">
        <f t="shared" si="72"/>
        <v/>
      </c>
      <c r="U986" s="71" t="str">
        <f t="shared" si="73"/>
        <v/>
      </c>
    </row>
    <row r="987" spans="1:21" ht="31.5">
      <c r="A987" s="98" t="s">
        <v>3847</v>
      </c>
      <c r="B987" s="79" t="s">
        <v>3645</v>
      </c>
      <c r="C987" s="80" t="s">
        <v>182</v>
      </c>
      <c r="D987" s="80" t="s">
        <v>600</v>
      </c>
      <c r="E987" s="87" t="s">
        <v>3848</v>
      </c>
      <c r="F987" s="74" t="s">
        <v>3849</v>
      </c>
      <c r="G987" s="63" t="s">
        <v>3654</v>
      </c>
      <c r="H987" s="63" t="s">
        <v>3655</v>
      </c>
      <c r="I987" s="64" t="s">
        <v>3656</v>
      </c>
      <c r="J987" s="65" t="s">
        <v>3657</v>
      </c>
      <c r="K987" s="66" t="s">
        <v>3658</v>
      </c>
      <c r="L987" s="164" t="s">
        <v>3659</v>
      </c>
      <c r="N987" s="68"/>
      <c r="O987" s="69"/>
      <c r="P987" s="69"/>
      <c r="Q987" s="76"/>
      <c r="R987" s="68" t="str">
        <f t="shared" si="70"/>
        <v/>
      </c>
      <c r="S987" s="71" t="str">
        <f t="shared" si="71"/>
        <v/>
      </c>
      <c r="T987" s="68" t="str">
        <f t="shared" si="72"/>
        <v/>
      </c>
      <c r="U987" s="71" t="str">
        <f t="shared" si="73"/>
        <v/>
      </c>
    </row>
    <row r="988" spans="1:21" ht="31.5">
      <c r="A988" s="98" t="s">
        <v>3850</v>
      </c>
      <c r="B988" s="79" t="s">
        <v>3645</v>
      </c>
      <c r="C988" s="80" t="s">
        <v>182</v>
      </c>
      <c r="D988" s="80" t="s">
        <v>609</v>
      </c>
      <c r="E988" s="87" t="s">
        <v>3851</v>
      </c>
      <c r="F988" s="74" t="s">
        <v>3852</v>
      </c>
      <c r="G988" s="63" t="s">
        <v>3663</v>
      </c>
      <c r="H988" s="63" t="s">
        <v>3664</v>
      </c>
      <c r="I988" s="64" t="s">
        <v>3665</v>
      </c>
      <c r="J988" s="65" t="s">
        <v>3657</v>
      </c>
      <c r="K988" s="66" t="s">
        <v>3658</v>
      </c>
      <c r="L988" s="164" t="s">
        <v>3659</v>
      </c>
      <c r="N988" s="68"/>
      <c r="O988" s="69"/>
      <c r="P988" s="69"/>
      <c r="Q988" s="76"/>
      <c r="R988" s="68" t="str">
        <f t="shared" si="70"/>
        <v/>
      </c>
      <c r="S988" s="71" t="str">
        <f t="shared" si="71"/>
        <v/>
      </c>
      <c r="T988" s="68" t="str">
        <f t="shared" si="72"/>
        <v/>
      </c>
      <c r="U988" s="71" t="str">
        <f t="shared" si="73"/>
        <v/>
      </c>
    </row>
    <row r="989" spans="1:21" ht="31.5">
      <c r="A989" s="98" t="s">
        <v>3853</v>
      </c>
      <c r="B989" s="79" t="s">
        <v>3645</v>
      </c>
      <c r="C989" s="80" t="s">
        <v>182</v>
      </c>
      <c r="D989" s="80" t="s">
        <v>1445</v>
      </c>
      <c r="E989" s="87" t="s">
        <v>3854</v>
      </c>
      <c r="F989" s="74" t="s">
        <v>3855</v>
      </c>
      <c r="G989" s="63" t="s">
        <v>3675</v>
      </c>
      <c r="H989" s="63" t="s">
        <v>3676</v>
      </c>
      <c r="I989" s="64" t="s">
        <v>3677</v>
      </c>
      <c r="J989" s="65" t="s">
        <v>3678</v>
      </c>
      <c r="K989" s="66" t="s">
        <v>3679</v>
      </c>
      <c r="L989" s="164" t="s">
        <v>3659</v>
      </c>
      <c r="N989" s="68"/>
      <c r="O989" s="69"/>
      <c r="P989" s="69"/>
      <c r="Q989" s="76"/>
      <c r="R989" s="68" t="str">
        <f t="shared" si="70"/>
        <v/>
      </c>
      <c r="S989" s="71" t="str">
        <f t="shared" si="71"/>
        <v/>
      </c>
      <c r="T989" s="68" t="str">
        <f t="shared" si="72"/>
        <v/>
      </c>
      <c r="U989" s="71" t="str">
        <f t="shared" si="73"/>
        <v/>
      </c>
    </row>
    <row r="990" spans="1:21" ht="31.5">
      <c r="A990" s="98" t="s">
        <v>3856</v>
      </c>
      <c r="B990" s="79" t="s">
        <v>3645</v>
      </c>
      <c r="C990" s="80" t="s">
        <v>182</v>
      </c>
      <c r="D990" s="80" t="s">
        <v>3857</v>
      </c>
      <c r="E990" s="87" t="s">
        <v>3858</v>
      </c>
      <c r="F990" s="74" t="s">
        <v>3859</v>
      </c>
      <c r="G990" s="63" t="s">
        <v>3683</v>
      </c>
      <c r="H990" s="63" t="s">
        <v>3684</v>
      </c>
      <c r="I990" s="64" t="s">
        <v>3685</v>
      </c>
      <c r="J990" s="65" t="s">
        <v>3678</v>
      </c>
      <c r="K990" s="66" t="s">
        <v>3679</v>
      </c>
      <c r="L990" s="164" t="s">
        <v>3659</v>
      </c>
      <c r="N990" s="68"/>
      <c r="O990" s="69"/>
      <c r="P990" s="69"/>
      <c r="Q990" s="76"/>
      <c r="R990" s="68" t="str">
        <f t="shared" si="70"/>
        <v/>
      </c>
      <c r="S990" s="71" t="str">
        <f t="shared" si="71"/>
        <v/>
      </c>
      <c r="T990" s="68" t="str">
        <f t="shared" si="72"/>
        <v/>
      </c>
      <c r="U990" s="71" t="str">
        <f t="shared" si="73"/>
        <v/>
      </c>
    </row>
    <row r="991" spans="1:21" ht="31.5">
      <c r="A991" s="98" t="s">
        <v>3860</v>
      </c>
      <c r="B991" s="79" t="s">
        <v>3645</v>
      </c>
      <c r="C991" s="80" t="s">
        <v>182</v>
      </c>
      <c r="D991" s="80" t="s">
        <v>722</v>
      </c>
      <c r="E991" s="87" t="s">
        <v>3861</v>
      </c>
      <c r="F991" s="74" t="s">
        <v>3862</v>
      </c>
      <c r="G991" s="63" t="s">
        <v>3695</v>
      </c>
      <c r="H991" s="63" t="s">
        <v>3696</v>
      </c>
      <c r="I991" s="64" t="s">
        <v>3697</v>
      </c>
      <c r="J991" s="65" t="s">
        <v>3698</v>
      </c>
      <c r="K991" s="66" t="s">
        <v>3699</v>
      </c>
      <c r="L991" s="164" t="s">
        <v>3659</v>
      </c>
      <c r="N991" s="68"/>
      <c r="O991" s="69"/>
      <c r="P991" s="69"/>
      <c r="Q991" s="76"/>
      <c r="R991" s="68" t="str">
        <f t="shared" si="70"/>
        <v/>
      </c>
      <c r="S991" s="71" t="str">
        <f t="shared" si="71"/>
        <v/>
      </c>
      <c r="T991" s="68" t="str">
        <f t="shared" si="72"/>
        <v/>
      </c>
      <c r="U991" s="71" t="str">
        <f t="shared" si="73"/>
        <v/>
      </c>
    </row>
    <row r="992" spans="1:21" ht="31.5">
      <c r="A992" s="98" t="s">
        <v>3863</v>
      </c>
      <c r="B992" s="79" t="s">
        <v>3645</v>
      </c>
      <c r="C992" s="80" t="s">
        <v>182</v>
      </c>
      <c r="D992" s="80" t="s">
        <v>3295</v>
      </c>
      <c r="E992" s="87" t="s">
        <v>3864</v>
      </c>
      <c r="F992" s="74" t="s">
        <v>3865</v>
      </c>
      <c r="G992" s="63" t="s">
        <v>3703</v>
      </c>
      <c r="H992" s="63" t="s">
        <v>3704</v>
      </c>
      <c r="I992" s="64" t="s">
        <v>3705</v>
      </c>
      <c r="J992" s="65" t="s">
        <v>3698</v>
      </c>
      <c r="K992" s="66" t="s">
        <v>3699</v>
      </c>
      <c r="L992" s="164" t="s">
        <v>3659</v>
      </c>
      <c r="N992" s="68"/>
      <c r="O992" s="69"/>
      <c r="P992" s="69"/>
      <c r="Q992" s="76"/>
      <c r="R992" s="68" t="str">
        <f t="shared" si="70"/>
        <v/>
      </c>
      <c r="S992" s="71" t="str">
        <f t="shared" si="71"/>
        <v/>
      </c>
      <c r="T992" s="68" t="str">
        <f t="shared" si="72"/>
        <v/>
      </c>
      <c r="U992" s="71" t="str">
        <f t="shared" si="73"/>
        <v/>
      </c>
    </row>
    <row r="993" spans="1:21" ht="42">
      <c r="A993" s="98" t="s">
        <v>3866</v>
      </c>
      <c r="B993" s="79" t="s">
        <v>3645</v>
      </c>
      <c r="C993" s="80" t="s">
        <v>182</v>
      </c>
      <c r="D993" s="80" t="s">
        <v>1456</v>
      </c>
      <c r="E993" s="87" t="s">
        <v>3867</v>
      </c>
      <c r="F993" s="74" t="s">
        <v>3868</v>
      </c>
      <c r="G993" s="89" t="s">
        <v>3535</v>
      </c>
      <c r="H993" s="89" t="s">
        <v>3536</v>
      </c>
      <c r="I993" s="90" t="s">
        <v>3537</v>
      </c>
      <c r="J993" s="82" t="s">
        <v>3538</v>
      </c>
      <c r="K993" s="83" t="s">
        <v>3537</v>
      </c>
      <c r="L993" s="164" t="s">
        <v>3659</v>
      </c>
      <c r="M993" s="84"/>
      <c r="N993" s="68"/>
      <c r="O993" s="69"/>
      <c r="P993" s="69"/>
      <c r="Q993" s="76"/>
      <c r="R993" s="68" t="str">
        <f t="shared" si="70"/>
        <v/>
      </c>
      <c r="S993" s="71" t="str">
        <f t="shared" si="71"/>
        <v/>
      </c>
      <c r="T993" s="68" t="str">
        <f t="shared" si="72"/>
        <v/>
      </c>
      <c r="U993" s="71" t="str">
        <f t="shared" si="73"/>
        <v/>
      </c>
    </row>
    <row r="994" spans="1:21" ht="42">
      <c r="A994" s="98" t="s">
        <v>3869</v>
      </c>
      <c r="B994" s="79" t="s">
        <v>3645</v>
      </c>
      <c r="C994" s="80" t="s">
        <v>182</v>
      </c>
      <c r="D994" s="80" t="s">
        <v>3870</v>
      </c>
      <c r="E994" s="87" t="s">
        <v>3871</v>
      </c>
      <c r="F994" s="74" t="s">
        <v>3872</v>
      </c>
      <c r="G994" s="89" t="s">
        <v>3535</v>
      </c>
      <c r="H994" s="89" t="s">
        <v>3536</v>
      </c>
      <c r="I994" s="90" t="s">
        <v>3537</v>
      </c>
      <c r="J994" s="82" t="s">
        <v>3538</v>
      </c>
      <c r="K994" s="83" t="s">
        <v>3537</v>
      </c>
      <c r="L994" s="164" t="s">
        <v>3659</v>
      </c>
      <c r="M994" s="84"/>
      <c r="N994" s="68"/>
      <c r="O994" s="69"/>
      <c r="P994" s="69"/>
      <c r="Q994" s="76"/>
      <c r="R994" s="68" t="str">
        <f t="shared" si="70"/>
        <v/>
      </c>
      <c r="S994" s="71" t="str">
        <f t="shared" si="71"/>
        <v/>
      </c>
      <c r="T994" s="68" t="str">
        <f t="shared" si="72"/>
        <v/>
      </c>
      <c r="U994" s="71" t="str">
        <f t="shared" si="73"/>
        <v/>
      </c>
    </row>
    <row r="995" spans="1:21" ht="31.5">
      <c r="A995" s="98" t="s">
        <v>3873</v>
      </c>
      <c r="B995" s="79" t="s">
        <v>3645</v>
      </c>
      <c r="C995" s="80" t="s">
        <v>182</v>
      </c>
      <c r="D995" s="80" t="s">
        <v>1460</v>
      </c>
      <c r="E995" s="87" t="s">
        <v>3874</v>
      </c>
      <c r="F995" s="74" t="s">
        <v>3875</v>
      </c>
      <c r="G995" s="89" t="s">
        <v>3535</v>
      </c>
      <c r="H995" s="89" t="s">
        <v>3536</v>
      </c>
      <c r="I995" s="90" t="s">
        <v>3537</v>
      </c>
      <c r="J995" s="82" t="s">
        <v>3538</v>
      </c>
      <c r="K995" s="83" t="s">
        <v>3537</v>
      </c>
      <c r="L995" s="164" t="s">
        <v>3659</v>
      </c>
      <c r="M995" s="84"/>
      <c r="N995" s="68"/>
      <c r="O995" s="69"/>
      <c r="P995" s="69"/>
      <c r="Q995" s="76"/>
      <c r="R995" s="68" t="str">
        <f t="shared" si="70"/>
        <v/>
      </c>
      <c r="S995" s="71" t="str">
        <f t="shared" si="71"/>
        <v/>
      </c>
      <c r="T995" s="68" t="str">
        <f t="shared" si="72"/>
        <v/>
      </c>
      <c r="U995" s="71" t="str">
        <f t="shared" si="73"/>
        <v/>
      </c>
    </row>
    <row r="996" spans="1:21" ht="31.5">
      <c r="A996" s="98" t="s">
        <v>3876</v>
      </c>
      <c r="B996" s="79" t="s">
        <v>3645</v>
      </c>
      <c r="C996" s="80" t="s">
        <v>182</v>
      </c>
      <c r="D996" s="80" t="s">
        <v>1769</v>
      </c>
      <c r="E996" s="87" t="s">
        <v>3877</v>
      </c>
      <c r="F996" s="74" t="s">
        <v>3878</v>
      </c>
      <c r="G996" s="89" t="s">
        <v>3535</v>
      </c>
      <c r="H996" s="89" t="s">
        <v>3536</v>
      </c>
      <c r="I996" s="90" t="s">
        <v>3537</v>
      </c>
      <c r="J996" s="82" t="s">
        <v>3538</v>
      </c>
      <c r="K996" s="83" t="s">
        <v>3537</v>
      </c>
      <c r="L996" s="164" t="s">
        <v>3659</v>
      </c>
      <c r="M996" s="84"/>
      <c r="N996" s="68"/>
      <c r="O996" s="69"/>
      <c r="P996" s="69"/>
      <c r="Q996" s="76"/>
      <c r="R996" s="68" t="str">
        <f t="shared" ref="R996:R1059" si="74">IF(O996=0,"",Q996-O996)</f>
        <v/>
      </c>
      <c r="S996" s="71" t="str">
        <f t="shared" ref="S996:S1059" si="75">IF(O996=0,"",R996/O996)</f>
        <v/>
      </c>
      <c r="T996" s="68" t="str">
        <f t="shared" ref="T996:T1059" si="76">IF(P996=0,"",Q996-P996)</f>
        <v/>
      </c>
      <c r="U996" s="71" t="str">
        <f t="shared" ref="U996:U1059" si="77">IF(P996=0,"",T996/P996)</f>
        <v/>
      </c>
    </row>
    <row r="997" spans="1:21" ht="31.5">
      <c r="A997" s="98" t="s">
        <v>3879</v>
      </c>
      <c r="B997" s="79" t="s">
        <v>3645</v>
      </c>
      <c r="C997" s="80" t="s">
        <v>182</v>
      </c>
      <c r="D997" s="80" t="s">
        <v>3880</v>
      </c>
      <c r="E997" s="87" t="s">
        <v>3881</v>
      </c>
      <c r="F997" s="74" t="s">
        <v>3882</v>
      </c>
      <c r="G997" s="89" t="s">
        <v>3535</v>
      </c>
      <c r="H997" s="89" t="s">
        <v>3536</v>
      </c>
      <c r="I997" s="90" t="s">
        <v>3537</v>
      </c>
      <c r="J997" s="82" t="s">
        <v>3538</v>
      </c>
      <c r="K997" s="83" t="s">
        <v>3537</v>
      </c>
      <c r="L997" s="164" t="s">
        <v>3659</v>
      </c>
      <c r="M997" s="84"/>
      <c r="N997" s="68"/>
      <c r="O997" s="69"/>
      <c r="P997" s="69"/>
      <c r="Q997" s="76"/>
      <c r="R997" s="68" t="str">
        <f t="shared" si="74"/>
        <v/>
      </c>
      <c r="S997" s="71" t="str">
        <f t="shared" si="75"/>
        <v/>
      </c>
      <c r="T997" s="68" t="str">
        <f t="shared" si="76"/>
        <v/>
      </c>
      <c r="U997" s="71" t="str">
        <f t="shared" si="77"/>
        <v/>
      </c>
    </row>
    <row r="998" spans="1:21" ht="31.5">
      <c r="A998" s="98" t="s">
        <v>3883</v>
      </c>
      <c r="B998" s="79" t="s">
        <v>3645</v>
      </c>
      <c r="C998" s="80" t="s">
        <v>182</v>
      </c>
      <c r="D998" s="80" t="s">
        <v>3884</v>
      </c>
      <c r="E998" s="87" t="s">
        <v>3885</v>
      </c>
      <c r="F998" s="74" t="s">
        <v>3886</v>
      </c>
      <c r="G998" s="89" t="s">
        <v>3535</v>
      </c>
      <c r="H998" s="89" t="s">
        <v>3536</v>
      </c>
      <c r="I998" s="90" t="s">
        <v>3537</v>
      </c>
      <c r="J998" s="82" t="s">
        <v>3538</v>
      </c>
      <c r="K998" s="83" t="s">
        <v>3537</v>
      </c>
      <c r="L998" s="164" t="s">
        <v>3659</v>
      </c>
      <c r="M998" s="84"/>
      <c r="N998" s="68"/>
      <c r="O998" s="69"/>
      <c r="P998" s="69"/>
      <c r="Q998" s="76"/>
      <c r="R998" s="68" t="str">
        <f t="shared" si="74"/>
        <v/>
      </c>
      <c r="S998" s="71" t="str">
        <f t="shared" si="75"/>
        <v/>
      </c>
      <c r="T998" s="68" t="str">
        <f t="shared" si="76"/>
        <v/>
      </c>
      <c r="U998" s="71" t="str">
        <f t="shared" si="77"/>
        <v/>
      </c>
    </row>
    <row r="999" spans="1:21" ht="30.6" customHeight="1">
      <c r="A999" s="98" t="s">
        <v>3887</v>
      </c>
      <c r="B999" s="79" t="s">
        <v>3645</v>
      </c>
      <c r="C999" s="80" t="s">
        <v>182</v>
      </c>
      <c r="D999" s="80" t="s">
        <v>3888</v>
      </c>
      <c r="E999" s="87" t="s">
        <v>3889</v>
      </c>
      <c r="F999" s="74" t="s">
        <v>3890</v>
      </c>
      <c r="G999" s="63" t="s">
        <v>3654</v>
      </c>
      <c r="H999" s="63" t="s">
        <v>3655</v>
      </c>
      <c r="I999" s="64" t="s">
        <v>3656</v>
      </c>
      <c r="J999" s="65" t="s">
        <v>3657</v>
      </c>
      <c r="K999" s="66" t="s">
        <v>3658</v>
      </c>
      <c r="L999" s="164" t="s">
        <v>3659</v>
      </c>
      <c r="N999" s="68"/>
      <c r="O999" s="69"/>
      <c r="P999" s="69"/>
      <c r="Q999" s="76"/>
      <c r="R999" s="68" t="str">
        <f t="shared" si="74"/>
        <v/>
      </c>
      <c r="S999" s="71" t="str">
        <f t="shared" si="75"/>
        <v/>
      </c>
      <c r="T999" s="68" t="str">
        <f t="shared" si="76"/>
        <v/>
      </c>
      <c r="U999" s="71" t="str">
        <f t="shared" si="77"/>
        <v/>
      </c>
    </row>
    <row r="1000" spans="1:21" ht="33.6" customHeight="1">
      <c r="A1000" s="98" t="s">
        <v>3891</v>
      </c>
      <c r="B1000" s="79" t="s">
        <v>3645</v>
      </c>
      <c r="C1000" s="80" t="s">
        <v>182</v>
      </c>
      <c r="D1000" s="80" t="s">
        <v>3892</v>
      </c>
      <c r="E1000" s="87" t="s">
        <v>3893</v>
      </c>
      <c r="F1000" s="74" t="s">
        <v>3894</v>
      </c>
      <c r="G1000" s="63" t="s">
        <v>3663</v>
      </c>
      <c r="H1000" s="63" t="s">
        <v>3664</v>
      </c>
      <c r="I1000" s="64" t="s">
        <v>3665</v>
      </c>
      <c r="J1000" s="65" t="s">
        <v>3657</v>
      </c>
      <c r="K1000" s="66" t="s">
        <v>3658</v>
      </c>
      <c r="L1000" s="164" t="s">
        <v>3659</v>
      </c>
      <c r="N1000" s="68"/>
      <c r="O1000" s="69"/>
      <c r="P1000" s="69"/>
      <c r="Q1000" s="76"/>
      <c r="R1000" s="68" t="str">
        <f t="shared" si="74"/>
        <v/>
      </c>
      <c r="S1000" s="71" t="str">
        <f t="shared" si="75"/>
        <v/>
      </c>
      <c r="T1000" s="68" t="str">
        <f t="shared" si="76"/>
        <v/>
      </c>
      <c r="U1000" s="71" t="str">
        <f t="shared" si="77"/>
        <v/>
      </c>
    </row>
    <row r="1001" spans="1:21" ht="31.9" customHeight="1">
      <c r="A1001" s="98" t="s">
        <v>3895</v>
      </c>
      <c r="B1001" s="79" t="s">
        <v>3645</v>
      </c>
      <c r="C1001" s="80" t="s">
        <v>182</v>
      </c>
      <c r="D1001" s="80" t="s">
        <v>562</v>
      </c>
      <c r="E1001" s="87" t="s">
        <v>3896</v>
      </c>
      <c r="F1001" s="74" t="s">
        <v>3897</v>
      </c>
      <c r="G1001" s="63" t="s">
        <v>3675</v>
      </c>
      <c r="H1001" s="63" t="s">
        <v>3676</v>
      </c>
      <c r="I1001" s="64" t="s">
        <v>3677</v>
      </c>
      <c r="J1001" s="65" t="s">
        <v>3678</v>
      </c>
      <c r="K1001" s="66" t="s">
        <v>3679</v>
      </c>
      <c r="L1001" s="164" t="s">
        <v>3659</v>
      </c>
      <c r="N1001" s="68"/>
      <c r="O1001" s="69"/>
      <c r="P1001" s="69"/>
      <c r="Q1001" s="76"/>
      <c r="R1001" s="68" t="str">
        <f t="shared" si="74"/>
        <v/>
      </c>
      <c r="S1001" s="71" t="str">
        <f t="shared" si="75"/>
        <v/>
      </c>
      <c r="T1001" s="68" t="str">
        <f t="shared" si="76"/>
        <v/>
      </c>
      <c r="U1001" s="71" t="str">
        <f t="shared" si="77"/>
        <v/>
      </c>
    </row>
    <row r="1002" spans="1:21" ht="32.450000000000003" customHeight="1">
      <c r="A1002" s="98" t="s">
        <v>3898</v>
      </c>
      <c r="B1002" s="79" t="s">
        <v>3645</v>
      </c>
      <c r="C1002" s="80" t="s">
        <v>182</v>
      </c>
      <c r="D1002" s="80" t="s">
        <v>469</v>
      </c>
      <c r="E1002" s="87" t="s">
        <v>3899</v>
      </c>
      <c r="F1002" s="74" t="s">
        <v>3900</v>
      </c>
      <c r="G1002" s="63" t="s">
        <v>3683</v>
      </c>
      <c r="H1002" s="63" t="s">
        <v>3684</v>
      </c>
      <c r="I1002" s="64" t="s">
        <v>3685</v>
      </c>
      <c r="J1002" s="65" t="s">
        <v>3678</v>
      </c>
      <c r="K1002" s="66" t="s">
        <v>3679</v>
      </c>
      <c r="L1002" s="164" t="s">
        <v>3659</v>
      </c>
      <c r="N1002" s="68"/>
      <c r="O1002" s="69"/>
      <c r="P1002" s="69"/>
      <c r="Q1002" s="76"/>
      <c r="R1002" s="68" t="str">
        <f t="shared" si="74"/>
        <v/>
      </c>
      <c r="S1002" s="71" t="str">
        <f t="shared" si="75"/>
        <v/>
      </c>
      <c r="T1002" s="68" t="str">
        <f t="shared" si="76"/>
        <v/>
      </c>
      <c r="U1002" s="71" t="str">
        <f t="shared" si="77"/>
        <v/>
      </c>
    </row>
    <row r="1003" spans="1:21" ht="34.9" customHeight="1">
      <c r="A1003" s="98" t="s">
        <v>3901</v>
      </c>
      <c r="B1003" s="79" t="s">
        <v>3645</v>
      </c>
      <c r="C1003" s="80" t="s">
        <v>182</v>
      </c>
      <c r="D1003" s="80" t="s">
        <v>2217</v>
      </c>
      <c r="E1003" s="87" t="s">
        <v>3902</v>
      </c>
      <c r="F1003" s="74" t="s">
        <v>3903</v>
      </c>
      <c r="G1003" s="63" t="s">
        <v>3695</v>
      </c>
      <c r="H1003" s="63" t="s">
        <v>3696</v>
      </c>
      <c r="I1003" s="64" t="s">
        <v>3697</v>
      </c>
      <c r="J1003" s="65" t="s">
        <v>3698</v>
      </c>
      <c r="K1003" s="66" t="s">
        <v>3699</v>
      </c>
      <c r="L1003" s="164" t="s">
        <v>3659</v>
      </c>
      <c r="N1003" s="68"/>
      <c r="O1003" s="69"/>
      <c r="P1003" s="69"/>
      <c r="Q1003" s="76"/>
      <c r="R1003" s="68" t="str">
        <f t="shared" si="74"/>
        <v/>
      </c>
      <c r="S1003" s="71" t="str">
        <f t="shared" si="75"/>
        <v/>
      </c>
      <c r="T1003" s="68" t="str">
        <f t="shared" si="76"/>
        <v/>
      </c>
      <c r="U1003" s="71" t="str">
        <f t="shared" si="77"/>
        <v/>
      </c>
    </row>
    <row r="1004" spans="1:21" ht="32.450000000000003" customHeight="1">
      <c r="A1004" s="98" t="s">
        <v>3904</v>
      </c>
      <c r="B1004" s="79" t="s">
        <v>3645</v>
      </c>
      <c r="C1004" s="80" t="s">
        <v>182</v>
      </c>
      <c r="D1004" s="80" t="s">
        <v>3905</v>
      </c>
      <c r="E1004" s="87" t="s">
        <v>3906</v>
      </c>
      <c r="F1004" s="74" t="s">
        <v>3907</v>
      </c>
      <c r="G1004" s="63" t="s">
        <v>3703</v>
      </c>
      <c r="H1004" s="63" t="s">
        <v>3704</v>
      </c>
      <c r="I1004" s="64" t="s">
        <v>3705</v>
      </c>
      <c r="J1004" s="65" t="s">
        <v>3698</v>
      </c>
      <c r="K1004" s="66" t="s">
        <v>3699</v>
      </c>
      <c r="L1004" s="164" t="s">
        <v>3659</v>
      </c>
      <c r="N1004" s="68"/>
      <c r="O1004" s="69"/>
      <c r="P1004" s="69"/>
      <c r="Q1004" s="76"/>
      <c r="R1004" s="68" t="str">
        <f t="shared" si="74"/>
        <v/>
      </c>
      <c r="S1004" s="71" t="str">
        <f t="shared" si="75"/>
        <v/>
      </c>
      <c r="T1004" s="68" t="str">
        <f t="shared" si="76"/>
        <v/>
      </c>
      <c r="U1004" s="71" t="str">
        <f t="shared" si="77"/>
        <v/>
      </c>
    </row>
    <row r="1005" spans="1:21" ht="21">
      <c r="A1005" s="44" t="s">
        <v>3908</v>
      </c>
      <c r="B1005" s="45" t="s">
        <v>3909</v>
      </c>
      <c r="C1005" s="46" t="s">
        <v>24</v>
      </c>
      <c r="D1005" s="46" t="s">
        <v>25</v>
      </c>
      <c r="E1005" s="47" t="s">
        <v>3910</v>
      </c>
      <c r="F1005" s="47" t="s">
        <v>3911</v>
      </c>
      <c r="G1005" s="48"/>
      <c r="H1005" s="48"/>
      <c r="I1005" s="49"/>
      <c r="J1005" s="50"/>
      <c r="K1005" s="51"/>
      <c r="L1005" s="52"/>
      <c r="M1005" s="53"/>
      <c r="N1005" s="54"/>
      <c r="O1005" s="55"/>
      <c r="P1005" s="55"/>
      <c r="Q1005" s="85"/>
      <c r="R1005" s="54" t="str">
        <f t="shared" si="74"/>
        <v/>
      </c>
      <c r="S1005" s="57" t="str">
        <f t="shared" si="75"/>
        <v/>
      </c>
      <c r="T1005" s="54" t="str">
        <f t="shared" si="76"/>
        <v/>
      </c>
      <c r="U1005" s="57" t="str">
        <f t="shared" si="77"/>
        <v/>
      </c>
    </row>
    <row r="1006" spans="1:21" ht="21">
      <c r="A1006" s="86" t="s">
        <v>3912</v>
      </c>
      <c r="B1006" s="59" t="s">
        <v>3909</v>
      </c>
      <c r="C1006" s="60" t="s">
        <v>29</v>
      </c>
      <c r="D1006" s="60" t="s">
        <v>25</v>
      </c>
      <c r="E1006" s="61" t="s">
        <v>3913</v>
      </c>
      <c r="F1006" s="62" t="s">
        <v>3914</v>
      </c>
      <c r="G1006" s="63"/>
      <c r="H1006" s="63"/>
      <c r="I1006" s="64"/>
      <c r="J1006" s="65"/>
      <c r="K1006" s="66"/>
      <c r="L1006" s="67"/>
      <c r="N1006" s="68"/>
      <c r="O1006" s="69"/>
      <c r="P1006" s="69"/>
      <c r="Q1006" s="76"/>
      <c r="R1006" s="68" t="str">
        <f t="shared" si="74"/>
        <v/>
      </c>
      <c r="S1006" s="71" t="str">
        <f t="shared" si="75"/>
        <v/>
      </c>
      <c r="T1006" s="68" t="str">
        <f t="shared" si="76"/>
        <v/>
      </c>
      <c r="U1006" s="71" t="str">
        <f t="shared" si="77"/>
        <v/>
      </c>
    </row>
    <row r="1007" spans="1:21" ht="22.5">
      <c r="A1007" s="98" t="s">
        <v>3915</v>
      </c>
      <c r="B1007" s="79" t="s">
        <v>3909</v>
      </c>
      <c r="C1007" s="80" t="s">
        <v>29</v>
      </c>
      <c r="D1007" s="80" t="s">
        <v>23</v>
      </c>
      <c r="E1007" s="87" t="s">
        <v>3916</v>
      </c>
      <c r="F1007" s="74" t="s">
        <v>3917</v>
      </c>
      <c r="G1007" s="63" t="s">
        <v>3918</v>
      </c>
      <c r="H1007" s="63" t="s">
        <v>3919</v>
      </c>
      <c r="I1007" s="64" t="s">
        <v>3920</v>
      </c>
      <c r="J1007" s="65" t="s">
        <v>3921</v>
      </c>
      <c r="K1007" s="66" t="s">
        <v>3922</v>
      </c>
      <c r="L1007" s="164" t="s">
        <v>3659</v>
      </c>
      <c r="N1007" s="68"/>
      <c r="O1007" s="69"/>
      <c r="P1007" s="69"/>
      <c r="Q1007" s="76"/>
      <c r="R1007" s="68" t="str">
        <f t="shared" si="74"/>
        <v/>
      </c>
      <c r="S1007" s="71" t="str">
        <f t="shared" si="75"/>
        <v/>
      </c>
      <c r="T1007" s="68" t="str">
        <f t="shared" si="76"/>
        <v/>
      </c>
      <c r="U1007" s="71" t="str">
        <f t="shared" si="77"/>
        <v/>
      </c>
    </row>
    <row r="1008" spans="1:21" ht="22.5">
      <c r="A1008" s="98" t="s">
        <v>3923</v>
      </c>
      <c r="B1008" s="79" t="s">
        <v>3909</v>
      </c>
      <c r="C1008" s="80" t="s">
        <v>29</v>
      </c>
      <c r="D1008" s="80" t="s">
        <v>269</v>
      </c>
      <c r="E1008" s="87" t="s">
        <v>3924</v>
      </c>
      <c r="F1008" s="74" t="s">
        <v>3925</v>
      </c>
      <c r="G1008" s="63" t="s">
        <v>3926</v>
      </c>
      <c r="H1008" s="63" t="s">
        <v>3927</v>
      </c>
      <c r="I1008" s="64" t="s">
        <v>3928</v>
      </c>
      <c r="J1008" s="65" t="s">
        <v>3921</v>
      </c>
      <c r="K1008" s="66" t="s">
        <v>3922</v>
      </c>
      <c r="L1008" s="164" t="s">
        <v>3659</v>
      </c>
      <c r="N1008" s="68"/>
      <c r="O1008" s="69"/>
      <c r="P1008" s="69"/>
      <c r="Q1008" s="76"/>
      <c r="R1008" s="68" t="str">
        <f t="shared" si="74"/>
        <v/>
      </c>
      <c r="S1008" s="71" t="str">
        <f t="shared" si="75"/>
        <v/>
      </c>
      <c r="T1008" s="68" t="str">
        <f t="shared" si="76"/>
        <v/>
      </c>
      <c r="U1008" s="71" t="str">
        <f t="shared" si="77"/>
        <v/>
      </c>
    </row>
    <row r="1009" spans="1:21" ht="31.5">
      <c r="A1009" s="98" t="s">
        <v>3929</v>
      </c>
      <c r="B1009" s="79" t="s">
        <v>3909</v>
      </c>
      <c r="C1009" s="80" t="s">
        <v>29</v>
      </c>
      <c r="D1009" s="80" t="s">
        <v>60</v>
      </c>
      <c r="E1009" s="87" t="s">
        <v>3930</v>
      </c>
      <c r="F1009" s="74" t="s">
        <v>3931</v>
      </c>
      <c r="G1009" s="63" t="s">
        <v>3918</v>
      </c>
      <c r="H1009" s="63" t="s">
        <v>3919</v>
      </c>
      <c r="I1009" s="64" t="s">
        <v>3920</v>
      </c>
      <c r="J1009" s="65" t="s">
        <v>3921</v>
      </c>
      <c r="K1009" s="66" t="s">
        <v>3922</v>
      </c>
      <c r="L1009" s="164" t="s">
        <v>3659</v>
      </c>
      <c r="N1009" s="68"/>
      <c r="O1009" s="69"/>
      <c r="P1009" s="69"/>
      <c r="Q1009" s="76"/>
      <c r="R1009" s="68" t="str">
        <f t="shared" si="74"/>
        <v/>
      </c>
      <c r="S1009" s="71" t="str">
        <f t="shared" si="75"/>
        <v/>
      </c>
      <c r="T1009" s="68" t="str">
        <f t="shared" si="76"/>
        <v/>
      </c>
      <c r="U1009" s="71" t="str">
        <f t="shared" si="77"/>
        <v/>
      </c>
    </row>
    <row r="1010" spans="1:21" ht="22.5">
      <c r="A1010" s="98" t="s">
        <v>3932</v>
      </c>
      <c r="B1010" s="79" t="s">
        <v>3909</v>
      </c>
      <c r="C1010" s="80" t="s">
        <v>29</v>
      </c>
      <c r="D1010" s="80" t="s">
        <v>439</v>
      </c>
      <c r="E1010" s="87" t="s">
        <v>3933</v>
      </c>
      <c r="F1010" s="74" t="s">
        <v>3934</v>
      </c>
      <c r="G1010" s="63" t="s">
        <v>3926</v>
      </c>
      <c r="H1010" s="63" t="s">
        <v>3927</v>
      </c>
      <c r="I1010" s="64" t="s">
        <v>3928</v>
      </c>
      <c r="J1010" s="65" t="s">
        <v>3921</v>
      </c>
      <c r="K1010" s="66" t="s">
        <v>3922</v>
      </c>
      <c r="L1010" s="164" t="s">
        <v>3659</v>
      </c>
      <c r="N1010" s="68"/>
      <c r="O1010" s="69"/>
      <c r="P1010" s="69"/>
      <c r="Q1010" s="76"/>
      <c r="R1010" s="68" t="str">
        <f t="shared" si="74"/>
        <v/>
      </c>
      <c r="S1010" s="71" t="str">
        <f t="shared" si="75"/>
        <v/>
      </c>
      <c r="T1010" s="68" t="str">
        <f t="shared" si="76"/>
        <v/>
      </c>
      <c r="U1010" s="71" t="str">
        <f t="shared" si="77"/>
        <v/>
      </c>
    </row>
    <row r="1011" spans="1:21" ht="22.5">
      <c r="A1011" s="98" t="s">
        <v>3935</v>
      </c>
      <c r="B1011" s="79" t="s">
        <v>3909</v>
      </c>
      <c r="C1011" s="80" t="s">
        <v>29</v>
      </c>
      <c r="D1011" s="80" t="s">
        <v>107</v>
      </c>
      <c r="E1011" s="87" t="s">
        <v>3936</v>
      </c>
      <c r="F1011" s="74" t="s">
        <v>3937</v>
      </c>
      <c r="G1011" s="63" t="s">
        <v>3938</v>
      </c>
      <c r="H1011" s="63" t="s">
        <v>3939</v>
      </c>
      <c r="I1011" s="64" t="s">
        <v>3940</v>
      </c>
      <c r="J1011" s="65" t="s">
        <v>3941</v>
      </c>
      <c r="K1011" s="66" t="s">
        <v>3942</v>
      </c>
      <c r="L1011" s="164" t="s">
        <v>3659</v>
      </c>
      <c r="N1011" s="68"/>
      <c r="O1011" s="69"/>
      <c r="P1011" s="69"/>
      <c r="Q1011" s="76"/>
      <c r="R1011" s="68" t="str">
        <f t="shared" si="74"/>
        <v/>
      </c>
      <c r="S1011" s="71" t="str">
        <f t="shared" si="75"/>
        <v/>
      </c>
      <c r="T1011" s="68" t="str">
        <f t="shared" si="76"/>
        <v/>
      </c>
      <c r="U1011" s="71" t="str">
        <f t="shared" si="77"/>
        <v/>
      </c>
    </row>
    <row r="1012" spans="1:21" ht="22.5">
      <c r="A1012" s="98" t="s">
        <v>3943</v>
      </c>
      <c r="B1012" s="79" t="s">
        <v>3909</v>
      </c>
      <c r="C1012" s="80" t="s">
        <v>29</v>
      </c>
      <c r="D1012" s="80" t="s">
        <v>551</v>
      </c>
      <c r="E1012" s="87" t="s">
        <v>3944</v>
      </c>
      <c r="F1012" s="74" t="s">
        <v>3945</v>
      </c>
      <c r="G1012" s="63" t="s">
        <v>3946</v>
      </c>
      <c r="H1012" s="63" t="s">
        <v>3947</v>
      </c>
      <c r="I1012" s="64" t="s">
        <v>3948</v>
      </c>
      <c r="J1012" s="65" t="s">
        <v>3941</v>
      </c>
      <c r="K1012" s="66" t="s">
        <v>3942</v>
      </c>
      <c r="L1012" s="164" t="s">
        <v>3659</v>
      </c>
      <c r="N1012" s="68"/>
      <c r="O1012" s="69"/>
      <c r="P1012" s="69"/>
      <c r="Q1012" s="76"/>
      <c r="R1012" s="68" t="str">
        <f t="shared" si="74"/>
        <v/>
      </c>
      <c r="S1012" s="71" t="str">
        <f t="shared" si="75"/>
        <v/>
      </c>
      <c r="T1012" s="68" t="str">
        <f t="shared" si="76"/>
        <v/>
      </c>
      <c r="U1012" s="71" t="str">
        <f t="shared" si="77"/>
        <v/>
      </c>
    </row>
    <row r="1013" spans="1:21" ht="31.5">
      <c r="A1013" s="98" t="s">
        <v>3949</v>
      </c>
      <c r="B1013" s="79" t="s">
        <v>3909</v>
      </c>
      <c r="C1013" s="80" t="s">
        <v>29</v>
      </c>
      <c r="D1013" s="80" t="s">
        <v>600</v>
      </c>
      <c r="E1013" s="87" t="s">
        <v>3950</v>
      </c>
      <c r="F1013" s="74" t="s">
        <v>3951</v>
      </c>
      <c r="G1013" s="63" t="s">
        <v>3938</v>
      </c>
      <c r="H1013" s="63" t="s">
        <v>3939</v>
      </c>
      <c r="I1013" s="64" t="s">
        <v>3940</v>
      </c>
      <c r="J1013" s="65" t="s">
        <v>3941</v>
      </c>
      <c r="K1013" s="66" t="s">
        <v>3942</v>
      </c>
      <c r="L1013" s="164" t="s">
        <v>3659</v>
      </c>
      <c r="N1013" s="68"/>
      <c r="O1013" s="69"/>
      <c r="P1013" s="69"/>
      <c r="Q1013" s="76"/>
      <c r="R1013" s="68" t="str">
        <f t="shared" si="74"/>
        <v/>
      </c>
      <c r="S1013" s="71" t="str">
        <f t="shared" si="75"/>
        <v/>
      </c>
      <c r="T1013" s="68" t="str">
        <f t="shared" si="76"/>
        <v/>
      </c>
      <c r="U1013" s="71" t="str">
        <f t="shared" si="77"/>
        <v/>
      </c>
    </row>
    <row r="1014" spans="1:21" ht="31.5">
      <c r="A1014" s="98" t="s">
        <v>3952</v>
      </c>
      <c r="B1014" s="79" t="s">
        <v>3909</v>
      </c>
      <c r="C1014" s="80" t="s">
        <v>29</v>
      </c>
      <c r="D1014" s="80" t="s">
        <v>609</v>
      </c>
      <c r="E1014" s="87" t="s">
        <v>3953</v>
      </c>
      <c r="F1014" s="74" t="s">
        <v>3954</v>
      </c>
      <c r="G1014" s="63" t="s">
        <v>3946</v>
      </c>
      <c r="H1014" s="63" t="s">
        <v>3947</v>
      </c>
      <c r="I1014" s="64" t="s">
        <v>3948</v>
      </c>
      <c r="J1014" s="65" t="s">
        <v>3941</v>
      </c>
      <c r="K1014" s="66" t="s">
        <v>3942</v>
      </c>
      <c r="L1014" s="164" t="s">
        <v>3659</v>
      </c>
      <c r="N1014" s="68"/>
      <c r="O1014" s="69"/>
      <c r="P1014" s="69"/>
      <c r="Q1014" s="76"/>
      <c r="R1014" s="68" t="str">
        <f t="shared" si="74"/>
        <v/>
      </c>
      <c r="S1014" s="71" t="str">
        <f t="shared" si="75"/>
        <v/>
      </c>
      <c r="T1014" s="68" t="str">
        <f t="shared" si="76"/>
        <v/>
      </c>
      <c r="U1014" s="71" t="str">
        <f t="shared" si="77"/>
        <v/>
      </c>
    </row>
    <row r="1015" spans="1:21" ht="21">
      <c r="A1015" s="99" t="s">
        <v>3955</v>
      </c>
      <c r="B1015" s="92" t="s">
        <v>3909</v>
      </c>
      <c r="C1015" s="93" t="s">
        <v>40</v>
      </c>
      <c r="D1015" s="93" t="s">
        <v>25</v>
      </c>
      <c r="E1015" s="62" t="s">
        <v>3956</v>
      </c>
      <c r="F1015" s="62" t="s">
        <v>3957</v>
      </c>
      <c r="G1015" s="63"/>
      <c r="H1015" s="63"/>
      <c r="I1015" s="64"/>
      <c r="J1015" s="65"/>
      <c r="K1015" s="66"/>
      <c r="L1015" s="67"/>
      <c r="N1015" s="68"/>
      <c r="O1015" s="69"/>
      <c r="P1015" s="69"/>
      <c r="Q1015" s="76"/>
      <c r="R1015" s="68" t="str">
        <f t="shared" si="74"/>
        <v/>
      </c>
      <c r="S1015" s="71" t="str">
        <f t="shared" si="75"/>
        <v/>
      </c>
      <c r="T1015" s="68" t="str">
        <f t="shared" si="76"/>
        <v/>
      </c>
      <c r="U1015" s="71" t="str">
        <f t="shared" si="77"/>
        <v/>
      </c>
    </row>
    <row r="1016" spans="1:21" ht="22.5">
      <c r="A1016" s="98" t="s">
        <v>3958</v>
      </c>
      <c r="B1016" s="79" t="s">
        <v>3909</v>
      </c>
      <c r="C1016" s="80" t="s">
        <v>40</v>
      </c>
      <c r="D1016" s="80" t="s">
        <v>23</v>
      </c>
      <c r="E1016" s="74" t="s">
        <v>3959</v>
      </c>
      <c r="F1016" s="74" t="s">
        <v>3960</v>
      </c>
      <c r="G1016" s="63" t="s">
        <v>3918</v>
      </c>
      <c r="H1016" s="63" t="s">
        <v>3919</v>
      </c>
      <c r="I1016" s="64" t="s">
        <v>3920</v>
      </c>
      <c r="J1016" s="65" t="s">
        <v>3921</v>
      </c>
      <c r="K1016" s="66" t="s">
        <v>3922</v>
      </c>
      <c r="L1016" s="164" t="s">
        <v>3659</v>
      </c>
      <c r="N1016" s="68"/>
      <c r="O1016" s="69"/>
      <c r="P1016" s="69"/>
      <c r="Q1016" s="76"/>
      <c r="R1016" s="68" t="str">
        <f t="shared" si="74"/>
        <v/>
      </c>
      <c r="S1016" s="71" t="str">
        <f t="shared" si="75"/>
        <v/>
      </c>
      <c r="T1016" s="68" t="str">
        <f t="shared" si="76"/>
        <v/>
      </c>
      <c r="U1016" s="71" t="str">
        <f t="shared" si="77"/>
        <v/>
      </c>
    </row>
    <row r="1017" spans="1:21" ht="22.5">
      <c r="A1017" s="98" t="s">
        <v>3961</v>
      </c>
      <c r="B1017" s="79" t="s">
        <v>3909</v>
      </c>
      <c r="C1017" s="80" t="s">
        <v>40</v>
      </c>
      <c r="D1017" s="80" t="s">
        <v>269</v>
      </c>
      <c r="E1017" s="74" t="s">
        <v>3962</v>
      </c>
      <c r="F1017" s="74" t="s">
        <v>3963</v>
      </c>
      <c r="G1017" s="63" t="s">
        <v>3926</v>
      </c>
      <c r="H1017" s="63" t="s">
        <v>3927</v>
      </c>
      <c r="I1017" s="64" t="s">
        <v>3928</v>
      </c>
      <c r="J1017" s="65" t="s">
        <v>3921</v>
      </c>
      <c r="K1017" s="66" t="s">
        <v>3922</v>
      </c>
      <c r="L1017" s="164" t="s">
        <v>3659</v>
      </c>
      <c r="N1017" s="68"/>
      <c r="O1017" s="69"/>
      <c r="P1017" s="69"/>
      <c r="Q1017" s="76"/>
      <c r="R1017" s="68" t="str">
        <f t="shared" si="74"/>
        <v/>
      </c>
      <c r="S1017" s="71" t="str">
        <f t="shared" si="75"/>
        <v/>
      </c>
      <c r="T1017" s="68" t="str">
        <f t="shared" si="76"/>
        <v/>
      </c>
      <c r="U1017" s="71" t="str">
        <f t="shared" si="77"/>
        <v/>
      </c>
    </row>
    <row r="1018" spans="1:21" ht="22.5">
      <c r="A1018" s="98" t="s">
        <v>3964</v>
      </c>
      <c r="B1018" s="79" t="s">
        <v>3909</v>
      </c>
      <c r="C1018" s="80" t="s">
        <v>40</v>
      </c>
      <c r="D1018" s="80" t="s">
        <v>60</v>
      </c>
      <c r="E1018" s="74" t="s">
        <v>3965</v>
      </c>
      <c r="F1018" s="74" t="s">
        <v>3966</v>
      </c>
      <c r="G1018" s="63" t="s">
        <v>3938</v>
      </c>
      <c r="H1018" s="63" t="s">
        <v>3939</v>
      </c>
      <c r="I1018" s="64" t="s">
        <v>3940</v>
      </c>
      <c r="J1018" s="65" t="s">
        <v>3941</v>
      </c>
      <c r="K1018" s="66" t="s">
        <v>3942</v>
      </c>
      <c r="L1018" s="164" t="s">
        <v>3659</v>
      </c>
      <c r="N1018" s="68"/>
      <c r="O1018" s="69"/>
      <c r="P1018" s="69"/>
      <c r="Q1018" s="76"/>
      <c r="R1018" s="68" t="str">
        <f t="shared" si="74"/>
        <v/>
      </c>
      <c r="S1018" s="71" t="str">
        <f t="shared" si="75"/>
        <v/>
      </c>
      <c r="T1018" s="68" t="str">
        <f t="shared" si="76"/>
        <v/>
      </c>
      <c r="U1018" s="71" t="str">
        <f t="shared" si="77"/>
        <v/>
      </c>
    </row>
    <row r="1019" spans="1:21" ht="22.5">
      <c r="A1019" s="98" t="s">
        <v>3967</v>
      </c>
      <c r="B1019" s="79" t="s">
        <v>3909</v>
      </c>
      <c r="C1019" s="80" t="s">
        <v>40</v>
      </c>
      <c r="D1019" s="80" t="s">
        <v>439</v>
      </c>
      <c r="E1019" s="74" t="s">
        <v>3968</v>
      </c>
      <c r="F1019" s="74" t="s">
        <v>3969</v>
      </c>
      <c r="G1019" s="63" t="s">
        <v>3946</v>
      </c>
      <c r="H1019" s="63" t="s">
        <v>3947</v>
      </c>
      <c r="I1019" s="64" t="s">
        <v>3948</v>
      </c>
      <c r="J1019" s="65" t="s">
        <v>3941</v>
      </c>
      <c r="K1019" s="66" t="s">
        <v>3942</v>
      </c>
      <c r="L1019" s="164" t="s">
        <v>3659</v>
      </c>
      <c r="N1019" s="68"/>
      <c r="O1019" s="69"/>
      <c r="P1019" s="69"/>
      <c r="Q1019" s="76"/>
      <c r="R1019" s="68" t="str">
        <f t="shared" si="74"/>
        <v/>
      </c>
      <c r="S1019" s="71" t="str">
        <f t="shared" si="75"/>
        <v/>
      </c>
      <c r="T1019" s="68" t="str">
        <f t="shared" si="76"/>
        <v/>
      </c>
      <c r="U1019" s="71" t="str">
        <f t="shared" si="77"/>
        <v/>
      </c>
    </row>
    <row r="1020" spans="1:21" ht="21">
      <c r="A1020" s="99" t="s">
        <v>3970</v>
      </c>
      <c r="B1020" s="92" t="s">
        <v>3909</v>
      </c>
      <c r="C1020" s="93" t="s">
        <v>50</v>
      </c>
      <c r="D1020" s="93" t="s">
        <v>25</v>
      </c>
      <c r="E1020" s="62" t="s">
        <v>3971</v>
      </c>
      <c r="F1020" s="62" t="s">
        <v>3972</v>
      </c>
      <c r="G1020" s="63"/>
      <c r="H1020" s="63"/>
      <c r="I1020" s="64"/>
      <c r="J1020" s="65"/>
      <c r="K1020" s="66"/>
      <c r="L1020" s="67"/>
      <c r="N1020" s="68"/>
      <c r="O1020" s="69"/>
      <c r="P1020" s="69"/>
      <c r="Q1020" s="76"/>
      <c r="R1020" s="68" t="str">
        <f t="shared" si="74"/>
        <v/>
      </c>
      <c r="S1020" s="71" t="str">
        <f t="shared" si="75"/>
        <v/>
      </c>
      <c r="T1020" s="68" t="str">
        <f t="shared" si="76"/>
        <v/>
      </c>
      <c r="U1020" s="71" t="str">
        <f t="shared" si="77"/>
        <v/>
      </c>
    </row>
    <row r="1021" spans="1:21" ht="22.5">
      <c r="A1021" s="98" t="s">
        <v>3973</v>
      </c>
      <c r="B1021" s="79" t="s">
        <v>3909</v>
      </c>
      <c r="C1021" s="80" t="s">
        <v>50</v>
      </c>
      <c r="D1021" s="80" t="s">
        <v>23</v>
      </c>
      <c r="E1021" s="74" t="s">
        <v>3974</v>
      </c>
      <c r="F1021" s="74" t="s">
        <v>3975</v>
      </c>
      <c r="G1021" s="63" t="s">
        <v>3918</v>
      </c>
      <c r="H1021" s="63" t="s">
        <v>3919</v>
      </c>
      <c r="I1021" s="64" t="s">
        <v>3920</v>
      </c>
      <c r="J1021" s="65" t="s">
        <v>3921</v>
      </c>
      <c r="K1021" s="66" t="s">
        <v>3922</v>
      </c>
      <c r="L1021" s="164" t="s">
        <v>3659</v>
      </c>
      <c r="N1021" s="68"/>
      <c r="O1021" s="69"/>
      <c r="P1021" s="69"/>
      <c r="Q1021" s="76"/>
      <c r="R1021" s="68" t="str">
        <f t="shared" si="74"/>
        <v/>
      </c>
      <c r="S1021" s="71" t="str">
        <f t="shared" si="75"/>
        <v/>
      </c>
      <c r="T1021" s="68" t="str">
        <f t="shared" si="76"/>
        <v/>
      </c>
      <c r="U1021" s="71" t="str">
        <f t="shared" si="77"/>
        <v/>
      </c>
    </row>
    <row r="1022" spans="1:21" ht="22.5">
      <c r="A1022" s="98" t="s">
        <v>3976</v>
      </c>
      <c r="B1022" s="79" t="s">
        <v>3909</v>
      </c>
      <c r="C1022" s="80" t="s">
        <v>50</v>
      </c>
      <c r="D1022" s="80" t="s">
        <v>269</v>
      </c>
      <c r="E1022" s="74" t="s">
        <v>3977</v>
      </c>
      <c r="F1022" s="74" t="s">
        <v>3978</v>
      </c>
      <c r="G1022" s="63" t="s">
        <v>3926</v>
      </c>
      <c r="H1022" s="63" t="s">
        <v>3927</v>
      </c>
      <c r="I1022" s="64" t="s">
        <v>3928</v>
      </c>
      <c r="J1022" s="65" t="s">
        <v>3921</v>
      </c>
      <c r="K1022" s="66" t="s">
        <v>3922</v>
      </c>
      <c r="L1022" s="164" t="s">
        <v>3659</v>
      </c>
      <c r="N1022" s="68"/>
      <c r="O1022" s="69"/>
      <c r="P1022" s="69"/>
      <c r="Q1022" s="76"/>
      <c r="R1022" s="68" t="str">
        <f t="shared" si="74"/>
        <v/>
      </c>
      <c r="S1022" s="71" t="str">
        <f t="shared" si="75"/>
        <v/>
      </c>
      <c r="T1022" s="68" t="str">
        <f t="shared" si="76"/>
        <v/>
      </c>
      <c r="U1022" s="71" t="str">
        <f t="shared" si="77"/>
        <v/>
      </c>
    </row>
    <row r="1023" spans="1:21" ht="22.5">
      <c r="A1023" s="98" t="s">
        <v>3979</v>
      </c>
      <c r="B1023" s="79" t="s">
        <v>3909</v>
      </c>
      <c r="C1023" s="80" t="s">
        <v>50</v>
      </c>
      <c r="D1023" s="80" t="s">
        <v>60</v>
      </c>
      <c r="E1023" s="74" t="s">
        <v>3980</v>
      </c>
      <c r="F1023" s="74" t="s">
        <v>3750</v>
      </c>
      <c r="G1023" s="63" t="s">
        <v>3938</v>
      </c>
      <c r="H1023" s="63" t="s">
        <v>3939</v>
      </c>
      <c r="I1023" s="64" t="s">
        <v>3940</v>
      </c>
      <c r="J1023" s="65" t="s">
        <v>3941</v>
      </c>
      <c r="K1023" s="66" t="s">
        <v>3942</v>
      </c>
      <c r="L1023" s="164" t="s">
        <v>3659</v>
      </c>
      <c r="N1023" s="68"/>
      <c r="O1023" s="69"/>
      <c r="P1023" s="69"/>
      <c r="Q1023" s="76"/>
      <c r="R1023" s="68" t="str">
        <f t="shared" si="74"/>
        <v/>
      </c>
      <c r="S1023" s="71" t="str">
        <f t="shared" si="75"/>
        <v/>
      </c>
      <c r="T1023" s="68" t="str">
        <f t="shared" si="76"/>
        <v/>
      </c>
      <c r="U1023" s="71" t="str">
        <f t="shared" si="77"/>
        <v/>
      </c>
    </row>
    <row r="1024" spans="1:21" ht="22.5">
      <c r="A1024" s="98" t="s">
        <v>3981</v>
      </c>
      <c r="B1024" s="79" t="s">
        <v>3909</v>
      </c>
      <c r="C1024" s="80" t="s">
        <v>50</v>
      </c>
      <c r="D1024" s="80" t="s">
        <v>439</v>
      </c>
      <c r="E1024" s="74" t="s">
        <v>3982</v>
      </c>
      <c r="F1024" s="74" t="s">
        <v>3753</v>
      </c>
      <c r="G1024" s="63" t="s">
        <v>3946</v>
      </c>
      <c r="H1024" s="63" t="s">
        <v>3947</v>
      </c>
      <c r="I1024" s="64" t="s">
        <v>3948</v>
      </c>
      <c r="J1024" s="65" t="s">
        <v>3941</v>
      </c>
      <c r="K1024" s="66" t="s">
        <v>3942</v>
      </c>
      <c r="L1024" s="164" t="s">
        <v>3659</v>
      </c>
      <c r="N1024" s="68"/>
      <c r="O1024" s="69"/>
      <c r="P1024" s="69"/>
      <c r="Q1024" s="76"/>
      <c r="R1024" s="68" t="str">
        <f t="shared" si="74"/>
        <v/>
      </c>
      <c r="S1024" s="71" t="str">
        <f t="shared" si="75"/>
        <v/>
      </c>
      <c r="T1024" s="68" t="str">
        <f t="shared" si="76"/>
        <v/>
      </c>
      <c r="U1024" s="71" t="str">
        <f t="shared" si="77"/>
        <v/>
      </c>
    </row>
    <row r="1025" spans="1:21" ht="21">
      <c r="A1025" s="86" t="s">
        <v>3983</v>
      </c>
      <c r="B1025" s="59" t="s">
        <v>3909</v>
      </c>
      <c r="C1025" s="60" t="s">
        <v>91</v>
      </c>
      <c r="D1025" s="60" t="s">
        <v>25</v>
      </c>
      <c r="E1025" s="61" t="s">
        <v>3984</v>
      </c>
      <c r="F1025" s="62" t="s">
        <v>3985</v>
      </c>
      <c r="G1025" s="63"/>
      <c r="H1025" s="63"/>
      <c r="I1025" s="64"/>
      <c r="J1025" s="65"/>
      <c r="K1025" s="66"/>
      <c r="L1025" s="67"/>
      <c r="N1025" s="68"/>
      <c r="O1025" s="69"/>
      <c r="P1025" s="69"/>
      <c r="Q1025" s="76"/>
      <c r="R1025" s="68" t="str">
        <f t="shared" si="74"/>
        <v/>
      </c>
      <c r="S1025" s="71" t="str">
        <f t="shared" si="75"/>
        <v/>
      </c>
      <c r="T1025" s="68" t="str">
        <f t="shared" si="76"/>
        <v/>
      </c>
      <c r="U1025" s="71" t="str">
        <f t="shared" si="77"/>
        <v/>
      </c>
    </row>
    <row r="1026" spans="1:21" ht="22.5">
      <c r="A1026" s="58" t="s">
        <v>3986</v>
      </c>
      <c r="B1026" s="72" t="s">
        <v>3909</v>
      </c>
      <c r="C1026" s="73" t="s">
        <v>91</v>
      </c>
      <c r="D1026" s="73" t="s">
        <v>23</v>
      </c>
      <c r="E1026" s="74" t="s">
        <v>3987</v>
      </c>
      <c r="F1026" s="74" t="s">
        <v>3988</v>
      </c>
      <c r="G1026" s="63" t="s">
        <v>3918</v>
      </c>
      <c r="H1026" s="63" t="s">
        <v>3919</v>
      </c>
      <c r="I1026" s="64" t="s">
        <v>3920</v>
      </c>
      <c r="J1026" s="65" t="s">
        <v>3921</v>
      </c>
      <c r="K1026" s="66" t="s">
        <v>3922</v>
      </c>
      <c r="L1026" s="164" t="s">
        <v>3659</v>
      </c>
      <c r="N1026" s="68"/>
      <c r="O1026" s="69"/>
      <c r="P1026" s="69"/>
      <c r="Q1026" s="76"/>
      <c r="R1026" s="68" t="str">
        <f t="shared" si="74"/>
        <v/>
      </c>
      <c r="S1026" s="71" t="str">
        <f t="shared" si="75"/>
        <v/>
      </c>
      <c r="T1026" s="68" t="str">
        <f t="shared" si="76"/>
        <v/>
      </c>
      <c r="U1026" s="71" t="str">
        <f t="shared" si="77"/>
        <v/>
      </c>
    </row>
    <row r="1027" spans="1:21" ht="22.5">
      <c r="A1027" s="58" t="s">
        <v>3989</v>
      </c>
      <c r="B1027" s="72" t="s">
        <v>3909</v>
      </c>
      <c r="C1027" s="73" t="s">
        <v>91</v>
      </c>
      <c r="D1027" s="73" t="s">
        <v>269</v>
      </c>
      <c r="E1027" s="74" t="s">
        <v>3990</v>
      </c>
      <c r="F1027" s="74" t="s">
        <v>3991</v>
      </c>
      <c r="G1027" s="63" t="s">
        <v>3926</v>
      </c>
      <c r="H1027" s="63" t="s">
        <v>3927</v>
      </c>
      <c r="I1027" s="64" t="s">
        <v>3928</v>
      </c>
      <c r="J1027" s="65" t="s">
        <v>3921</v>
      </c>
      <c r="K1027" s="66" t="s">
        <v>3922</v>
      </c>
      <c r="L1027" s="164" t="s">
        <v>3659</v>
      </c>
      <c r="N1027" s="68"/>
      <c r="O1027" s="69"/>
      <c r="P1027" s="69"/>
      <c r="Q1027" s="76"/>
      <c r="R1027" s="68" t="str">
        <f t="shared" si="74"/>
        <v/>
      </c>
      <c r="S1027" s="71" t="str">
        <f t="shared" si="75"/>
        <v/>
      </c>
      <c r="T1027" s="68" t="str">
        <f t="shared" si="76"/>
        <v/>
      </c>
      <c r="U1027" s="71" t="str">
        <f t="shared" si="77"/>
        <v/>
      </c>
    </row>
    <row r="1028" spans="1:21" ht="22.5">
      <c r="A1028" s="58" t="s">
        <v>3992</v>
      </c>
      <c r="B1028" s="72" t="s">
        <v>3909</v>
      </c>
      <c r="C1028" s="73" t="s">
        <v>91</v>
      </c>
      <c r="D1028" s="73" t="s">
        <v>60</v>
      </c>
      <c r="E1028" s="74" t="s">
        <v>3993</v>
      </c>
      <c r="F1028" s="74" t="s">
        <v>3994</v>
      </c>
      <c r="G1028" s="63" t="s">
        <v>3938</v>
      </c>
      <c r="H1028" s="63" t="s">
        <v>3939</v>
      </c>
      <c r="I1028" s="64" t="s">
        <v>3940</v>
      </c>
      <c r="J1028" s="65" t="s">
        <v>3941</v>
      </c>
      <c r="K1028" s="66" t="s">
        <v>3942</v>
      </c>
      <c r="L1028" s="164" t="s">
        <v>3659</v>
      </c>
      <c r="N1028" s="68"/>
      <c r="O1028" s="69"/>
      <c r="P1028" s="69"/>
      <c r="Q1028" s="76"/>
      <c r="R1028" s="68" t="str">
        <f t="shared" si="74"/>
        <v/>
      </c>
      <c r="S1028" s="71" t="str">
        <f t="shared" si="75"/>
        <v/>
      </c>
      <c r="T1028" s="68" t="str">
        <f t="shared" si="76"/>
        <v/>
      </c>
      <c r="U1028" s="71" t="str">
        <f t="shared" si="77"/>
        <v/>
      </c>
    </row>
    <row r="1029" spans="1:21" ht="22.5">
      <c r="A1029" s="58" t="s">
        <v>3995</v>
      </c>
      <c r="B1029" s="72" t="s">
        <v>3909</v>
      </c>
      <c r="C1029" s="73" t="s">
        <v>91</v>
      </c>
      <c r="D1029" s="73" t="s">
        <v>439</v>
      </c>
      <c r="E1029" s="74" t="s">
        <v>3996</v>
      </c>
      <c r="F1029" s="74" t="s">
        <v>3997</v>
      </c>
      <c r="G1029" s="63" t="s">
        <v>3946</v>
      </c>
      <c r="H1029" s="63" t="s">
        <v>3947</v>
      </c>
      <c r="I1029" s="64" t="s">
        <v>3948</v>
      </c>
      <c r="J1029" s="65" t="s">
        <v>3941</v>
      </c>
      <c r="K1029" s="66" t="s">
        <v>3942</v>
      </c>
      <c r="L1029" s="164" t="s">
        <v>3659</v>
      </c>
      <c r="N1029" s="68"/>
      <c r="O1029" s="69"/>
      <c r="P1029" s="69"/>
      <c r="Q1029" s="76"/>
      <c r="R1029" s="68" t="str">
        <f t="shared" si="74"/>
        <v/>
      </c>
      <c r="S1029" s="71" t="str">
        <f t="shared" si="75"/>
        <v/>
      </c>
      <c r="T1029" s="68" t="str">
        <f t="shared" si="76"/>
        <v/>
      </c>
      <c r="U1029" s="71" t="str">
        <f t="shared" si="77"/>
        <v/>
      </c>
    </row>
    <row r="1030" spans="1:21" ht="31.5">
      <c r="A1030" s="58" t="s">
        <v>3998</v>
      </c>
      <c r="B1030" s="72" t="s">
        <v>3909</v>
      </c>
      <c r="C1030" s="73" t="s">
        <v>91</v>
      </c>
      <c r="D1030" s="73" t="s">
        <v>107</v>
      </c>
      <c r="E1030" s="74" t="s">
        <v>3999</v>
      </c>
      <c r="F1030" s="74" t="s">
        <v>4000</v>
      </c>
      <c r="G1030" s="63" t="s">
        <v>3918</v>
      </c>
      <c r="H1030" s="63" t="s">
        <v>3919</v>
      </c>
      <c r="I1030" s="64" t="s">
        <v>3920</v>
      </c>
      <c r="J1030" s="65" t="s">
        <v>3921</v>
      </c>
      <c r="K1030" s="66" t="s">
        <v>3922</v>
      </c>
      <c r="L1030" s="164" t="s">
        <v>3659</v>
      </c>
      <c r="N1030" s="68"/>
      <c r="O1030" s="69"/>
      <c r="P1030" s="69"/>
      <c r="Q1030" s="76"/>
      <c r="R1030" s="68" t="str">
        <f t="shared" si="74"/>
        <v/>
      </c>
      <c r="S1030" s="71" t="str">
        <f t="shared" si="75"/>
        <v/>
      </c>
      <c r="T1030" s="68" t="str">
        <f t="shared" si="76"/>
        <v/>
      </c>
      <c r="U1030" s="71" t="str">
        <f t="shared" si="77"/>
        <v/>
      </c>
    </row>
    <row r="1031" spans="1:21" ht="31.5">
      <c r="A1031" s="58" t="s">
        <v>4001</v>
      </c>
      <c r="B1031" s="72" t="s">
        <v>3909</v>
      </c>
      <c r="C1031" s="73" t="s">
        <v>91</v>
      </c>
      <c r="D1031" s="73" t="s">
        <v>551</v>
      </c>
      <c r="E1031" s="74" t="s">
        <v>4002</v>
      </c>
      <c r="F1031" s="74" t="s">
        <v>4003</v>
      </c>
      <c r="G1031" s="63" t="s">
        <v>3926</v>
      </c>
      <c r="H1031" s="63" t="s">
        <v>3927</v>
      </c>
      <c r="I1031" s="64" t="s">
        <v>3928</v>
      </c>
      <c r="J1031" s="65" t="s">
        <v>3921</v>
      </c>
      <c r="K1031" s="66" t="s">
        <v>3922</v>
      </c>
      <c r="L1031" s="164" t="s">
        <v>3659</v>
      </c>
      <c r="N1031" s="68"/>
      <c r="O1031" s="69"/>
      <c r="P1031" s="69"/>
      <c r="Q1031" s="76"/>
      <c r="R1031" s="68" t="str">
        <f t="shared" si="74"/>
        <v/>
      </c>
      <c r="S1031" s="71" t="str">
        <f t="shared" si="75"/>
        <v/>
      </c>
      <c r="T1031" s="68" t="str">
        <f t="shared" si="76"/>
        <v/>
      </c>
      <c r="U1031" s="71" t="str">
        <f t="shared" si="77"/>
        <v/>
      </c>
    </row>
    <row r="1032" spans="1:21" ht="31.5">
      <c r="A1032" s="58" t="s">
        <v>4004</v>
      </c>
      <c r="B1032" s="72" t="s">
        <v>3909</v>
      </c>
      <c r="C1032" s="73" t="s">
        <v>91</v>
      </c>
      <c r="D1032" s="73" t="s">
        <v>600</v>
      </c>
      <c r="E1032" s="74" t="s">
        <v>4005</v>
      </c>
      <c r="F1032" s="74" t="s">
        <v>3804</v>
      </c>
      <c r="G1032" s="63" t="s">
        <v>3938</v>
      </c>
      <c r="H1032" s="63" t="s">
        <v>3939</v>
      </c>
      <c r="I1032" s="64" t="s">
        <v>3940</v>
      </c>
      <c r="J1032" s="65" t="s">
        <v>3941</v>
      </c>
      <c r="K1032" s="66" t="s">
        <v>3942</v>
      </c>
      <c r="L1032" s="164" t="s">
        <v>3659</v>
      </c>
      <c r="N1032" s="68"/>
      <c r="O1032" s="69"/>
      <c r="P1032" s="69"/>
      <c r="Q1032" s="76"/>
      <c r="R1032" s="68" t="str">
        <f t="shared" si="74"/>
        <v/>
      </c>
      <c r="S1032" s="71" t="str">
        <f t="shared" si="75"/>
        <v/>
      </c>
      <c r="T1032" s="68" t="str">
        <f t="shared" si="76"/>
        <v/>
      </c>
      <c r="U1032" s="71" t="str">
        <f t="shared" si="77"/>
        <v/>
      </c>
    </row>
    <row r="1033" spans="1:21" ht="31.5">
      <c r="A1033" s="58" t="s">
        <v>4006</v>
      </c>
      <c r="B1033" s="72" t="s">
        <v>3909</v>
      </c>
      <c r="C1033" s="73" t="s">
        <v>91</v>
      </c>
      <c r="D1033" s="73" t="s">
        <v>609</v>
      </c>
      <c r="E1033" s="74" t="s">
        <v>4007</v>
      </c>
      <c r="F1033" s="74" t="s">
        <v>3807</v>
      </c>
      <c r="G1033" s="63" t="s">
        <v>3946</v>
      </c>
      <c r="H1033" s="63" t="s">
        <v>3947</v>
      </c>
      <c r="I1033" s="64" t="s">
        <v>3948</v>
      </c>
      <c r="J1033" s="65" t="s">
        <v>3941</v>
      </c>
      <c r="K1033" s="66" t="s">
        <v>3942</v>
      </c>
      <c r="L1033" s="164" t="s">
        <v>3659</v>
      </c>
      <c r="N1033" s="68"/>
      <c r="O1033" s="69"/>
      <c r="P1033" s="69"/>
      <c r="Q1033" s="76"/>
      <c r="R1033" s="68" t="str">
        <f t="shared" si="74"/>
        <v/>
      </c>
      <c r="S1033" s="71" t="str">
        <f t="shared" si="75"/>
        <v/>
      </c>
      <c r="T1033" s="68" t="str">
        <f t="shared" si="76"/>
        <v/>
      </c>
      <c r="U1033" s="71" t="str">
        <f t="shared" si="77"/>
        <v/>
      </c>
    </row>
    <row r="1034" spans="1:21" ht="31.5">
      <c r="A1034" s="86" t="s">
        <v>4008</v>
      </c>
      <c r="B1034" s="59" t="s">
        <v>3909</v>
      </c>
      <c r="C1034" s="60" t="s">
        <v>173</v>
      </c>
      <c r="D1034" s="60" t="s">
        <v>25</v>
      </c>
      <c r="E1034" s="61" t="s">
        <v>4009</v>
      </c>
      <c r="F1034" s="61" t="s">
        <v>4010</v>
      </c>
      <c r="G1034" s="63"/>
      <c r="H1034" s="63"/>
      <c r="I1034" s="64"/>
      <c r="J1034" s="65"/>
      <c r="K1034" s="66"/>
      <c r="L1034" s="67"/>
      <c r="N1034" s="68"/>
      <c r="O1034" s="69"/>
      <c r="P1034" s="69"/>
      <c r="Q1034" s="76"/>
      <c r="R1034" s="68" t="str">
        <f t="shared" si="74"/>
        <v/>
      </c>
      <c r="S1034" s="71" t="str">
        <f t="shared" si="75"/>
        <v/>
      </c>
      <c r="T1034" s="68" t="str">
        <f t="shared" si="76"/>
        <v/>
      </c>
      <c r="U1034" s="71" t="str">
        <f t="shared" si="77"/>
        <v/>
      </c>
    </row>
    <row r="1035" spans="1:21" ht="33" customHeight="1">
      <c r="A1035" s="98" t="s">
        <v>4011</v>
      </c>
      <c r="B1035" s="79" t="s">
        <v>3909</v>
      </c>
      <c r="C1035" s="80" t="s">
        <v>173</v>
      </c>
      <c r="D1035" s="80" t="s">
        <v>23</v>
      </c>
      <c r="E1035" s="74" t="s">
        <v>4012</v>
      </c>
      <c r="F1035" s="74" t="s">
        <v>4013</v>
      </c>
      <c r="G1035" s="63" t="s">
        <v>3918</v>
      </c>
      <c r="H1035" s="63" t="s">
        <v>3919</v>
      </c>
      <c r="I1035" s="64" t="s">
        <v>3920</v>
      </c>
      <c r="J1035" s="65" t="s">
        <v>3921</v>
      </c>
      <c r="K1035" s="66" t="s">
        <v>3922</v>
      </c>
      <c r="L1035" s="164" t="s">
        <v>3659</v>
      </c>
      <c r="N1035" s="68"/>
      <c r="O1035" s="69"/>
      <c r="P1035" s="69"/>
      <c r="Q1035" s="76"/>
      <c r="R1035" s="68" t="str">
        <f t="shared" si="74"/>
        <v/>
      </c>
      <c r="S1035" s="71" t="str">
        <f t="shared" si="75"/>
        <v/>
      </c>
      <c r="T1035" s="68" t="str">
        <f t="shared" si="76"/>
        <v/>
      </c>
      <c r="U1035" s="71" t="str">
        <f t="shared" si="77"/>
        <v/>
      </c>
    </row>
    <row r="1036" spans="1:21" ht="30.6" customHeight="1">
      <c r="A1036" s="98" t="s">
        <v>4014</v>
      </c>
      <c r="B1036" s="79" t="s">
        <v>3909</v>
      </c>
      <c r="C1036" s="80" t="s">
        <v>173</v>
      </c>
      <c r="D1036" s="80" t="s">
        <v>269</v>
      </c>
      <c r="E1036" s="74" t="s">
        <v>4015</v>
      </c>
      <c r="F1036" s="74" t="s">
        <v>4016</v>
      </c>
      <c r="G1036" s="63" t="s">
        <v>3926</v>
      </c>
      <c r="H1036" s="63" t="s">
        <v>3927</v>
      </c>
      <c r="I1036" s="64" t="s">
        <v>3928</v>
      </c>
      <c r="J1036" s="65" t="s">
        <v>3921</v>
      </c>
      <c r="K1036" s="66" t="s">
        <v>3922</v>
      </c>
      <c r="L1036" s="164" t="s">
        <v>3659</v>
      </c>
      <c r="N1036" s="68"/>
      <c r="O1036" s="69"/>
      <c r="P1036" s="69"/>
      <c r="Q1036" s="76"/>
      <c r="R1036" s="68" t="str">
        <f t="shared" si="74"/>
        <v/>
      </c>
      <c r="S1036" s="71" t="str">
        <f t="shared" si="75"/>
        <v/>
      </c>
      <c r="T1036" s="68" t="str">
        <f t="shared" si="76"/>
        <v/>
      </c>
      <c r="U1036" s="71" t="str">
        <f t="shared" si="77"/>
        <v/>
      </c>
    </row>
    <row r="1037" spans="1:21" ht="31.9" customHeight="1">
      <c r="A1037" s="58" t="s">
        <v>4017</v>
      </c>
      <c r="B1037" s="72" t="s">
        <v>3909</v>
      </c>
      <c r="C1037" s="73" t="s">
        <v>173</v>
      </c>
      <c r="D1037" s="73" t="s">
        <v>299</v>
      </c>
      <c r="E1037" s="74" t="s">
        <v>4018</v>
      </c>
      <c r="F1037" s="74" t="s">
        <v>4019</v>
      </c>
      <c r="G1037" s="63" t="s">
        <v>3938</v>
      </c>
      <c r="H1037" s="63" t="s">
        <v>3939</v>
      </c>
      <c r="I1037" s="64" t="s">
        <v>3940</v>
      </c>
      <c r="J1037" s="65" t="s">
        <v>3941</v>
      </c>
      <c r="K1037" s="66" t="s">
        <v>3942</v>
      </c>
      <c r="L1037" s="164" t="s">
        <v>3659</v>
      </c>
      <c r="N1037" s="68"/>
      <c r="O1037" s="69"/>
      <c r="P1037" s="69"/>
      <c r="Q1037" s="76"/>
      <c r="R1037" s="68" t="str">
        <f t="shared" si="74"/>
        <v/>
      </c>
      <c r="S1037" s="71" t="str">
        <f t="shared" si="75"/>
        <v/>
      </c>
      <c r="T1037" s="68" t="str">
        <f t="shared" si="76"/>
        <v/>
      </c>
      <c r="U1037" s="71" t="str">
        <f t="shared" si="77"/>
        <v/>
      </c>
    </row>
    <row r="1038" spans="1:21" ht="33.6" customHeight="1">
      <c r="A1038" s="58" t="s">
        <v>4020</v>
      </c>
      <c r="B1038" s="72" t="s">
        <v>3909</v>
      </c>
      <c r="C1038" s="73" t="s">
        <v>173</v>
      </c>
      <c r="D1038" s="73" t="s">
        <v>306</v>
      </c>
      <c r="E1038" s="74" t="s">
        <v>4021</v>
      </c>
      <c r="F1038" s="74" t="s">
        <v>4022</v>
      </c>
      <c r="G1038" s="63" t="s">
        <v>3946</v>
      </c>
      <c r="H1038" s="63" t="s">
        <v>3947</v>
      </c>
      <c r="I1038" s="64" t="s">
        <v>3948</v>
      </c>
      <c r="J1038" s="65" t="s">
        <v>3941</v>
      </c>
      <c r="K1038" s="66" t="s">
        <v>3942</v>
      </c>
      <c r="L1038" s="164" t="s">
        <v>3659</v>
      </c>
      <c r="N1038" s="68"/>
      <c r="O1038" s="69"/>
      <c r="P1038" s="69"/>
      <c r="Q1038" s="76"/>
      <c r="R1038" s="68" t="str">
        <f t="shared" si="74"/>
        <v/>
      </c>
      <c r="S1038" s="71" t="str">
        <f t="shared" si="75"/>
        <v/>
      </c>
      <c r="T1038" s="68" t="str">
        <f t="shared" si="76"/>
        <v/>
      </c>
      <c r="U1038" s="71" t="str">
        <f t="shared" si="77"/>
        <v/>
      </c>
    </row>
    <row r="1039" spans="1:21" ht="22.5">
      <c r="A1039" s="98" t="s">
        <v>4023</v>
      </c>
      <c r="B1039" s="79" t="s">
        <v>3909</v>
      </c>
      <c r="C1039" s="80" t="s">
        <v>173</v>
      </c>
      <c r="D1039" s="80" t="s">
        <v>60</v>
      </c>
      <c r="E1039" s="74" t="s">
        <v>4024</v>
      </c>
      <c r="F1039" s="74" t="s">
        <v>4025</v>
      </c>
      <c r="G1039" s="63" t="s">
        <v>3918</v>
      </c>
      <c r="H1039" s="63" t="s">
        <v>3919</v>
      </c>
      <c r="I1039" s="64" t="s">
        <v>3920</v>
      </c>
      <c r="J1039" s="65" t="s">
        <v>3921</v>
      </c>
      <c r="K1039" s="66" t="s">
        <v>3922</v>
      </c>
      <c r="L1039" s="164" t="s">
        <v>3659</v>
      </c>
      <c r="N1039" s="68"/>
      <c r="O1039" s="69"/>
      <c r="P1039" s="69"/>
      <c r="Q1039" s="76"/>
      <c r="R1039" s="68" t="str">
        <f t="shared" si="74"/>
        <v/>
      </c>
      <c r="S1039" s="71" t="str">
        <f t="shared" si="75"/>
        <v/>
      </c>
      <c r="T1039" s="68" t="str">
        <f t="shared" si="76"/>
        <v/>
      </c>
      <c r="U1039" s="71" t="str">
        <f t="shared" si="77"/>
        <v/>
      </c>
    </row>
    <row r="1040" spans="1:21" ht="22.5">
      <c r="A1040" s="98" t="s">
        <v>4026</v>
      </c>
      <c r="B1040" s="79" t="s">
        <v>3909</v>
      </c>
      <c r="C1040" s="80" t="s">
        <v>173</v>
      </c>
      <c r="D1040" s="80" t="s">
        <v>439</v>
      </c>
      <c r="E1040" s="74" t="s">
        <v>4027</v>
      </c>
      <c r="F1040" s="74" t="s">
        <v>4028</v>
      </c>
      <c r="G1040" s="63" t="s">
        <v>3926</v>
      </c>
      <c r="H1040" s="63" t="s">
        <v>3927</v>
      </c>
      <c r="I1040" s="64" t="s">
        <v>3928</v>
      </c>
      <c r="J1040" s="65" t="s">
        <v>3921</v>
      </c>
      <c r="K1040" s="66" t="s">
        <v>3922</v>
      </c>
      <c r="L1040" s="164" t="s">
        <v>3659</v>
      </c>
      <c r="N1040" s="68"/>
      <c r="O1040" s="69"/>
      <c r="P1040" s="69"/>
      <c r="Q1040" s="76"/>
      <c r="R1040" s="68" t="str">
        <f t="shared" si="74"/>
        <v/>
      </c>
      <c r="S1040" s="71" t="str">
        <f t="shared" si="75"/>
        <v/>
      </c>
      <c r="T1040" s="68" t="str">
        <f t="shared" si="76"/>
        <v/>
      </c>
      <c r="U1040" s="71" t="str">
        <f t="shared" si="77"/>
        <v/>
      </c>
    </row>
    <row r="1041" spans="1:21" ht="22.5">
      <c r="A1041" s="58" t="s">
        <v>4029</v>
      </c>
      <c r="B1041" s="72" t="s">
        <v>3909</v>
      </c>
      <c r="C1041" s="73" t="s">
        <v>173</v>
      </c>
      <c r="D1041" s="73" t="s">
        <v>684</v>
      </c>
      <c r="E1041" s="74" t="s">
        <v>4030</v>
      </c>
      <c r="F1041" s="74" t="s">
        <v>4031</v>
      </c>
      <c r="G1041" s="63" t="s">
        <v>3938</v>
      </c>
      <c r="H1041" s="63" t="s">
        <v>3939</v>
      </c>
      <c r="I1041" s="64" t="s">
        <v>3940</v>
      </c>
      <c r="J1041" s="65" t="s">
        <v>3941</v>
      </c>
      <c r="K1041" s="66" t="s">
        <v>3942</v>
      </c>
      <c r="L1041" s="164" t="s">
        <v>3659</v>
      </c>
      <c r="N1041" s="68"/>
      <c r="O1041" s="69"/>
      <c r="P1041" s="69"/>
      <c r="Q1041" s="76"/>
      <c r="R1041" s="68" t="str">
        <f t="shared" si="74"/>
        <v/>
      </c>
      <c r="S1041" s="71" t="str">
        <f t="shared" si="75"/>
        <v/>
      </c>
      <c r="T1041" s="68" t="str">
        <f t="shared" si="76"/>
        <v/>
      </c>
      <c r="U1041" s="71" t="str">
        <f t="shared" si="77"/>
        <v/>
      </c>
    </row>
    <row r="1042" spans="1:21" ht="22.5">
      <c r="A1042" s="58" t="s">
        <v>4032</v>
      </c>
      <c r="B1042" s="72" t="s">
        <v>3909</v>
      </c>
      <c r="C1042" s="73" t="s">
        <v>173</v>
      </c>
      <c r="D1042" s="73" t="s">
        <v>688</v>
      </c>
      <c r="E1042" s="74" t="s">
        <v>4033</v>
      </c>
      <c r="F1042" s="74" t="s">
        <v>4034</v>
      </c>
      <c r="G1042" s="63" t="s">
        <v>3946</v>
      </c>
      <c r="H1042" s="63" t="s">
        <v>3947</v>
      </c>
      <c r="I1042" s="64" t="s">
        <v>3948</v>
      </c>
      <c r="J1042" s="65" t="s">
        <v>3941</v>
      </c>
      <c r="K1042" s="66" t="s">
        <v>3942</v>
      </c>
      <c r="L1042" s="164" t="s">
        <v>3659</v>
      </c>
      <c r="N1042" s="68"/>
      <c r="O1042" s="69"/>
      <c r="P1042" s="69"/>
      <c r="Q1042" s="76"/>
      <c r="R1042" s="68" t="str">
        <f t="shared" si="74"/>
        <v/>
      </c>
      <c r="S1042" s="71" t="str">
        <f t="shared" si="75"/>
        <v/>
      </c>
      <c r="T1042" s="68" t="str">
        <f t="shared" si="76"/>
        <v/>
      </c>
      <c r="U1042" s="71" t="str">
        <f t="shared" si="77"/>
        <v/>
      </c>
    </row>
    <row r="1043" spans="1:21" ht="31.5">
      <c r="A1043" s="98" t="s">
        <v>4035</v>
      </c>
      <c r="B1043" s="79" t="s">
        <v>3909</v>
      </c>
      <c r="C1043" s="80" t="s">
        <v>173</v>
      </c>
      <c r="D1043" s="80" t="s">
        <v>107</v>
      </c>
      <c r="E1043" s="87" t="s">
        <v>4036</v>
      </c>
      <c r="F1043" s="74" t="s">
        <v>4037</v>
      </c>
      <c r="G1043" s="63" t="s">
        <v>3918</v>
      </c>
      <c r="H1043" s="63" t="s">
        <v>3919</v>
      </c>
      <c r="I1043" s="64" t="s">
        <v>3920</v>
      </c>
      <c r="J1043" s="65" t="s">
        <v>3921</v>
      </c>
      <c r="K1043" s="66" t="s">
        <v>3922</v>
      </c>
      <c r="L1043" s="164" t="s">
        <v>3659</v>
      </c>
      <c r="N1043" s="68"/>
      <c r="O1043" s="69"/>
      <c r="P1043" s="69"/>
      <c r="Q1043" s="76"/>
      <c r="R1043" s="68" t="str">
        <f t="shared" si="74"/>
        <v/>
      </c>
      <c r="S1043" s="71" t="str">
        <f t="shared" si="75"/>
        <v/>
      </c>
      <c r="T1043" s="68" t="str">
        <f t="shared" si="76"/>
        <v/>
      </c>
      <c r="U1043" s="71" t="str">
        <f t="shared" si="77"/>
        <v/>
      </c>
    </row>
    <row r="1044" spans="1:21" ht="31.5">
      <c r="A1044" s="98" t="s">
        <v>4038</v>
      </c>
      <c r="B1044" s="79" t="s">
        <v>3909</v>
      </c>
      <c r="C1044" s="80" t="s">
        <v>173</v>
      </c>
      <c r="D1044" s="80" t="s">
        <v>551</v>
      </c>
      <c r="E1044" s="87" t="s">
        <v>4039</v>
      </c>
      <c r="F1044" s="74" t="s">
        <v>4040</v>
      </c>
      <c r="G1044" s="63" t="s">
        <v>3926</v>
      </c>
      <c r="H1044" s="63" t="s">
        <v>3927</v>
      </c>
      <c r="I1044" s="64" t="s">
        <v>3928</v>
      </c>
      <c r="J1044" s="65" t="s">
        <v>3921</v>
      </c>
      <c r="K1044" s="66" t="s">
        <v>3922</v>
      </c>
      <c r="L1044" s="164" t="s">
        <v>3659</v>
      </c>
      <c r="N1044" s="68"/>
      <c r="O1044" s="69"/>
      <c r="P1044" s="69"/>
      <c r="Q1044" s="76"/>
      <c r="R1044" s="68" t="str">
        <f t="shared" si="74"/>
        <v/>
      </c>
      <c r="S1044" s="71" t="str">
        <f t="shared" si="75"/>
        <v/>
      </c>
      <c r="T1044" s="68" t="str">
        <f t="shared" si="76"/>
        <v/>
      </c>
      <c r="U1044" s="71" t="str">
        <f t="shared" si="77"/>
        <v/>
      </c>
    </row>
    <row r="1045" spans="1:21" ht="31.5">
      <c r="A1045" s="58" t="s">
        <v>4041</v>
      </c>
      <c r="B1045" s="72" t="s">
        <v>3909</v>
      </c>
      <c r="C1045" s="73" t="s">
        <v>173</v>
      </c>
      <c r="D1045" s="73" t="s">
        <v>454</v>
      </c>
      <c r="E1045" s="87" t="s">
        <v>4042</v>
      </c>
      <c r="F1045" s="74" t="s">
        <v>4043</v>
      </c>
      <c r="G1045" s="63" t="s">
        <v>3938</v>
      </c>
      <c r="H1045" s="63" t="s">
        <v>3939</v>
      </c>
      <c r="I1045" s="64" t="s">
        <v>3940</v>
      </c>
      <c r="J1045" s="65" t="s">
        <v>3941</v>
      </c>
      <c r="K1045" s="66" t="s">
        <v>3942</v>
      </c>
      <c r="L1045" s="164" t="s">
        <v>3659</v>
      </c>
      <c r="N1045" s="68"/>
      <c r="O1045" s="69"/>
      <c r="P1045" s="69"/>
      <c r="Q1045" s="76"/>
      <c r="R1045" s="68" t="str">
        <f t="shared" si="74"/>
        <v/>
      </c>
      <c r="S1045" s="71" t="str">
        <f t="shared" si="75"/>
        <v/>
      </c>
      <c r="T1045" s="68" t="str">
        <f t="shared" si="76"/>
        <v/>
      </c>
      <c r="U1045" s="71" t="str">
        <f t="shared" si="77"/>
        <v/>
      </c>
    </row>
    <row r="1046" spans="1:21" ht="31.5">
      <c r="A1046" s="58" t="s">
        <v>4044</v>
      </c>
      <c r="B1046" s="72" t="s">
        <v>3909</v>
      </c>
      <c r="C1046" s="73" t="s">
        <v>173</v>
      </c>
      <c r="D1046" s="73" t="s">
        <v>1723</v>
      </c>
      <c r="E1046" s="87" t="s">
        <v>4045</v>
      </c>
      <c r="F1046" s="74" t="s">
        <v>4046</v>
      </c>
      <c r="G1046" s="63" t="s">
        <v>3946</v>
      </c>
      <c r="H1046" s="63" t="s">
        <v>3947</v>
      </c>
      <c r="I1046" s="64" t="s">
        <v>3948</v>
      </c>
      <c r="J1046" s="65" t="s">
        <v>3941</v>
      </c>
      <c r="K1046" s="66" t="s">
        <v>3942</v>
      </c>
      <c r="L1046" s="164" t="s">
        <v>3659</v>
      </c>
      <c r="N1046" s="68"/>
      <c r="O1046" s="69"/>
      <c r="P1046" s="69"/>
      <c r="Q1046" s="76"/>
      <c r="R1046" s="68" t="str">
        <f t="shared" si="74"/>
        <v/>
      </c>
      <c r="S1046" s="71" t="str">
        <f t="shared" si="75"/>
        <v/>
      </c>
      <c r="T1046" s="68" t="str">
        <f t="shared" si="76"/>
        <v/>
      </c>
      <c r="U1046" s="71" t="str">
        <f t="shared" si="77"/>
        <v/>
      </c>
    </row>
    <row r="1047" spans="1:21" ht="31.5">
      <c r="A1047" s="98" t="s">
        <v>4047</v>
      </c>
      <c r="B1047" s="79" t="s">
        <v>3909</v>
      </c>
      <c r="C1047" s="80" t="s">
        <v>173</v>
      </c>
      <c r="D1047" s="80" t="s">
        <v>600</v>
      </c>
      <c r="E1047" s="87" t="s">
        <v>4048</v>
      </c>
      <c r="F1047" s="74" t="s">
        <v>4049</v>
      </c>
      <c r="G1047" s="89" t="s">
        <v>3535</v>
      </c>
      <c r="H1047" s="89" t="s">
        <v>3536</v>
      </c>
      <c r="I1047" s="90" t="s">
        <v>3537</v>
      </c>
      <c r="J1047" s="82" t="s">
        <v>3538</v>
      </c>
      <c r="K1047" s="83" t="s">
        <v>3537</v>
      </c>
      <c r="L1047" s="164" t="s">
        <v>3659</v>
      </c>
      <c r="M1047" s="84"/>
      <c r="N1047" s="68"/>
      <c r="O1047" s="69"/>
      <c r="P1047" s="69"/>
      <c r="Q1047" s="76"/>
      <c r="R1047" s="68" t="str">
        <f t="shared" si="74"/>
        <v/>
      </c>
      <c r="S1047" s="71" t="str">
        <f t="shared" si="75"/>
        <v/>
      </c>
      <c r="T1047" s="68" t="str">
        <f t="shared" si="76"/>
        <v/>
      </c>
      <c r="U1047" s="71" t="str">
        <f t="shared" si="77"/>
        <v/>
      </c>
    </row>
    <row r="1048" spans="1:21" ht="31.5">
      <c r="A1048" s="98" t="s">
        <v>4050</v>
      </c>
      <c r="B1048" s="79" t="s">
        <v>3909</v>
      </c>
      <c r="C1048" s="80" t="s">
        <v>173</v>
      </c>
      <c r="D1048" s="80" t="s">
        <v>609</v>
      </c>
      <c r="E1048" s="87" t="s">
        <v>4051</v>
      </c>
      <c r="F1048" s="74" t="s">
        <v>4052</v>
      </c>
      <c r="G1048" s="89" t="s">
        <v>3535</v>
      </c>
      <c r="H1048" s="89" t="s">
        <v>3536</v>
      </c>
      <c r="I1048" s="90" t="s">
        <v>3537</v>
      </c>
      <c r="J1048" s="82" t="s">
        <v>3538</v>
      </c>
      <c r="K1048" s="83" t="s">
        <v>3537</v>
      </c>
      <c r="L1048" s="164" t="s">
        <v>3659</v>
      </c>
      <c r="M1048" s="84"/>
      <c r="N1048" s="68"/>
      <c r="O1048" s="69"/>
      <c r="P1048" s="69"/>
      <c r="Q1048" s="76"/>
      <c r="R1048" s="68" t="str">
        <f t="shared" si="74"/>
        <v/>
      </c>
      <c r="S1048" s="71" t="str">
        <f t="shared" si="75"/>
        <v/>
      </c>
      <c r="T1048" s="68" t="str">
        <f t="shared" si="76"/>
        <v/>
      </c>
      <c r="U1048" s="71" t="str">
        <f t="shared" si="77"/>
        <v/>
      </c>
    </row>
    <row r="1049" spans="1:21" ht="31.5">
      <c r="A1049" s="58" t="s">
        <v>4053</v>
      </c>
      <c r="B1049" s="72" t="s">
        <v>3909</v>
      </c>
      <c r="C1049" s="73" t="s">
        <v>173</v>
      </c>
      <c r="D1049" s="73" t="s">
        <v>1445</v>
      </c>
      <c r="E1049" s="87" t="s">
        <v>4054</v>
      </c>
      <c r="F1049" s="74" t="s">
        <v>4055</v>
      </c>
      <c r="G1049" s="89" t="s">
        <v>3535</v>
      </c>
      <c r="H1049" s="89" t="s">
        <v>3536</v>
      </c>
      <c r="I1049" s="90" t="s">
        <v>3537</v>
      </c>
      <c r="J1049" s="82" t="s">
        <v>3538</v>
      </c>
      <c r="K1049" s="83" t="s">
        <v>3537</v>
      </c>
      <c r="L1049" s="164" t="s">
        <v>3659</v>
      </c>
      <c r="M1049" s="84"/>
      <c r="N1049" s="68"/>
      <c r="O1049" s="69"/>
      <c r="P1049" s="69"/>
      <c r="Q1049" s="76"/>
      <c r="R1049" s="68" t="str">
        <f t="shared" si="74"/>
        <v/>
      </c>
      <c r="S1049" s="71" t="str">
        <f t="shared" si="75"/>
        <v/>
      </c>
      <c r="T1049" s="68" t="str">
        <f t="shared" si="76"/>
        <v/>
      </c>
      <c r="U1049" s="71" t="str">
        <f t="shared" si="77"/>
        <v/>
      </c>
    </row>
    <row r="1050" spans="1:21" ht="31.5">
      <c r="A1050" s="58" t="s">
        <v>4056</v>
      </c>
      <c r="B1050" s="72" t="s">
        <v>3909</v>
      </c>
      <c r="C1050" s="73" t="s">
        <v>173</v>
      </c>
      <c r="D1050" s="73" t="s">
        <v>3857</v>
      </c>
      <c r="E1050" s="87" t="s">
        <v>4057</v>
      </c>
      <c r="F1050" s="74" t="s">
        <v>4058</v>
      </c>
      <c r="G1050" s="89" t="s">
        <v>3535</v>
      </c>
      <c r="H1050" s="89" t="s">
        <v>3536</v>
      </c>
      <c r="I1050" s="90" t="s">
        <v>3537</v>
      </c>
      <c r="J1050" s="82" t="s">
        <v>3538</v>
      </c>
      <c r="K1050" s="83" t="s">
        <v>3537</v>
      </c>
      <c r="L1050" s="164" t="s">
        <v>3659</v>
      </c>
      <c r="M1050" s="84"/>
      <c r="N1050" s="68"/>
      <c r="O1050" s="69"/>
      <c r="P1050" s="69"/>
      <c r="Q1050" s="76"/>
      <c r="R1050" s="68" t="str">
        <f t="shared" si="74"/>
        <v/>
      </c>
      <c r="S1050" s="71" t="str">
        <f t="shared" si="75"/>
        <v/>
      </c>
      <c r="T1050" s="68" t="str">
        <f t="shared" si="76"/>
        <v/>
      </c>
      <c r="U1050" s="71" t="str">
        <f t="shared" si="77"/>
        <v/>
      </c>
    </row>
    <row r="1051" spans="1:21" ht="22.5">
      <c r="A1051" s="58" t="s">
        <v>4059</v>
      </c>
      <c r="B1051" s="72" t="s">
        <v>3909</v>
      </c>
      <c r="C1051" s="73" t="s">
        <v>173</v>
      </c>
      <c r="D1051" s="73" t="s">
        <v>1460</v>
      </c>
      <c r="E1051" s="87" t="s">
        <v>4060</v>
      </c>
      <c r="F1051" s="74" t="s">
        <v>4061</v>
      </c>
      <c r="G1051" s="63" t="s">
        <v>3918</v>
      </c>
      <c r="H1051" s="63" t="s">
        <v>3919</v>
      </c>
      <c r="I1051" s="64" t="s">
        <v>3920</v>
      </c>
      <c r="J1051" s="65" t="s">
        <v>3921</v>
      </c>
      <c r="K1051" s="66" t="s">
        <v>3922</v>
      </c>
      <c r="L1051" s="164" t="s">
        <v>3659</v>
      </c>
      <c r="N1051" s="68"/>
      <c r="O1051" s="69"/>
      <c r="P1051" s="69"/>
      <c r="Q1051" s="76"/>
      <c r="R1051" s="68" t="str">
        <f t="shared" si="74"/>
        <v/>
      </c>
      <c r="S1051" s="71" t="str">
        <f t="shared" si="75"/>
        <v/>
      </c>
      <c r="T1051" s="68" t="str">
        <f t="shared" si="76"/>
        <v/>
      </c>
      <c r="U1051" s="71" t="str">
        <f t="shared" si="77"/>
        <v/>
      </c>
    </row>
    <row r="1052" spans="1:21" ht="22.5">
      <c r="A1052" s="58" t="s">
        <v>4062</v>
      </c>
      <c r="B1052" s="72" t="s">
        <v>3909</v>
      </c>
      <c r="C1052" s="73" t="s">
        <v>173</v>
      </c>
      <c r="D1052" s="73" t="s">
        <v>1769</v>
      </c>
      <c r="E1052" s="87" t="s">
        <v>4063</v>
      </c>
      <c r="F1052" s="74" t="s">
        <v>4064</v>
      </c>
      <c r="G1052" s="63" t="s">
        <v>3926</v>
      </c>
      <c r="H1052" s="63" t="s">
        <v>3927</v>
      </c>
      <c r="I1052" s="64" t="s">
        <v>3928</v>
      </c>
      <c r="J1052" s="65" t="s">
        <v>3921</v>
      </c>
      <c r="K1052" s="66" t="s">
        <v>3922</v>
      </c>
      <c r="L1052" s="164" t="s">
        <v>3659</v>
      </c>
      <c r="N1052" s="68"/>
      <c r="O1052" s="69"/>
      <c r="P1052" s="69"/>
      <c r="Q1052" s="76"/>
      <c r="R1052" s="68" t="str">
        <f t="shared" si="74"/>
        <v/>
      </c>
      <c r="S1052" s="71" t="str">
        <f t="shared" si="75"/>
        <v/>
      </c>
      <c r="T1052" s="68" t="str">
        <f t="shared" si="76"/>
        <v/>
      </c>
      <c r="U1052" s="71" t="str">
        <f t="shared" si="77"/>
        <v/>
      </c>
    </row>
    <row r="1053" spans="1:21" ht="22.5">
      <c r="A1053" s="98" t="s">
        <v>4065</v>
      </c>
      <c r="B1053" s="79" t="s">
        <v>3909</v>
      </c>
      <c r="C1053" s="80" t="s">
        <v>173</v>
      </c>
      <c r="D1053" s="80" t="s">
        <v>3880</v>
      </c>
      <c r="E1053" s="87" t="s">
        <v>4066</v>
      </c>
      <c r="F1053" s="74" t="s">
        <v>4067</v>
      </c>
      <c r="G1053" s="63" t="s">
        <v>3938</v>
      </c>
      <c r="H1053" s="63" t="s">
        <v>3939</v>
      </c>
      <c r="I1053" s="64" t="s">
        <v>3940</v>
      </c>
      <c r="J1053" s="65" t="s">
        <v>3941</v>
      </c>
      <c r="K1053" s="66" t="s">
        <v>3942</v>
      </c>
      <c r="L1053" s="164" t="s">
        <v>3659</v>
      </c>
      <c r="N1053" s="68"/>
      <c r="O1053" s="69"/>
      <c r="P1053" s="69"/>
      <c r="Q1053" s="76"/>
      <c r="R1053" s="68" t="str">
        <f t="shared" si="74"/>
        <v/>
      </c>
      <c r="S1053" s="71" t="str">
        <f t="shared" si="75"/>
        <v/>
      </c>
      <c r="T1053" s="68" t="str">
        <f t="shared" si="76"/>
        <v/>
      </c>
      <c r="U1053" s="71" t="str">
        <f t="shared" si="77"/>
        <v/>
      </c>
    </row>
    <row r="1054" spans="1:21" ht="22.5">
      <c r="A1054" s="98" t="s">
        <v>4068</v>
      </c>
      <c r="B1054" s="79" t="s">
        <v>3909</v>
      </c>
      <c r="C1054" s="80" t="s">
        <v>173</v>
      </c>
      <c r="D1054" s="80" t="s">
        <v>3884</v>
      </c>
      <c r="E1054" s="87" t="s">
        <v>4069</v>
      </c>
      <c r="F1054" s="74" t="s">
        <v>4070</v>
      </c>
      <c r="G1054" s="63" t="s">
        <v>3946</v>
      </c>
      <c r="H1054" s="63" t="s">
        <v>3947</v>
      </c>
      <c r="I1054" s="64" t="s">
        <v>3948</v>
      </c>
      <c r="J1054" s="65" t="s">
        <v>3941</v>
      </c>
      <c r="K1054" s="66" t="s">
        <v>3942</v>
      </c>
      <c r="L1054" s="164" t="s">
        <v>3659</v>
      </c>
      <c r="N1054" s="68"/>
      <c r="O1054" s="69"/>
      <c r="P1054" s="69"/>
      <c r="Q1054" s="76"/>
      <c r="R1054" s="68" t="str">
        <f t="shared" si="74"/>
        <v/>
      </c>
      <c r="S1054" s="71" t="str">
        <f t="shared" si="75"/>
        <v/>
      </c>
      <c r="T1054" s="68" t="str">
        <f t="shared" si="76"/>
        <v/>
      </c>
      <c r="U1054" s="71" t="str">
        <f t="shared" si="77"/>
        <v/>
      </c>
    </row>
    <row r="1055" spans="1:21" ht="21">
      <c r="A1055" s="44" t="s">
        <v>4071</v>
      </c>
      <c r="B1055" s="45" t="s">
        <v>4072</v>
      </c>
      <c r="C1055" s="46" t="s">
        <v>24</v>
      </c>
      <c r="D1055" s="46" t="s">
        <v>25</v>
      </c>
      <c r="E1055" s="47" t="s">
        <v>4073</v>
      </c>
      <c r="F1055" s="47" t="s">
        <v>4074</v>
      </c>
      <c r="G1055" s="48"/>
      <c r="H1055" s="48"/>
      <c r="I1055" s="49"/>
      <c r="J1055" s="50"/>
      <c r="K1055" s="51"/>
      <c r="L1055" s="52"/>
      <c r="M1055" s="53"/>
      <c r="N1055" s="54"/>
      <c r="O1055" s="55"/>
      <c r="P1055" s="55"/>
      <c r="Q1055" s="85"/>
      <c r="R1055" s="54" t="str">
        <f t="shared" si="74"/>
        <v/>
      </c>
      <c r="S1055" s="57" t="str">
        <f t="shared" si="75"/>
        <v/>
      </c>
      <c r="T1055" s="54" t="str">
        <f t="shared" si="76"/>
        <v/>
      </c>
      <c r="U1055" s="57" t="str">
        <f t="shared" si="77"/>
        <v/>
      </c>
    </row>
    <row r="1056" spans="1:21" ht="21">
      <c r="A1056" s="86" t="s">
        <v>4075</v>
      </c>
      <c r="B1056" s="59" t="s">
        <v>4072</v>
      </c>
      <c r="C1056" s="60" t="s">
        <v>29</v>
      </c>
      <c r="D1056" s="60" t="s">
        <v>25</v>
      </c>
      <c r="E1056" s="61" t="s">
        <v>4076</v>
      </c>
      <c r="F1056" s="62" t="s">
        <v>4077</v>
      </c>
      <c r="G1056" s="63"/>
      <c r="H1056" s="63"/>
      <c r="I1056" s="64"/>
      <c r="J1056" s="65"/>
      <c r="K1056" s="66"/>
      <c r="L1056" s="67"/>
      <c r="N1056" s="68"/>
      <c r="O1056" s="69"/>
      <c r="P1056" s="69"/>
      <c r="Q1056" s="76"/>
      <c r="R1056" s="68" t="str">
        <f t="shared" si="74"/>
        <v/>
      </c>
      <c r="S1056" s="71" t="str">
        <f t="shared" si="75"/>
        <v/>
      </c>
      <c r="T1056" s="68" t="str">
        <f t="shared" si="76"/>
        <v/>
      </c>
      <c r="U1056" s="71" t="str">
        <f t="shared" si="77"/>
        <v/>
      </c>
    </row>
    <row r="1057" spans="1:21" ht="22.5">
      <c r="A1057" s="58" t="s">
        <v>4078</v>
      </c>
      <c r="B1057" s="72" t="s">
        <v>4072</v>
      </c>
      <c r="C1057" s="73" t="s">
        <v>29</v>
      </c>
      <c r="D1057" s="73" t="s">
        <v>23</v>
      </c>
      <c r="E1057" s="87" t="s">
        <v>4079</v>
      </c>
      <c r="F1057" s="74" t="s">
        <v>3917</v>
      </c>
      <c r="G1057" s="63" t="s">
        <v>4080</v>
      </c>
      <c r="H1057" s="63" t="s">
        <v>4081</v>
      </c>
      <c r="I1057" s="64" t="s">
        <v>4082</v>
      </c>
      <c r="J1057" s="65" t="s">
        <v>3921</v>
      </c>
      <c r="K1057" s="66" t="s">
        <v>3922</v>
      </c>
      <c r="L1057" s="164" t="s">
        <v>3659</v>
      </c>
      <c r="N1057" s="68"/>
      <c r="O1057" s="69"/>
      <c r="P1057" s="69"/>
      <c r="Q1057" s="76"/>
      <c r="R1057" s="68" t="str">
        <f t="shared" si="74"/>
        <v/>
      </c>
      <c r="S1057" s="71" t="str">
        <f t="shared" si="75"/>
        <v/>
      </c>
      <c r="T1057" s="68" t="str">
        <f t="shared" si="76"/>
        <v/>
      </c>
      <c r="U1057" s="71" t="str">
        <f t="shared" si="77"/>
        <v/>
      </c>
    </row>
    <row r="1058" spans="1:21" ht="22.5">
      <c r="A1058" s="58" t="s">
        <v>4083</v>
      </c>
      <c r="B1058" s="72" t="s">
        <v>4072</v>
      </c>
      <c r="C1058" s="73" t="s">
        <v>29</v>
      </c>
      <c r="D1058" s="73" t="s">
        <v>269</v>
      </c>
      <c r="E1058" s="87" t="s">
        <v>4084</v>
      </c>
      <c r="F1058" s="74" t="s">
        <v>3925</v>
      </c>
      <c r="G1058" s="63" t="s">
        <v>4085</v>
      </c>
      <c r="H1058" s="63" t="s">
        <v>4086</v>
      </c>
      <c r="I1058" s="64" t="s">
        <v>4087</v>
      </c>
      <c r="J1058" s="65" t="s">
        <v>3921</v>
      </c>
      <c r="K1058" s="66" t="s">
        <v>3922</v>
      </c>
      <c r="L1058" s="164" t="s">
        <v>3659</v>
      </c>
      <c r="N1058" s="68"/>
      <c r="O1058" s="69"/>
      <c r="P1058" s="69"/>
      <c r="Q1058" s="76"/>
      <c r="R1058" s="68" t="str">
        <f t="shared" si="74"/>
        <v/>
      </c>
      <c r="S1058" s="71" t="str">
        <f t="shared" si="75"/>
        <v/>
      </c>
      <c r="T1058" s="68" t="str">
        <f t="shared" si="76"/>
        <v/>
      </c>
      <c r="U1058" s="71" t="str">
        <f t="shared" si="77"/>
        <v/>
      </c>
    </row>
    <row r="1059" spans="1:21" ht="31.5">
      <c r="A1059" s="58" t="s">
        <v>4088</v>
      </c>
      <c r="B1059" s="72" t="s">
        <v>4072</v>
      </c>
      <c r="C1059" s="73" t="s">
        <v>29</v>
      </c>
      <c r="D1059" s="73" t="s">
        <v>60</v>
      </c>
      <c r="E1059" s="87" t="s">
        <v>4089</v>
      </c>
      <c r="F1059" s="74" t="s">
        <v>3931</v>
      </c>
      <c r="G1059" s="63" t="s">
        <v>4080</v>
      </c>
      <c r="H1059" s="63" t="s">
        <v>4081</v>
      </c>
      <c r="I1059" s="64" t="s">
        <v>4082</v>
      </c>
      <c r="J1059" s="65" t="s">
        <v>3921</v>
      </c>
      <c r="K1059" s="66" t="s">
        <v>3922</v>
      </c>
      <c r="L1059" s="164" t="s">
        <v>3659</v>
      </c>
      <c r="N1059" s="68"/>
      <c r="O1059" s="69"/>
      <c r="P1059" s="69"/>
      <c r="Q1059" s="76"/>
      <c r="R1059" s="68" t="str">
        <f t="shared" si="74"/>
        <v/>
      </c>
      <c r="S1059" s="71" t="str">
        <f t="shared" si="75"/>
        <v/>
      </c>
      <c r="T1059" s="68" t="str">
        <f t="shared" si="76"/>
        <v/>
      </c>
      <c r="U1059" s="71" t="str">
        <f t="shared" si="77"/>
        <v/>
      </c>
    </row>
    <row r="1060" spans="1:21" ht="22.5">
      <c r="A1060" s="58" t="s">
        <v>4090</v>
      </c>
      <c r="B1060" s="72" t="s">
        <v>4072</v>
      </c>
      <c r="C1060" s="73" t="s">
        <v>29</v>
      </c>
      <c r="D1060" s="73" t="s">
        <v>439</v>
      </c>
      <c r="E1060" s="87" t="s">
        <v>4091</v>
      </c>
      <c r="F1060" s="74" t="s">
        <v>3934</v>
      </c>
      <c r="G1060" s="63" t="s">
        <v>4085</v>
      </c>
      <c r="H1060" s="63" t="s">
        <v>4086</v>
      </c>
      <c r="I1060" s="64" t="s">
        <v>4087</v>
      </c>
      <c r="J1060" s="65" t="s">
        <v>3921</v>
      </c>
      <c r="K1060" s="66" t="s">
        <v>3922</v>
      </c>
      <c r="L1060" s="164" t="s">
        <v>3659</v>
      </c>
      <c r="N1060" s="68"/>
      <c r="O1060" s="69"/>
      <c r="P1060" s="69"/>
      <c r="Q1060" s="76"/>
      <c r="R1060" s="68" t="str">
        <f t="shared" ref="R1060:R1123" si="78">IF(O1060=0,"",Q1060-O1060)</f>
        <v/>
      </c>
      <c r="S1060" s="71" t="str">
        <f t="shared" ref="S1060:S1123" si="79">IF(O1060=0,"",R1060/O1060)</f>
        <v/>
      </c>
      <c r="T1060" s="68" t="str">
        <f t="shared" ref="T1060:T1123" si="80">IF(P1060=0,"",Q1060-P1060)</f>
        <v/>
      </c>
      <c r="U1060" s="71" t="str">
        <f t="shared" ref="U1060:U1123" si="81">IF(P1060=0,"",T1060/P1060)</f>
        <v/>
      </c>
    </row>
    <row r="1061" spans="1:21" ht="22.5">
      <c r="A1061" s="58" t="s">
        <v>4092</v>
      </c>
      <c r="B1061" s="72" t="s">
        <v>4072</v>
      </c>
      <c r="C1061" s="73" t="s">
        <v>29</v>
      </c>
      <c r="D1061" s="73" t="s">
        <v>107</v>
      </c>
      <c r="E1061" s="87" t="s">
        <v>4093</v>
      </c>
      <c r="F1061" s="74" t="s">
        <v>4094</v>
      </c>
      <c r="G1061" s="63" t="s">
        <v>4095</v>
      </c>
      <c r="H1061" s="63" t="s">
        <v>4096</v>
      </c>
      <c r="I1061" s="64" t="s">
        <v>4097</v>
      </c>
      <c r="J1061" s="65" t="s">
        <v>3941</v>
      </c>
      <c r="K1061" s="66" t="s">
        <v>3942</v>
      </c>
      <c r="L1061" s="164" t="s">
        <v>3659</v>
      </c>
      <c r="N1061" s="68"/>
      <c r="O1061" s="69"/>
      <c r="P1061" s="69"/>
      <c r="Q1061" s="76"/>
      <c r="R1061" s="68" t="str">
        <f t="shared" si="78"/>
        <v/>
      </c>
      <c r="S1061" s="71" t="str">
        <f t="shared" si="79"/>
        <v/>
      </c>
      <c r="T1061" s="68" t="str">
        <f t="shared" si="80"/>
        <v/>
      </c>
      <c r="U1061" s="71" t="str">
        <f t="shared" si="81"/>
        <v/>
      </c>
    </row>
    <row r="1062" spans="1:21" ht="22.5">
      <c r="A1062" s="58" t="s">
        <v>4098</v>
      </c>
      <c r="B1062" s="72" t="s">
        <v>4072</v>
      </c>
      <c r="C1062" s="73" t="s">
        <v>29</v>
      </c>
      <c r="D1062" s="73" t="s">
        <v>551</v>
      </c>
      <c r="E1062" s="87" t="s">
        <v>4099</v>
      </c>
      <c r="F1062" s="74" t="s">
        <v>4100</v>
      </c>
      <c r="G1062" s="63" t="s">
        <v>4101</v>
      </c>
      <c r="H1062" s="63" t="s">
        <v>4102</v>
      </c>
      <c r="I1062" s="64" t="s">
        <v>4103</v>
      </c>
      <c r="J1062" s="65" t="s">
        <v>3941</v>
      </c>
      <c r="K1062" s="66" t="s">
        <v>3942</v>
      </c>
      <c r="L1062" s="164" t="s">
        <v>3659</v>
      </c>
      <c r="N1062" s="68"/>
      <c r="O1062" s="69"/>
      <c r="P1062" s="69"/>
      <c r="Q1062" s="76"/>
      <c r="R1062" s="68" t="str">
        <f t="shared" si="78"/>
        <v/>
      </c>
      <c r="S1062" s="71" t="str">
        <f t="shared" si="79"/>
        <v/>
      </c>
      <c r="T1062" s="68" t="str">
        <f t="shared" si="80"/>
        <v/>
      </c>
      <c r="U1062" s="71" t="str">
        <f t="shared" si="81"/>
        <v/>
      </c>
    </row>
    <row r="1063" spans="1:21" ht="31.5">
      <c r="A1063" s="58" t="s">
        <v>4104</v>
      </c>
      <c r="B1063" s="72" t="s">
        <v>4072</v>
      </c>
      <c r="C1063" s="73" t="s">
        <v>29</v>
      </c>
      <c r="D1063" s="73" t="s">
        <v>600</v>
      </c>
      <c r="E1063" s="87" t="s">
        <v>4105</v>
      </c>
      <c r="F1063" s="74" t="s">
        <v>4106</v>
      </c>
      <c r="G1063" s="63" t="s">
        <v>4095</v>
      </c>
      <c r="H1063" s="63" t="s">
        <v>4096</v>
      </c>
      <c r="I1063" s="64" t="s">
        <v>4097</v>
      </c>
      <c r="J1063" s="65" t="s">
        <v>3941</v>
      </c>
      <c r="K1063" s="66" t="s">
        <v>3942</v>
      </c>
      <c r="L1063" s="164" t="s">
        <v>3659</v>
      </c>
      <c r="N1063" s="68"/>
      <c r="O1063" s="69"/>
      <c r="P1063" s="69"/>
      <c r="Q1063" s="76"/>
      <c r="R1063" s="68" t="str">
        <f t="shared" si="78"/>
        <v/>
      </c>
      <c r="S1063" s="71" t="str">
        <f t="shared" si="79"/>
        <v/>
      </c>
      <c r="T1063" s="68" t="str">
        <f t="shared" si="80"/>
        <v/>
      </c>
      <c r="U1063" s="71" t="str">
        <f t="shared" si="81"/>
        <v/>
      </c>
    </row>
    <row r="1064" spans="1:21" ht="31.5">
      <c r="A1064" s="58" t="s">
        <v>4107</v>
      </c>
      <c r="B1064" s="72" t="s">
        <v>4072</v>
      </c>
      <c r="C1064" s="73" t="s">
        <v>29</v>
      </c>
      <c r="D1064" s="73" t="s">
        <v>609</v>
      </c>
      <c r="E1064" s="87" t="s">
        <v>4108</v>
      </c>
      <c r="F1064" s="74" t="s">
        <v>4109</v>
      </c>
      <c r="G1064" s="63" t="s">
        <v>4101</v>
      </c>
      <c r="H1064" s="63" t="s">
        <v>4102</v>
      </c>
      <c r="I1064" s="64" t="s">
        <v>4103</v>
      </c>
      <c r="J1064" s="65" t="s">
        <v>3941</v>
      </c>
      <c r="K1064" s="66" t="s">
        <v>3942</v>
      </c>
      <c r="L1064" s="164" t="s">
        <v>3659</v>
      </c>
      <c r="N1064" s="68"/>
      <c r="O1064" s="69"/>
      <c r="P1064" s="69"/>
      <c r="Q1064" s="76"/>
      <c r="R1064" s="68" t="str">
        <f t="shared" si="78"/>
        <v/>
      </c>
      <c r="S1064" s="71" t="str">
        <f t="shared" si="79"/>
        <v/>
      </c>
      <c r="T1064" s="68" t="str">
        <f t="shared" si="80"/>
        <v/>
      </c>
      <c r="U1064" s="71" t="str">
        <f t="shared" si="81"/>
        <v/>
      </c>
    </row>
    <row r="1065" spans="1:21" ht="21">
      <c r="A1065" s="99" t="s">
        <v>4110</v>
      </c>
      <c r="B1065" s="92" t="s">
        <v>4072</v>
      </c>
      <c r="C1065" s="93" t="s">
        <v>40</v>
      </c>
      <c r="D1065" s="93" t="s">
        <v>25</v>
      </c>
      <c r="E1065" s="62" t="s">
        <v>4111</v>
      </c>
      <c r="F1065" s="62" t="s">
        <v>4112</v>
      </c>
      <c r="G1065" s="63"/>
      <c r="H1065" s="63"/>
      <c r="I1065" s="64"/>
      <c r="J1065" s="65"/>
      <c r="K1065" s="66"/>
      <c r="L1065" s="67"/>
      <c r="N1065" s="68"/>
      <c r="O1065" s="69"/>
      <c r="P1065" s="69"/>
      <c r="Q1065" s="76"/>
      <c r="R1065" s="68" t="str">
        <f t="shared" si="78"/>
        <v/>
      </c>
      <c r="S1065" s="71" t="str">
        <f t="shared" si="79"/>
        <v/>
      </c>
      <c r="T1065" s="68" t="str">
        <f t="shared" si="80"/>
        <v/>
      </c>
      <c r="U1065" s="71" t="str">
        <f t="shared" si="81"/>
        <v/>
      </c>
    </row>
    <row r="1066" spans="1:21" ht="22.5">
      <c r="A1066" s="98" t="s">
        <v>4113</v>
      </c>
      <c r="B1066" s="79" t="s">
        <v>4072</v>
      </c>
      <c r="C1066" s="80" t="s">
        <v>40</v>
      </c>
      <c r="D1066" s="80" t="s">
        <v>23</v>
      </c>
      <c r="E1066" s="74" t="s">
        <v>4114</v>
      </c>
      <c r="F1066" s="74" t="s">
        <v>3960</v>
      </c>
      <c r="G1066" s="63" t="s">
        <v>4080</v>
      </c>
      <c r="H1066" s="63" t="s">
        <v>4081</v>
      </c>
      <c r="I1066" s="64" t="s">
        <v>4082</v>
      </c>
      <c r="J1066" s="65" t="s">
        <v>3921</v>
      </c>
      <c r="K1066" s="66" t="s">
        <v>3922</v>
      </c>
      <c r="L1066" s="164" t="s">
        <v>3659</v>
      </c>
      <c r="N1066" s="68"/>
      <c r="O1066" s="69"/>
      <c r="P1066" s="69"/>
      <c r="Q1066" s="76"/>
      <c r="R1066" s="68" t="str">
        <f t="shared" si="78"/>
        <v/>
      </c>
      <c r="S1066" s="71" t="str">
        <f t="shared" si="79"/>
        <v/>
      </c>
      <c r="T1066" s="68" t="str">
        <f t="shared" si="80"/>
        <v/>
      </c>
      <c r="U1066" s="71" t="str">
        <f t="shared" si="81"/>
        <v/>
      </c>
    </row>
    <row r="1067" spans="1:21" ht="22.5">
      <c r="A1067" s="98" t="s">
        <v>4115</v>
      </c>
      <c r="B1067" s="79" t="s">
        <v>4072</v>
      </c>
      <c r="C1067" s="80" t="s">
        <v>40</v>
      </c>
      <c r="D1067" s="80" t="s">
        <v>269</v>
      </c>
      <c r="E1067" s="74" t="s">
        <v>4116</v>
      </c>
      <c r="F1067" s="74" t="s">
        <v>3963</v>
      </c>
      <c r="G1067" s="63" t="s">
        <v>4085</v>
      </c>
      <c r="H1067" s="63" t="s">
        <v>4086</v>
      </c>
      <c r="I1067" s="64" t="s">
        <v>4087</v>
      </c>
      <c r="J1067" s="65" t="s">
        <v>3921</v>
      </c>
      <c r="K1067" s="66" t="s">
        <v>3922</v>
      </c>
      <c r="L1067" s="164" t="s">
        <v>3659</v>
      </c>
      <c r="N1067" s="68"/>
      <c r="O1067" s="69"/>
      <c r="P1067" s="69"/>
      <c r="Q1067" s="76"/>
      <c r="R1067" s="68" t="str">
        <f t="shared" si="78"/>
        <v/>
      </c>
      <c r="S1067" s="71" t="str">
        <f t="shared" si="79"/>
        <v/>
      </c>
      <c r="T1067" s="68" t="str">
        <f t="shared" si="80"/>
        <v/>
      </c>
      <c r="U1067" s="71" t="str">
        <f t="shared" si="81"/>
        <v/>
      </c>
    </row>
    <row r="1068" spans="1:21" ht="22.5">
      <c r="A1068" s="98" t="s">
        <v>4117</v>
      </c>
      <c r="B1068" s="79" t="s">
        <v>4072</v>
      </c>
      <c r="C1068" s="80" t="s">
        <v>40</v>
      </c>
      <c r="D1068" s="80" t="s">
        <v>60</v>
      </c>
      <c r="E1068" s="74" t="s">
        <v>4118</v>
      </c>
      <c r="F1068" s="74" t="s">
        <v>4119</v>
      </c>
      <c r="G1068" s="63" t="s">
        <v>4095</v>
      </c>
      <c r="H1068" s="63" t="s">
        <v>4096</v>
      </c>
      <c r="I1068" s="64" t="s">
        <v>4097</v>
      </c>
      <c r="J1068" s="65" t="s">
        <v>3941</v>
      </c>
      <c r="K1068" s="66" t="s">
        <v>3942</v>
      </c>
      <c r="L1068" s="164" t="s">
        <v>3659</v>
      </c>
      <c r="N1068" s="68"/>
      <c r="O1068" s="69"/>
      <c r="P1068" s="69"/>
      <c r="Q1068" s="76"/>
      <c r="R1068" s="68" t="str">
        <f t="shared" si="78"/>
        <v/>
      </c>
      <c r="S1068" s="71" t="str">
        <f t="shared" si="79"/>
        <v/>
      </c>
      <c r="T1068" s="68" t="str">
        <f t="shared" si="80"/>
        <v/>
      </c>
      <c r="U1068" s="71" t="str">
        <f t="shared" si="81"/>
        <v/>
      </c>
    </row>
    <row r="1069" spans="1:21" ht="22.5">
      <c r="A1069" s="98" t="s">
        <v>4120</v>
      </c>
      <c r="B1069" s="79" t="s">
        <v>4072</v>
      </c>
      <c r="C1069" s="80" t="s">
        <v>40</v>
      </c>
      <c r="D1069" s="80" t="s">
        <v>439</v>
      </c>
      <c r="E1069" s="74" t="s">
        <v>4121</v>
      </c>
      <c r="F1069" s="74" t="s">
        <v>4122</v>
      </c>
      <c r="G1069" s="63" t="s">
        <v>4101</v>
      </c>
      <c r="H1069" s="63" t="s">
        <v>4102</v>
      </c>
      <c r="I1069" s="64" t="s">
        <v>4103</v>
      </c>
      <c r="J1069" s="65" t="s">
        <v>3941</v>
      </c>
      <c r="K1069" s="66" t="s">
        <v>3942</v>
      </c>
      <c r="L1069" s="164" t="s">
        <v>3659</v>
      </c>
      <c r="N1069" s="68"/>
      <c r="O1069" s="69"/>
      <c r="P1069" s="69"/>
      <c r="Q1069" s="76"/>
      <c r="R1069" s="68" t="str">
        <f t="shared" si="78"/>
        <v/>
      </c>
      <c r="S1069" s="71" t="str">
        <f t="shared" si="79"/>
        <v/>
      </c>
      <c r="T1069" s="68" t="str">
        <f t="shared" si="80"/>
        <v/>
      </c>
      <c r="U1069" s="71" t="str">
        <f t="shared" si="81"/>
        <v/>
      </c>
    </row>
    <row r="1070" spans="1:21" ht="31.5">
      <c r="A1070" s="99" t="s">
        <v>4123</v>
      </c>
      <c r="B1070" s="92" t="s">
        <v>4072</v>
      </c>
      <c r="C1070" s="93" t="s">
        <v>50</v>
      </c>
      <c r="D1070" s="93" t="s">
        <v>25</v>
      </c>
      <c r="E1070" s="62" t="s">
        <v>4124</v>
      </c>
      <c r="F1070" s="62" t="s">
        <v>4125</v>
      </c>
      <c r="G1070" s="63"/>
      <c r="H1070" s="63"/>
      <c r="I1070" s="64"/>
      <c r="J1070" s="65"/>
      <c r="K1070" s="66"/>
      <c r="L1070" s="67"/>
      <c r="N1070" s="68"/>
      <c r="O1070" s="69"/>
      <c r="P1070" s="69"/>
      <c r="Q1070" s="76"/>
      <c r="R1070" s="68" t="str">
        <f t="shared" si="78"/>
        <v/>
      </c>
      <c r="S1070" s="71" t="str">
        <f t="shared" si="79"/>
        <v/>
      </c>
      <c r="T1070" s="68" t="str">
        <f t="shared" si="80"/>
        <v/>
      </c>
      <c r="U1070" s="71" t="str">
        <f t="shared" si="81"/>
        <v/>
      </c>
    </row>
    <row r="1071" spans="1:21" ht="22.5">
      <c r="A1071" s="98" t="s">
        <v>4126</v>
      </c>
      <c r="B1071" s="79" t="s">
        <v>4072</v>
      </c>
      <c r="C1071" s="80" t="s">
        <v>50</v>
      </c>
      <c r="D1071" s="80" t="s">
        <v>23</v>
      </c>
      <c r="E1071" s="74" t="s">
        <v>4127</v>
      </c>
      <c r="F1071" s="74" t="s">
        <v>3975</v>
      </c>
      <c r="G1071" s="63" t="s">
        <v>4080</v>
      </c>
      <c r="H1071" s="63" t="s">
        <v>4081</v>
      </c>
      <c r="I1071" s="64" t="s">
        <v>4082</v>
      </c>
      <c r="J1071" s="65" t="s">
        <v>3921</v>
      </c>
      <c r="K1071" s="66" t="s">
        <v>3922</v>
      </c>
      <c r="L1071" s="164" t="s">
        <v>3659</v>
      </c>
      <c r="N1071" s="68"/>
      <c r="O1071" s="69"/>
      <c r="P1071" s="69"/>
      <c r="Q1071" s="76"/>
      <c r="R1071" s="68" t="str">
        <f t="shared" si="78"/>
        <v/>
      </c>
      <c r="S1071" s="71" t="str">
        <f t="shared" si="79"/>
        <v/>
      </c>
      <c r="T1071" s="68" t="str">
        <f t="shared" si="80"/>
        <v/>
      </c>
      <c r="U1071" s="71" t="str">
        <f t="shared" si="81"/>
        <v/>
      </c>
    </row>
    <row r="1072" spans="1:21" ht="22.5">
      <c r="A1072" s="98" t="s">
        <v>4128</v>
      </c>
      <c r="B1072" s="79" t="s">
        <v>4072</v>
      </c>
      <c r="C1072" s="80" t="s">
        <v>50</v>
      </c>
      <c r="D1072" s="80" t="s">
        <v>269</v>
      </c>
      <c r="E1072" s="74" t="s">
        <v>4129</v>
      </c>
      <c r="F1072" s="74" t="s">
        <v>3978</v>
      </c>
      <c r="G1072" s="63" t="s">
        <v>4085</v>
      </c>
      <c r="H1072" s="63" t="s">
        <v>4086</v>
      </c>
      <c r="I1072" s="64" t="s">
        <v>4087</v>
      </c>
      <c r="J1072" s="65" t="s">
        <v>3921</v>
      </c>
      <c r="K1072" s="66" t="s">
        <v>3922</v>
      </c>
      <c r="L1072" s="164" t="s">
        <v>3659</v>
      </c>
      <c r="N1072" s="68"/>
      <c r="O1072" s="69"/>
      <c r="P1072" s="69"/>
      <c r="Q1072" s="76"/>
      <c r="R1072" s="68" t="str">
        <f t="shared" si="78"/>
        <v/>
      </c>
      <c r="S1072" s="71" t="str">
        <f t="shared" si="79"/>
        <v/>
      </c>
      <c r="T1072" s="68" t="str">
        <f t="shared" si="80"/>
        <v/>
      </c>
      <c r="U1072" s="71" t="str">
        <f t="shared" si="81"/>
        <v/>
      </c>
    </row>
    <row r="1073" spans="1:21" ht="22.5">
      <c r="A1073" s="98" t="s">
        <v>4130</v>
      </c>
      <c r="B1073" s="79" t="s">
        <v>4072</v>
      </c>
      <c r="C1073" s="80" t="s">
        <v>50</v>
      </c>
      <c r="D1073" s="80" t="s">
        <v>60</v>
      </c>
      <c r="E1073" s="74" t="s">
        <v>4131</v>
      </c>
      <c r="F1073" s="74" t="s">
        <v>3750</v>
      </c>
      <c r="G1073" s="63" t="s">
        <v>4095</v>
      </c>
      <c r="H1073" s="63" t="s">
        <v>4096</v>
      </c>
      <c r="I1073" s="64" t="s">
        <v>4097</v>
      </c>
      <c r="J1073" s="65" t="s">
        <v>3941</v>
      </c>
      <c r="K1073" s="66" t="s">
        <v>3942</v>
      </c>
      <c r="L1073" s="164" t="s">
        <v>3659</v>
      </c>
      <c r="N1073" s="68"/>
      <c r="O1073" s="69"/>
      <c r="P1073" s="69"/>
      <c r="Q1073" s="76"/>
      <c r="R1073" s="68" t="str">
        <f t="shared" si="78"/>
        <v/>
      </c>
      <c r="S1073" s="71" t="str">
        <f t="shared" si="79"/>
        <v/>
      </c>
      <c r="T1073" s="68" t="str">
        <f t="shared" si="80"/>
        <v/>
      </c>
      <c r="U1073" s="71" t="str">
        <f t="shared" si="81"/>
        <v/>
      </c>
    </row>
    <row r="1074" spans="1:21" ht="22.5">
      <c r="A1074" s="98" t="s">
        <v>4132</v>
      </c>
      <c r="B1074" s="79" t="s">
        <v>4072</v>
      </c>
      <c r="C1074" s="80" t="s">
        <v>50</v>
      </c>
      <c r="D1074" s="80" t="s">
        <v>439</v>
      </c>
      <c r="E1074" s="74" t="s">
        <v>4133</v>
      </c>
      <c r="F1074" s="74" t="s">
        <v>3753</v>
      </c>
      <c r="G1074" s="63" t="s">
        <v>4101</v>
      </c>
      <c r="H1074" s="63" t="s">
        <v>4102</v>
      </c>
      <c r="I1074" s="64" t="s">
        <v>4103</v>
      </c>
      <c r="J1074" s="65" t="s">
        <v>3941</v>
      </c>
      <c r="K1074" s="66" t="s">
        <v>3942</v>
      </c>
      <c r="L1074" s="164" t="s">
        <v>3659</v>
      </c>
      <c r="N1074" s="68"/>
      <c r="O1074" s="69"/>
      <c r="P1074" s="69"/>
      <c r="Q1074" s="76"/>
      <c r="R1074" s="68" t="str">
        <f t="shared" si="78"/>
        <v/>
      </c>
      <c r="S1074" s="71" t="str">
        <f t="shared" si="79"/>
        <v/>
      </c>
      <c r="T1074" s="68" t="str">
        <f t="shared" si="80"/>
        <v/>
      </c>
      <c r="U1074" s="71" t="str">
        <f t="shared" si="81"/>
        <v/>
      </c>
    </row>
    <row r="1075" spans="1:21" ht="21">
      <c r="A1075" s="86" t="s">
        <v>4134</v>
      </c>
      <c r="B1075" s="59" t="s">
        <v>4072</v>
      </c>
      <c r="C1075" s="60" t="s">
        <v>91</v>
      </c>
      <c r="D1075" s="60" t="s">
        <v>25</v>
      </c>
      <c r="E1075" s="61" t="s">
        <v>4135</v>
      </c>
      <c r="F1075" s="62" t="s">
        <v>4136</v>
      </c>
      <c r="G1075" s="63"/>
      <c r="H1075" s="63"/>
      <c r="I1075" s="64"/>
      <c r="J1075" s="65"/>
      <c r="K1075" s="66"/>
      <c r="L1075" s="67"/>
      <c r="N1075" s="68"/>
      <c r="O1075" s="69"/>
      <c r="P1075" s="69"/>
      <c r="Q1075" s="76"/>
      <c r="R1075" s="68" t="str">
        <f t="shared" si="78"/>
        <v/>
      </c>
      <c r="S1075" s="71" t="str">
        <f t="shared" si="79"/>
        <v/>
      </c>
      <c r="T1075" s="68" t="str">
        <f t="shared" si="80"/>
        <v/>
      </c>
      <c r="U1075" s="71" t="str">
        <f t="shared" si="81"/>
        <v/>
      </c>
    </row>
    <row r="1076" spans="1:21" ht="22.5">
      <c r="A1076" s="58" t="s">
        <v>4137</v>
      </c>
      <c r="B1076" s="72" t="s">
        <v>4072</v>
      </c>
      <c r="C1076" s="73" t="s">
        <v>91</v>
      </c>
      <c r="D1076" s="73" t="s">
        <v>23</v>
      </c>
      <c r="E1076" s="74" t="s">
        <v>4138</v>
      </c>
      <c r="F1076" s="74" t="s">
        <v>3988</v>
      </c>
      <c r="G1076" s="63" t="s">
        <v>4080</v>
      </c>
      <c r="H1076" s="63" t="s">
        <v>4081</v>
      </c>
      <c r="I1076" s="64" t="s">
        <v>4082</v>
      </c>
      <c r="J1076" s="65" t="s">
        <v>3921</v>
      </c>
      <c r="K1076" s="66" t="s">
        <v>3922</v>
      </c>
      <c r="L1076" s="164" t="s">
        <v>3659</v>
      </c>
      <c r="N1076" s="68"/>
      <c r="O1076" s="69"/>
      <c r="P1076" s="69"/>
      <c r="Q1076" s="76"/>
      <c r="R1076" s="68" t="str">
        <f t="shared" si="78"/>
        <v/>
      </c>
      <c r="S1076" s="71" t="str">
        <f t="shared" si="79"/>
        <v/>
      </c>
      <c r="T1076" s="68" t="str">
        <f t="shared" si="80"/>
        <v/>
      </c>
      <c r="U1076" s="71" t="str">
        <f t="shared" si="81"/>
        <v/>
      </c>
    </row>
    <row r="1077" spans="1:21" ht="22.5">
      <c r="A1077" s="58" t="s">
        <v>4139</v>
      </c>
      <c r="B1077" s="72" t="s">
        <v>4072</v>
      </c>
      <c r="C1077" s="73" t="s">
        <v>91</v>
      </c>
      <c r="D1077" s="73" t="s">
        <v>269</v>
      </c>
      <c r="E1077" s="74" t="s">
        <v>4140</v>
      </c>
      <c r="F1077" s="74" t="s">
        <v>3991</v>
      </c>
      <c r="G1077" s="63" t="s">
        <v>4085</v>
      </c>
      <c r="H1077" s="63" t="s">
        <v>4086</v>
      </c>
      <c r="I1077" s="64" t="s">
        <v>4087</v>
      </c>
      <c r="J1077" s="65" t="s">
        <v>3921</v>
      </c>
      <c r="K1077" s="66" t="s">
        <v>3922</v>
      </c>
      <c r="L1077" s="164" t="s">
        <v>3659</v>
      </c>
      <c r="N1077" s="68"/>
      <c r="O1077" s="69"/>
      <c r="P1077" s="69"/>
      <c r="Q1077" s="76"/>
      <c r="R1077" s="68" t="str">
        <f t="shared" si="78"/>
        <v/>
      </c>
      <c r="S1077" s="71" t="str">
        <f t="shared" si="79"/>
        <v/>
      </c>
      <c r="T1077" s="68" t="str">
        <f t="shared" si="80"/>
        <v/>
      </c>
      <c r="U1077" s="71" t="str">
        <f t="shared" si="81"/>
        <v/>
      </c>
    </row>
    <row r="1078" spans="1:21" ht="22.5">
      <c r="A1078" s="58" t="s">
        <v>4141</v>
      </c>
      <c r="B1078" s="72" t="s">
        <v>4072</v>
      </c>
      <c r="C1078" s="73" t="s">
        <v>91</v>
      </c>
      <c r="D1078" s="73" t="s">
        <v>60</v>
      </c>
      <c r="E1078" s="74" t="s">
        <v>3785</v>
      </c>
      <c r="F1078" s="74" t="s">
        <v>3994</v>
      </c>
      <c r="G1078" s="63" t="s">
        <v>4095</v>
      </c>
      <c r="H1078" s="63" t="s">
        <v>4096</v>
      </c>
      <c r="I1078" s="64" t="s">
        <v>4097</v>
      </c>
      <c r="J1078" s="65" t="s">
        <v>3941</v>
      </c>
      <c r="K1078" s="66" t="s">
        <v>3942</v>
      </c>
      <c r="L1078" s="164" t="s">
        <v>3659</v>
      </c>
      <c r="N1078" s="68"/>
      <c r="O1078" s="69"/>
      <c r="P1078" s="69"/>
      <c r="Q1078" s="76"/>
      <c r="R1078" s="68" t="str">
        <f t="shared" si="78"/>
        <v/>
      </c>
      <c r="S1078" s="71" t="str">
        <f t="shared" si="79"/>
        <v/>
      </c>
      <c r="T1078" s="68" t="str">
        <f t="shared" si="80"/>
        <v/>
      </c>
      <c r="U1078" s="71" t="str">
        <f t="shared" si="81"/>
        <v/>
      </c>
    </row>
    <row r="1079" spans="1:21" ht="22.5">
      <c r="A1079" s="58" t="s">
        <v>4142</v>
      </c>
      <c r="B1079" s="72" t="s">
        <v>4072</v>
      </c>
      <c r="C1079" s="73" t="s">
        <v>91</v>
      </c>
      <c r="D1079" s="73" t="s">
        <v>439</v>
      </c>
      <c r="E1079" s="74" t="s">
        <v>3788</v>
      </c>
      <c r="F1079" s="74" t="s">
        <v>3997</v>
      </c>
      <c r="G1079" s="63" t="s">
        <v>4101</v>
      </c>
      <c r="H1079" s="63" t="s">
        <v>4102</v>
      </c>
      <c r="I1079" s="64" t="s">
        <v>4103</v>
      </c>
      <c r="J1079" s="65" t="s">
        <v>3941</v>
      </c>
      <c r="K1079" s="66" t="s">
        <v>3942</v>
      </c>
      <c r="L1079" s="164" t="s">
        <v>3659</v>
      </c>
      <c r="N1079" s="68"/>
      <c r="O1079" s="69"/>
      <c r="P1079" s="69"/>
      <c r="Q1079" s="76"/>
      <c r="R1079" s="68" t="str">
        <f t="shared" si="78"/>
        <v/>
      </c>
      <c r="S1079" s="71" t="str">
        <f t="shared" si="79"/>
        <v/>
      </c>
      <c r="T1079" s="68" t="str">
        <f t="shared" si="80"/>
        <v/>
      </c>
      <c r="U1079" s="71" t="str">
        <f t="shared" si="81"/>
        <v/>
      </c>
    </row>
    <row r="1080" spans="1:21" ht="31.5">
      <c r="A1080" s="58" t="s">
        <v>4143</v>
      </c>
      <c r="B1080" s="72" t="s">
        <v>4072</v>
      </c>
      <c r="C1080" s="73" t="s">
        <v>91</v>
      </c>
      <c r="D1080" s="73" t="s">
        <v>107</v>
      </c>
      <c r="E1080" s="74" t="s">
        <v>4144</v>
      </c>
      <c r="F1080" s="74" t="s">
        <v>4000</v>
      </c>
      <c r="G1080" s="63" t="s">
        <v>4080</v>
      </c>
      <c r="H1080" s="63" t="s">
        <v>4081</v>
      </c>
      <c r="I1080" s="64" t="s">
        <v>4082</v>
      </c>
      <c r="J1080" s="65" t="s">
        <v>3921</v>
      </c>
      <c r="K1080" s="66" t="s">
        <v>3922</v>
      </c>
      <c r="L1080" s="164" t="s">
        <v>3659</v>
      </c>
      <c r="N1080" s="68"/>
      <c r="O1080" s="69"/>
      <c r="P1080" s="69"/>
      <c r="Q1080" s="76"/>
      <c r="R1080" s="68" t="str">
        <f t="shared" si="78"/>
        <v/>
      </c>
      <c r="S1080" s="71" t="str">
        <f t="shared" si="79"/>
        <v/>
      </c>
      <c r="T1080" s="68" t="str">
        <f t="shared" si="80"/>
        <v/>
      </c>
      <c r="U1080" s="71" t="str">
        <f t="shared" si="81"/>
        <v/>
      </c>
    </row>
    <row r="1081" spans="1:21" ht="31.5">
      <c r="A1081" s="58" t="s">
        <v>4145</v>
      </c>
      <c r="B1081" s="72" t="s">
        <v>4072</v>
      </c>
      <c r="C1081" s="73" t="s">
        <v>91</v>
      </c>
      <c r="D1081" s="73" t="s">
        <v>551</v>
      </c>
      <c r="E1081" s="74" t="s">
        <v>4146</v>
      </c>
      <c r="F1081" s="74" t="s">
        <v>4003</v>
      </c>
      <c r="G1081" s="63" t="s">
        <v>4085</v>
      </c>
      <c r="H1081" s="63" t="s">
        <v>4086</v>
      </c>
      <c r="I1081" s="64" t="s">
        <v>4087</v>
      </c>
      <c r="J1081" s="65" t="s">
        <v>3921</v>
      </c>
      <c r="K1081" s="66" t="s">
        <v>3922</v>
      </c>
      <c r="L1081" s="164" t="s">
        <v>3659</v>
      </c>
      <c r="N1081" s="68"/>
      <c r="O1081" s="69"/>
      <c r="P1081" s="69"/>
      <c r="Q1081" s="76"/>
      <c r="R1081" s="68" t="str">
        <f t="shared" si="78"/>
        <v/>
      </c>
      <c r="S1081" s="71" t="str">
        <f t="shared" si="79"/>
        <v/>
      </c>
      <c r="T1081" s="68" t="str">
        <f t="shared" si="80"/>
        <v/>
      </c>
      <c r="U1081" s="71" t="str">
        <f t="shared" si="81"/>
        <v/>
      </c>
    </row>
    <row r="1082" spans="1:21" ht="31.5">
      <c r="A1082" s="58" t="s">
        <v>4147</v>
      </c>
      <c r="B1082" s="72" t="s">
        <v>4072</v>
      </c>
      <c r="C1082" s="73" t="s">
        <v>91</v>
      </c>
      <c r="D1082" s="73" t="s">
        <v>600</v>
      </c>
      <c r="E1082" s="74" t="s">
        <v>3803</v>
      </c>
      <c r="F1082" s="74" t="s">
        <v>4148</v>
      </c>
      <c r="G1082" s="63" t="s">
        <v>4095</v>
      </c>
      <c r="H1082" s="63" t="s">
        <v>4096</v>
      </c>
      <c r="I1082" s="64" t="s">
        <v>4097</v>
      </c>
      <c r="J1082" s="65" t="s">
        <v>3941</v>
      </c>
      <c r="K1082" s="66" t="s">
        <v>3942</v>
      </c>
      <c r="L1082" s="164" t="s">
        <v>3659</v>
      </c>
      <c r="N1082" s="68"/>
      <c r="O1082" s="69"/>
      <c r="P1082" s="69"/>
      <c r="Q1082" s="76"/>
      <c r="R1082" s="68" t="str">
        <f t="shared" si="78"/>
        <v/>
      </c>
      <c r="S1082" s="71" t="str">
        <f t="shared" si="79"/>
        <v/>
      </c>
      <c r="T1082" s="68" t="str">
        <f t="shared" si="80"/>
        <v/>
      </c>
      <c r="U1082" s="71" t="str">
        <f t="shared" si="81"/>
        <v/>
      </c>
    </row>
    <row r="1083" spans="1:21" ht="31.5">
      <c r="A1083" s="58" t="s">
        <v>4149</v>
      </c>
      <c r="B1083" s="72" t="s">
        <v>4072</v>
      </c>
      <c r="C1083" s="73" t="s">
        <v>91</v>
      </c>
      <c r="D1083" s="73" t="s">
        <v>609</v>
      </c>
      <c r="E1083" s="74" t="s">
        <v>3806</v>
      </c>
      <c r="F1083" s="74" t="s">
        <v>4150</v>
      </c>
      <c r="G1083" s="63" t="s">
        <v>4101</v>
      </c>
      <c r="H1083" s="63" t="s">
        <v>4102</v>
      </c>
      <c r="I1083" s="64" t="s">
        <v>4103</v>
      </c>
      <c r="J1083" s="65" t="s">
        <v>3941</v>
      </c>
      <c r="K1083" s="66" t="s">
        <v>3942</v>
      </c>
      <c r="L1083" s="164" t="s">
        <v>3659</v>
      </c>
      <c r="N1083" s="68"/>
      <c r="O1083" s="69"/>
      <c r="P1083" s="69"/>
      <c r="Q1083" s="76"/>
      <c r="R1083" s="68" t="str">
        <f t="shared" si="78"/>
        <v/>
      </c>
      <c r="S1083" s="71" t="str">
        <f t="shared" si="79"/>
        <v/>
      </c>
      <c r="T1083" s="68" t="str">
        <f t="shared" si="80"/>
        <v/>
      </c>
      <c r="U1083" s="71" t="str">
        <f t="shared" si="81"/>
        <v/>
      </c>
    </row>
    <row r="1084" spans="1:21" ht="42">
      <c r="A1084" s="86" t="s">
        <v>4151</v>
      </c>
      <c r="B1084" s="59" t="s">
        <v>4072</v>
      </c>
      <c r="C1084" s="60" t="s">
        <v>173</v>
      </c>
      <c r="D1084" s="60" t="s">
        <v>25</v>
      </c>
      <c r="E1084" s="62" t="s">
        <v>4152</v>
      </c>
      <c r="F1084" s="62" t="s">
        <v>4153</v>
      </c>
      <c r="G1084" s="63"/>
      <c r="H1084" s="63"/>
      <c r="I1084" s="64"/>
      <c r="J1084" s="65"/>
      <c r="K1084" s="66"/>
      <c r="L1084" s="67"/>
      <c r="N1084" s="68"/>
      <c r="O1084" s="69"/>
      <c r="P1084" s="69"/>
      <c r="Q1084" s="76"/>
      <c r="R1084" s="68" t="str">
        <f t="shared" si="78"/>
        <v/>
      </c>
      <c r="S1084" s="71" t="str">
        <f t="shared" si="79"/>
        <v/>
      </c>
      <c r="T1084" s="68" t="str">
        <f t="shared" si="80"/>
        <v/>
      </c>
      <c r="U1084" s="71" t="str">
        <f t="shared" si="81"/>
        <v/>
      </c>
    </row>
    <row r="1085" spans="1:21" ht="32.450000000000003" customHeight="1">
      <c r="A1085" s="58" t="s">
        <v>4154</v>
      </c>
      <c r="B1085" s="72" t="s">
        <v>4072</v>
      </c>
      <c r="C1085" s="73" t="s">
        <v>173</v>
      </c>
      <c r="D1085" s="73" t="s">
        <v>23</v>
      </c>
      <c r="E1085" s="74" t="s">
        <v>4155</v>
      </c>
      <c r="F1085" s="74" t="s">
        <v>4013</v>
      </c>
      <c r="G1085" s="63" t="s">
        <v>4080</v>
      </c>
      <c r="H1085" s="63" t="s">
        <v>4081</v>
      </c>
      <c r="I1085" s="64" t="s">
        <v>4082</v>
      </c>
      <c r="J1085" s="65" t="s">
        <v>3921</v>
      </c>
      <c r="K1085" s="66" t="s">
        <v>3922</v>
      </c>
      <c r="L1085" s="164" t="s">
        <v>3659</v>
      </c>
      <c r="N1085" s="68"/>
      <c r="O1085" s="69"/>
      <c r="P1085" s="69"/>
      <c r="Q1085" s="76"/>
      <c r="R1085" s="68" t="str">
        <f t="shared" si="78"/>
        <v/>
      </c>
      <c r="S1085" s="71" t="str">
        <f t="shared" si="79"/>
        <v/>
      </c>
      <c r="T1085" s="68" t="str">
        <f t="shared" si="80"/>
        <v/>
      </c>
      <c r="U1085" s="71" t="str">
        <f t="shared" si="81"/>
        <v/>
      </c>
    </row>
    <row r="1086" spans="1:21" ht="30.6" customHeight="1">
      <c r="A1086" s="58" t="s">
        <v>4156</v>
      </c>
      <c r="B1086" s="72" t="s">
        <v>4072</v>
      </c>
      <c r="C1086" s="73" t="s">
        <v>173</v>
      </c>
      <c r="D1086" s="73" t="s">
        <v>269</v>
      </c>
      <c r="E1086" s="74" t="s">
        <v>4157</v>
      </c>
      <c r="F1086" s="74" t="s">
        <v>4016</v>
      </c>
      <c r="G1086" s="63" t="s">
        <v>4085</v>
      </c>
      <c r="H1086" s="63" t="s">
        <v>4086</v>
      </c>
      <c r="I1086" s="64" t="s">
        <v>4087</v>
      </c>
      <c r="J1086" s="65" t="s">
        <v>3921</v>
      </c>
      <c r="K1086" s="66" t="s">
        <v>3922</v>
      </c>
      <c r="L1086" s="164" t="s">
        <v>3659</v>
      </c>
      <c r="N1086" s="68"/>
      <c r="O1086" s="69"/>
      <c r="P1086" s="69"/>
      <c r="Q1086" s="76"/>
      <c r="R1086" s="68" t="str">
        <f t="shared" si="78"/>
        <v/>
      </c>
      <c r="S1086" s="71" t="str">
        <f t="shared" si="79"/>
        <v/>
      </c>
      <c r="T1086" s="68" t="str">
        <f t="shared" si="80"/>
        <v/>
      </c>
      <c r="U1086" s="71" t="str">
        <f t="shared" si="81"/>
        <v/>
      </c>
    </row>
    <row r="1087" spans="1:21" ht="30.6" customHeight="1">
      <c r="A1087" s="58" t="s">
        <v>4158</v>
      </c>
      <c r="B1087" s="72" t="s">
        <v>4072</v>
      </c>
      <c r="C1087" s="73" t="s">
        <v>173</v>
      </c>
      <c r="D1087" s="73" t="s">
        <v>299</v>
      </c>
      <c r="E1087" s="74" t="s">
        <v>3824</v>
      </c>
      <c r="F1087" s="74" t="s">
        <v>4159</v>
      </c>
      <c r="G1087" s="63" t="s">
        <v>4095</v>
      </c>
      <c r="H1087" s="63" t="s">
        <v>4096</v>
      </c>
      <c r="I1087" s="64" t="s">
        <v>4097</v>
      </c>
      <c r="J1087" s="65" t="s">
        <v>3941</v>
      </c>
      <c r="K1087" s="66" t="s">
        <v>3942</v>
      </c>
      <c r="L1087" s="164" t="s">
        <v>3659</v>
      </c>
      <c r="N1087" s="68"/>
      <c r="O1087" s="69"/>
      <c r="P1087" s="69"/>
      <c r="Q1087" s="76"/>
      <c r="R1087" s="68" t="str">
        <f t="shared" si="78"/>
        <v/>
      </c>
      <c r="S1087" s="71" t="str">
        <f t="shared" si="79"/>
        <v/>
      </c>
      <c r="T1087" s="68" t="str">
        <f t="shared" si="80"/>
        <v/>
      </c>
      <c r="U1087" s="71" t="str">
        <f t="shared" si="81"/>
        <v/>
      </c>
    </row>
    <row r="1088" spans="1:21" ht="33.6" customHeight="1">
      <c r="A1088" s="58" t="s">
        <v>4160</v>
      </c>
      <c r="B1088" s="72" t="s">
        <v>4072</v>
      </c>
      <c r="C1088" s="73" t="s">
        <v>173</v>
      </c>
      <c r="D1088" s="73" t="s">
        <v>306</v>
      </c>
      <c r="E1088" s="74" t="s">
        <v>3827</v>
      </c>
      <c r="F1088" s="74" t="s">
        <v>4161</v>
      </c>
      <c r="G1088" s="63" t="s">
        <v>4101</v>
      </c>
      <c r="H1088" s="63" t="s">
        <v>4102</v>
      </c>
      <c r="I1088" s="64" t="s">
        <v>4103</v>
      </c>
      <c r="J1088" s="65" t="s">
        <v>3941</v>
      </c>
      <c r="K1088" s="66" t="s">
        <v>3942</v>
      </c>
      <c r="L1088" s="164" t="s">
        <v>3659</v>
      </c>
      <c r="N1088" s="68"/>
      <c r="O1088" s="69"/>
      <c r="P1088" s="69"/>
      <c r="Q1088" s="76"/>
      <c r="R1088" s="68" t="str">
        <f t="shared" si="78"/>
        <v/>
      </c>
      <c r="S1088" s="71" t="str">
        <f t="shared" si="79"/>
        <v/>
      </c>
      <c r="T1088" s="68" t="str">
        <f t="shared" si="80"/>
        <v/>
      </c>
      <c r="U1088" s="71" t="str">
        <f t="shared" si="81"/>
        <v/>
      </c>
    </row>
    <row r="1089" spans="1:21" ht="22.5">
      <c r="A1089" s="58" t="s">
        <v>4162</v>
      </c>
      <c r="B1089" s="72" t="s">
        <v>4072</v>
      </c>
      <c r="C1089" s="73" t="s">
        <v>173</v>
      </c>
      <c r="D1089" s="73" t="s">
        <v>60</v>
      </c>
      <c r="E1089" s="74" t="s">
        <v>4163</v>
      </c>
      <c r="F1089" s="74" t="s">
        <v>4025</v>
      </c>
      <c r="G1089" s="63" t="s">
        <v>4080</v>
      </c>
      <c r="H1089" s="63" t="s">
        <v>4081</v>
      </c>
      <c r="I1089" s="64" t="s">
        <v>4082</v>
      </c>
      <c r="J1089" s="65" t="s">
        <v>3921</v>
      </c>
      <c r="K1089" s="66" t="s">
        <v>3922</v>
      </c>
      <c r="L1089" s="164" t="s">
        <v>3659</v>
      </c>
      <c r="N1089" s="68"/>
      <c r="O1089" s="69"/>
      <c r="P1089" s="69"/>
      <c r="Q1089" s="76"/>
      <c r="R1089" s="68" t="str">
        <f t="shared" si="78"/>
        <v/>
      </c>
      <c r="S1089" s="71" t="str">
        <f t="shared" si="79"/>
        <v/>
      </c>
      <c r="T1089" s="68" t="str">
        <f t="shared" si="80"/>
        <v/>
      </c>
      <c r="U1089" s="71" t="str">
        <f t="shared" si="81"/>
        <v/>
      </c>
    </row>
    <row r="1090" spans="1:21" ht="22.5">
      <c r="A1090" s="58" t="s">
        <v>4164</v>
      </c>
      <c r="B1090" s="72" t="s">
        <v>4072</v>
      </c>
      <c r="C1090" s="73" t="s">
        <v>173</v>
      </c>
      <c r="D1090" s="73" t="s">
        <v>439</v>
      </c>
      <c r="E1090" s="74" t="s">
        <v>4165</v>
      </c>
      <c r="F1090" s="74" t="s">
        <v>4028</v>
      </c>
      <c r="G1090" s="63" t="s">
        <v>4085</v>
      </c>
      <c r="H1090" s="63" t="s">
        <v>4086</v>
      </c>
      <c r="I1090" s="64" t="s">
        <v>4087</v>
      </c>
      <c r="J1090" s="65" t="s">
        <v>3921</v>
      </c>
      <c r="K1090" s="66" t="s">
        <v>3922</v>
      </c>
      <c r="L1090" s="164" t="s">
        <v>3659</v>
      </c>
      <c r="N1090" s="68"/>
      <c r="O1090" s="69"/>
      <c r="P1090" s="69"/>
      <c r="Q1090" s="76"/>
      <c r="R1090" s="68" t="str">
        <f t="shared" si="78"/>
        <v/>
      </c>
      <c r="S1090" s="71" t="str">
        <f t="shared" si="79"/>
        <v/>
      </c>
      <c r="T1090" s="68" t="str">
        <f t="shared" si="80"/>
        <v/>
      </c>
      <c r="U1090" s="71" t="str">
        <f t="shared" si="81"/>
        <v/>
      </c>
    </row>
    <row r="1091" spans="1:21" ht="22.5">
      <c r="A1091" s="58" t="s">
        <v>4166</v>
      </c>
      <c r="B1091" s="72" t="s">
        <v>4072</v>
      </c>
      <c r="C1091" s="73" t="s">
        <v>173</v>
      </c>
      <c r="D1091" s="73" t="s">
        <v>684</v>
      </c>
      <c r="E1091" s="74" t="s">
        <v>3842</v>
      </c>
      <c r="F1091" s="74" t="s">
        <v>4031</v>
      </c>
      <c r="G1091" s="63" t="s">
        <v>4095</v>
      </c>
      <c r="H1091" s="63" t="s">
        <v>4096</v>
      </c>
      <c r="I1091" s="64" t="s">
        <v>4097</v>
      </c>
      <c r="J1091" s="65" t="s">
        <v>3941</v>
      </c>
      <c r="K1091" s="66" t="s">
        <v>3942</v>
      </c>
      <c r="L1091" s="164" t="s">
        <v>3659</v>
      </c>
      <c r="N1091" s="68"/>
      <c r="O1091" s="69"/>
      <c r="P1091" s="69"/>
      <c r="Q1091" s="76"/>
      <c r="R1091" s="68" t="str">
        <f t="shared" si="78"/>
        <v/>
      </c>
      <c r="S1091" s="71" t="str">
        <f t="shared" si="79"/>
        <v/>
      </c>
      <c r="T1091" s="68" t="str">
        <f t="shared" si="80"/>
        <v/>
      </c>
      <c r="U1091" s="71" t="str">
        <f t="shared" si="81"/>
        <v/>
      </c>
    </row>
    <row r="1092" spans="1:21" ht="22.5">
      <c r="A1092" s="58" t="s">
        <v>4167</v>
      </c>
      <c r="B1092" s="72" t="s">
        <v>4072</v>
      </c>
      <c r="C1092" s="73" t="s">
        <v>173</v>
      </c>
      <c r="D1092" s="73" t="s">
        <v>688</v>
      </c>
      <c r="E1092" s="74" t="s">
        <v>3845</v>
      </c>
      <c r="F1092" s="74" t="s">
        <v>4034</v>
      </c>
      <c r="G1092" s="63" t="s">
        <v>4101</v>
      </c>
      <c r="H1092" s="63" t="s">
        <v>4102</v>
      </c>
      <c r="I1092" s="64" t="s">
        <v>4103</v>
      </c>
      <c r="J1092" s="65" t="s">
        <v>3941</v>
      </c>
      <c r="K1092" s="66" t="s">
        <v>3942</v>
      </c>
      <c r="L1092" s="164" t="s">
        <v>3659</v>
      </c>
      <c r="N1092" s="68"/>
      <c r="O1092" s="69"/>
      <c r="P1092" s="69"/>
      <c r="Q1092" s="76"/>
      <c r="R1092" s="68" t="str">
        <f t="shared" si="78"/>
        <v/>
      </c>
      <c r="S1092" s="71" t="str">
        <f t="shared" si="79"/>
        <v/>
      </c>
      <c r="T1092" s="68" t="str">
        <f t="shared" si="80"/>
        <v/>
      </c>
      <c r="U1092" s="71" t="str">
        <f t="shared" si="81"/>
        <v/>
      </c>
    </row>
    <row r="1093" spans="1:21" ht="31.5">
      <c r="A1093" s="58" t="s">
        <v>4168</v>
      </c>
      <c r="B1093" s="72" t="s">
        <v>4072</v>
      </c>
      <c r="C1093" s="73" t="s">
        <v>173</v>
      </c>
      <c r="D1093" s="73" t="s">
        <v>107</v>
      </c>
      <c r="E1093" s="87" t="s">
        <v>4169</v>
      </c>
      <c r="F1093" s="74" t="s">
        <v>4037</v>
      </c>
      <c r="G1093" s="63" t="s">
        <v>4080</v>
      </c>
      <c r="H1093" s="63" t="s">
        <v>4081</v>
      </c>
      <c r="I1093" s="64" t="s">
        <v>4082</v>
      </c>
      <c r="J1093" s="65" t="s">
        <v>3921</v>
      </c>
      <c r="K1093" s="66" t="s">
        <v>3922</v>
      </c>
      <c r="L1093" s="164" t="s">
        <v>3659</v>
      </c>
      <c r="N1093" s="68"/>
      <c r="O1093" s="69"/>
      <c r="P1093" s="69"/>
      <c r="Q1093" s="76"/>
      <c r="R1093" s="68" t="str">
        <f t="shared" si="78"/>
        <v/>
      </c>
      <c r="S1093" s="71" t="str">
        <f t="shared" si="79"/>
        <v/>
      </c>
      <c r="T1093" s="68" t="str">
        <f t="shared" si="80"/>
        <v/>
      </c>
      <c r="U1093" s="71" t="str">
        <f t="shared" si="81"/>
        <v/>
      </c>
    </row>
    <row r="1094" spans="1:21" ht="32.450000000000003" customHeight="1">
      <c r="A1094" s="58" t="s">
        <v>4170</v>
      </c>
      <c r="B1094" s="72" t="s">
        <v>4072</v>
      </c>
      <c r="C1094" s="73" t="s">
        <v>173</v>
      </c>
      <c r="D1094" s="73" t="s">
        <v>551</v>
      </c>
      <c r="E1094" s="87" t="s">
        <v>4171</v>
      </c>
      <c r="F1094" s="74" t="s">
        <v>4040</v>
      </c>
      <c r="G1094" s="63" t="s">
        <v>4085</v>
      </c>
      <c r="H1094" s="63" t="s">
        <v>4086</v>
      </c>
      <c r="I1094" s="64" t="s">
        <v>4087</v>
      </c>
      <c r="J1094" s="65" t="s">
        <v>3921</v>
      </c>
      <c r="K1094" s="66" t="s">
        <v>3922</v>
      </c>
      <c r="L1094" s="164" t="s">
        <v>3659</v>
      </c>
      <c r="N1094" s="68"/>
      <c r="O1094" s="69"/>
      <c r="P1094" s="69"/>
      <c r="Q1094" s="76"/>
      <c r="R1094" s="68" t="str">
        <f t="shared" si="78"/>
        <v/>
      </c>
      <c r="S1094" s="71" t="str">
        <f t="shared" si="79"/>
        <v/>
      </c>
      <c r="T1094" s="68" t="str">
        <f t="shared" si="80"/>
        <v/>
      </c>
      <c r="U1094" s="71" t="str">
        <f t="shared" si="81"/>
        <v/>
      </c>
    </row>
    <row r="1095" spans="1:21" ht="31.5">
      <c r="A1095" s="58" t="s">
        <v>4172</v>
      </c>
      <c r="B1095" s="72" t="s">
        <v>4072</v>
      </c>
      <c r="C1095" s="73" t="s">
        <v>173</v>
      </c>
      <c r="D1095" s="73" t="s">
        <v>454</v>
      </c>
      <c r="E1095" s="87" t="s">
        <v>3861</v>
      </c>
      <c r="F1095" s="74" t="s">
        <v>4043</v>
      </c>
      <c r="G1095" s="63" t="s">
        <v>4095</v>
      </c>
      <c r="H1095" s="63" t="s">
        <v>4096</v>
      </c>
      <c r="I1095" s="64" t="s">
        <v>4097</v>
      </c>
      <c r="J1095" s="65" t="s">
        <v>3941</v>
      </c>
      <c r="K1095" s="66" t="s">
        <v>3942</v>
      </c>
      <c r="L1095" s="164" t="s">
        <v>3659</v>
      </c>
      <c r="N1095" s="68"/>
      <c r="O1095" s="69"/>
      <c r="P1095" s="69"/>
      <c r="Q1095" s="76"/>
      <c r="R1095" s="68" t="str">
        <f t="shared" si="78"/>
        <v/>
      </c>
      <c r="S1095" s="71" t="str">
        <f t="shared" si="79"/>
        <v/>
      </c>
      <c r="T1095" s="68" t="str">
        <f t="shared" si="80"/>
        <v/>
      </c>
      <c r="U1095" s="71" t="str">
        <f t="shared" si="81"/>
        <v/>
      </c>
    </row>
    <row r="1096" spans="1:21" ht="31.5">
      <c r="A1096" s="58" t="s">
        <v>4173</v>
      </c>
      <c r="B1096" s="72" t="s">
        <v>4072</v>
      </c>
      <c r="C1096" s="73" t="s">
        <v>173</v>
      </c>
      <c r="D1096" s="73" t="s">
        <v>1723</v>
      </c>
      <c r="E1096" s="87" t="s">
        <v>3864</v>
      </c>
      <c r="F1096" s="74" t="s">
        <v>4046</v>
      </c>
      <c r="G1096" s="63" t="s">
        <v>4101</v>
      </c>
      <c r="H1096" s="63" t="s">
        <v>4102</v>
      </c>
      <c r="I1096" s="64" t="s">
        <v>4103</v>
      </c>
      <c r="J1096" s="65" t="s">
        <v>3941</v>
      </c>
      <c r="K1096" s="66" t="s">
        <v>3942</v>
      </c>
      <c r="L1096" s="164" t="s">
        <v>3659</v>
      </c>
      <c r="N1096" s="68"/>
      <c r="O1096" s="69"/>
      <c r="P1096" s="69"/>
      <c r="Q1096" s="76"/>
      <c r="R1096" s="68" t="str">
        <f t="shared" si="78"/>
        <v/>
      </c>
      <c r="S1096" s="71" t="str">
        <f t="shared" si="79"/>
        <v/>
      </c>
      <c r="T1096" s="68" t="str">
        <f t="shared" si="80"/>
        <v/>
      </c>
      <c r="U1096" s="71" t="str">
        <f t="shared" si="81"/>
        <v/>
      </c>
    </row>
    <row r="1097" spans="1:21" ht="31.5">
      <c r="A1097" s="58" t="s">
        <v>4174</v>
      </c>
      <c r="B1097" s="72" t="s">
        <v>4072</v>
      </c>
      <c r="C1097" s="73" t="s">
        <v>173</v>
      </c>
      <c r="D1097" s="73" t="s">
        <v>600</v>
      </c>
      <c r="E1097" s="87" t="s">
        <v>4175</v>
      </c>
      <c r="F1097" s="74" t="s">
        <v>4176</v>
      </c>
      <c r="G1097" s="89" t="s">
        <v>3535</v>
      </c>
      <c r="H1097" s="89" t="s">
        <v>3536</v>
      </c>
      <c r="I1097" s="90" t="s">
        <v>3537</v>
      </c>
      <c r="J1097" s="82" t="s">
        <v>3538</v>
      </c>
      <c r="K1097" s="83" t="s">
        <v>3537</v>
      </c>
      <c r="L1097" s="164" t="s">
        <v>3659</v>
      </c>
      <c r="M1097" s="84"/>
      <c r="N1097" s="68"/>
      <c r="O1097" s="69"/>
      <c r="P1097" s="69"/>
      <c r="Q1097" s="76"/>
      <c r="R1097" s="68" t="str">
        <f t="shared" si="78"/>
        <v/>
      </c>
      <c r="S1097" s="71" t="str">
        <f t="shared" si="79"/>
        <v/>
      </c>
      <c r="T1097" s="68" t="str">
        <f t="shared" si="80"/>
        <v/>
      </c>
      <c r="U1097" s="71" t="str">
        <f t="shared" si="81"/>
        <v/>
      </c>
    </row>
    <row r="1098" spans="1:21" ht="31.5">
      <c r="A1098" s="58" t="s">
        <v>4177</v>
      </c>
      <c r="B1098" s="72" t="s">
        <v>4072</v>
      </c>
      <c r="C1098" s="73" t="s">
        <v>173</v>
      </c>
      <c r="D1098" s="73" t="s">
        <v>609</v>
      </c>
      <c r="E1098" s="87" t="s">
        <v>4178</v>
      </c>
      <c r="F1098" s="74" t="s">
        <v>4179</v>
      </c>
      <c r="G1098" s="89" t="s">
        <v>3535</v>
      </c>
      <c r="H1098" s="89" t="s">
        <v>3536</v>
      </c>
      <c r="I1098" s="90" t="s">
        <v>3537</v>
      </c>
      <c r="J1098" s="82" t="s">
        <v>3538</v>
      </c>
      <c r="K1098" s="83" t="s">
        <v>3537</v>
      </c>
      <c r="L1098" s="164" t="s">
        <v>3659</v>
      </c>
      <c r="M1098" s="84"/>
      <c r="N1098" s="68"/>
      <c r="O1098" s="69"/>
      <c r="P1098" s="69"/>
      <c r="Q1098" s="76"/>
      <c r="R1098" s="68" t="str">
        <f t="shared" si="78"/>
        <v/>
      </c>
      <c r="S1098" s="71" t="str">
        <f t="shared" si="79"/>
        <v/>
      </c>
      <c r="T1098" s="68" t="str">
        <f t="shared" si="80"/>
        <v/>
      </c>
      <c r="U1098" s="71" t="str">
        <f t="shared" si="81"/>
        <v/>
      </c>
    </row>
    <row r="1099" spans="1:21" ht="31.5">
      <c r="A1099" s="58" t="s">
        <v>4180</v>
      </c>
      <c r="B1099" s="72" t="s">
        <v>4072</v>
      </c>
      <c r="C1099" s="73" t="s">
        <v>173</v>
      </c>
      <c r="D1099" s="73" t="s">
        <v>1445</v>
      </c>
      <c r="E1099" s="87" t="s">
        <v>3881</v>
      </c>
      <c r="F1099" s="74" t="s">
        <v>4181</v>
      </c>
      <c r="G1099" s="89" t="s">
        <v>3535</v>
      </c>
      <c r="H1099" s="89" t="s">
        <v>3536</v>
      </c>
      <c r="I1099" s="90" t="s">
        <v>3537</v>
      </c>
      <c r="J1099" s="82" t="s">
        <v>3538</v>
      </c>
      <c r="K1099" s="83" t="s">
        <v>3537</v>
      </c>
      <c r="L1099" s="164" t="s">
        <v>3659</v>
      </c>
      <c r="M1099" s="84"/>
      <c r="N1099" s="68"/>
      <c r="O1099" s="69"/>
      <c r="P1099" s="69"/>
      <c r="Q1099" s="76"/>
      <c r="R1099" s="68" t="str">
        <f t="shared" si="78"/>
        <v/>
      </c>
      <c r="S1099" s="71" t="str">
        <f t="shared" si="79"/>
        <v/>
      </c>
      <c r="T1099" s="68" t="str">
        <f t="shared" si="80"/>
        <v/>
      </c>
      <c r="U1099" s="71" t="str">
        <f t="shared" si="81"/>
        <v/>
      </c>
    </row>
    <row r="1100" spans="1:21" ht="31.5">
      <c r="A1100" s="58" t="s">
        <v>4182</v>
      </c>
      <c r="B1100" s="72" t="s">
        <v>4072</v>
      </c>
      <c r="C1100" s="73" t="s">
        <v>173</v>
      </c>
      <c r="D1100" s="73" t="s">
        <v>3857</v>
      </c>
      <c r="E1100" s="87" t="s">
        <v>3885</v>
      </c>
      <c r="F1100" s="74" t="s">
        <v>4183</v>
      </c>
      <c r="G1100" s="89" t="s">
        <v>3535</v>
      </c>
      <c r="H1100" s="89" t="s">
        <v>3536</v>
      </c>
      <c r="I1100" s="90" t="s">
        <v>3537</v>
      </c>
      <c r="J1100" s="82" t="s">
        <v>3538</v>
      </c>
      <c r="K1100" s="83" t="s">
        <v>3537</v>
      </c>
      <c r="L1100" s="164" t="s">
        <v>3659</v>
      </c>
      <c r="M1100" s="84"/>
      <c r="N1100" s="68"/>
      <c r="O1100" s="69"/>
      <c r="P1100" s="69"/>
      <c r="Q1100" s="76"/>
      <c r="R1100" s="68" t="str">
        <f t="shared" si="78"/>
        <v/>
      </c>
      <c r="S1100" s="71" t="str">
        <f t="shared" si="79"/>
        <v/>
      </c>
      <c r="T1100" s="68" t="str">
        <f t="shared" si="80"/>
        <v/>
      </c>
      <c r="U1100" s="71" t="str">
        <f t="shared" si="81"/>
        <v/>
      </c>
    </row>
    <row r="1101" spans="1:21" ht="22.5">
      <c r="A1101" s="58" t="s">
        <v>4184</v>
      </c>
      <c r="B1101" s="72" t="s">
        <v>4072</v>
      </c>
      <c r="C1101" s="73" t="s">
        <v>173</v>
      </c>
      <c r="D1101" s="73" t="s">
        <v>1460</v>
      </c>
      <c r="E1101" s="87" t="s">
        <v>4185</v>
      </c>
      <c r="F1101" s="74" t="s">
        <v>4064</v>
      </c>
      <c r="G1101" s="63" t="s">
        <v>4080</v>
      </c>
      <c r="H1101" s="63" t="s">
        <v>4081</v>
      </c>
      <c r="I1101" s="64" t="s">
        <v>4082</v>
      </c>
      <c r="J1101" s="65" t="s">
        <v>3921</v>
      </c>
      <c r="K1101" s="66" t="s">
        <v>3922</v>
      </c>
      <c r="L1101" s="164" t="s">
        <v>3659</v>
      </c>
      <c r="N1101" s="68"/>
      <c r="O1101" s="69"/>
      <c r="P1101" s="69"/>
      <c r="Q1101" s="76"/>
      <c r="R1101" s="68" t="str">
        <f t="shared" si="78"/>
        <v/>
      </c>
      <c r="S1101" s="71" t="str">
        <f t="shared" si="79"/>
        <v/>
      </c>
      <c r="T1101" s="68" t="str">
        <f t="shared" si="80"/>
        <v/>
      </c>
      <c r="U1101" s="71" t="str">
        <f t="shared" si="81"/>
        <v/>
      </c>
    </row>
    <row r="1102" spans="1:21" ht="22.5">
      <c r="A1102" s="58" t="s">
        <v>4186</v>
      </c>
      <c r="B1102" s="72" t="s">
        <v>4072</v>
      </c>
      <c r="C1102" s="73" t="s">
        <v>173</v>
      </c>
      <c r="D1102" s="73" t="s">
        <v>1769</v>
      </c>
      <c r="E1102" s="87" t="s">
        <v>4187</v>
      </c>
      <c r="F1102" s="74" t="s">
        <v>4061</v>
      </c>
      <c r="G1102" s="63" t="s">
        <v>4085</v>
      </c>
      <c r="H1102" s="63" t="s">
        <v>4086</v>
      </c>
      <c r="I1102" s="64" t="s">
        <v>4087</v>
      </c>
      <c r="J1102" s="65" t="s">
        <v>3921</v>
      </c>
      <c r="K1102" s="66" t="s">
        <v>3922</v>
      </c>
      <c r="L1102" s="164" t="s">
        <v>3659</v>
      </c>
      <c r="N1102" s="68"/>
      <c r="O1102" s="69"/>
      <c r="P1102" s="69"/>
      <c r="Q1102" s="76"/>
      <c r="R1102" s="68" t="str">
        <f t="shared" si="78"/>
        <v/>
      </c>
      <c r="S1102" s="71" t="str">
        <f t="shared" si="79"/>
        <v/>
      </c>
      <c r="T1102" s="68" t="str">
        <f t="shared" si="80"/>
        <v/>
      </c>
      <c r="U1102" s="71" t="str">
        <f t="shared" si="81"/>
        <v/>
      </c>
    </row>
    <row r="1103" spans="1:21" ht="22.5">
      <c r="A1103" s="58" t="s">
        <v>4188</v>
      </c>
      <c r="B1103" s="72" t="s">
        <v>4072</v>
      </c>
      <c r="C1103" s="73" t="s">
        <v>173</v>
      </c>
      <c r="D1103" s="73" t="s">
        <v>3880</v>
      </c>
      <c r="E1103" s="87" t="s">
        <v>3902</v>
      </c>
      <c r="F1103" s="74" t="s">
        <v>4189</v>
      </c>
      <c r="G1103" s="63" t="s">
        <v>4095</v>
      </c>
      <c r="H1103" s="63" t="s">
        <v>4096</v>
      </c>
      <c r="I1103" s="64" t="s">
        <v>4097</v>
      </c>
      <c r="J1103" s="65" t="s">
        <v>3941</v>
      </c>
      <c r="K1103" s="66" t="s">
        <v>3942</v>
      </c>
      <c r="L1103" s="164" t="s">
        <v>3659</v>
      </c>
      <c r="N1103" s="68"/>
      <c r="O1103" s="69"/>
      <c r="P1103" s="69"/>
      <c r="Q1103" s="76"/>
      <c r="R1103" s="68" t="str">
        <f t="shared" si="78"/>
        <v/>
      </c>
      <c r="S1103" s="71" t="str">
        <f t="shared" si="79"/>
        <v/>
      </c>
      <c r="T1103" s="68" t="str">
        <f t="shared" si="80"/>
        <v/>
      </c>
      <c r="U1103" s="71" t="str">
        <f t="shared" si="81"/>
        <v/>
      </c>
    </row>
    <row r="1104" spans="1:21" ht="22.5">
      <c r="A1104" s="58" t="s">
        <v>4190</v>
      </c>
      <c r="B1104" s="72" t="s">
        <v>4072</v>
      </c>
      <c r="C1104" s="73" t="s">
        <v>173</v>
      </c>
      <c r="D1104" s="73" t="s">
        <v>3884</v>
      </c>
      <c r="E1104" s="87" t="s">
        <v>3906</v>
      </c>
      <c r="F1104" s="74" t="s">
        <v>4191</v>
      </c>
      <c r="G1104" s="63" t="s">
        <v>4101</v>
      </c>
      <c r="H1104" s="63" t="s">
        <v>4102</v>
      </c>
      <c r="I1104" s="64" t="s">
        <v>4103</v>
      </c>
      <c r="J1104" s="65" t="s">
        <v>3941</v>
      </c>
      <c r="K1104" s="66" t="s">
        <v>3942</v>
      </c>
      <c r="L1104" s="164" t="s">
        <v>3659</v>
      </c>
      <c r="N1104" s="68"/>
      <c r="O1104" s="69"/>
      <c r="P1104" s="69"/>
      <c r="Q1104" s="76"/>
      <c r="R1104" s="68" t="str">
        <f t="shared" si="78"/>
        <v/>
      </c>
      <c r="S1104" s="71" t="str">
        <f t="shared" si="79"/>
        <v/>
      </c>
      <c r="T1104" s="68" t="str">
        <f t="shared" si="80"/>
        <v/>
      </c>
      <c r="U1104" s="71" t="str">
        <f t="shared" si="81"/>
        <v/>
      </c>
    </row>
    <row r="1105" spans="1:21" ht="21" customHeight="1">
      <c r="A1105" s="44" t="s">
        <v>4192</v>
      </c>
      <c r="B1105" s="45" t="s">
        <v>77</v>
      </c>
      <c r="C1105" s="46" t="s">
        <v>24</v>
      </c>
      <c r="D1105" s="46" t="s">
        <v>25</v>
      </c>
      <c r="E1105" s="47" t="s">
        <v>4193</v>
      </c>
      <c r="F1105" s="47" t="s">
        <v>4194</v>
      </c>
      <c r="G1105" s="48"/>
      <c r="H1105" s="48"/>
      <c r="I1105" s="49"/>
      <c r="J1105" s="50"/>
      <c r="K1105" s="51"/>
      <c r="L1105" s="52"/>
      <c r="M1105" s="53"/>
      <c r="N1105" s="54"/>
      <c r="O1105" s="55"/>
      <c r="P1105" s="55"/>
      <c r="Q1105" s="85"/>
      <c r="R1105" s="54" t="str">
        <f t="shared" si="78"/>
        <v/>
      </c>
      <c r="S1105" s="57" t="str">
        <f t="shared" si="79"/>
        <v/>
      </c>
      <c r="T1105" s="54" t="str">
        <f t="shared" si="80"/>
        <v/>
      </c>
      <c r="U1105" s="57" t="str">
        <f t="shared" si="81"/>
        <v/>
      </c>
    </row>
    <row r="1106" spans="1:21" ht="21">
      <c r="A1106" s="86" t="s">
        <v>4195</v>
      </c>
      <c r="B1106" s="59" t="s">
        <v>77</v>
      </c>
      <c r="C1106" s="60" t="s">
        <v>29</v>
      </c>
      <c r="D1106" s="60" t="s">
        <v>25</v>
      </c>
      <c r="E1106" s="61" t="s">
        <v>4196</v>
      </c>
      <c r="F1106" s="62" t="s">
        <v>4197</v>
      </c>
      <c r="G1106" s="63"/>
      <c r="H1106" s="63"/>
      <c r="I1106" s="64"/>
      <c r="J1106" s="65"/>
      <c r="K1106" s="66"/>
      <c r="L1106" s="67"/>
      <c r="N1106" s="68"/>
      <c r="O1106" s="69"/>
      <c r="P1106" s="69"/>
      <c r="Q1106" s="76"/>
      <c r="R1106" s="68" t="str">
        <f t="shared" si="78"/>
        <v/>
      </c>
      <c r="S1106" s="71" t="str">
        <f t="shared" si="79"/>
        <v/>
      </c>
      <c r="T1106" s="68" t="str">
        <f t="shared" si="80"/>
        <v/>
      </c>
      <c r="U1106" s="71" t="str">
        <f t="shared" si="81"/>
        <v/>
      </c>
    </row>
    <row r="1107" spans="1:21" ht="22.5">
      <c r="A1107" s="58" t="s">
        <v>4198</v>
      </c>
      <c r="B1107" s="72" t="s">
        <v>77</v>
      </c>
      <c r="C1107" s="73" t="s">
        <v>29</v>
      </c>
      <c r="D1107" s="73" t="s">
        <v>23</v>
      </c>
      <c r="E1107" s="87" t="s">
        <v>4199</v>
      </c>
      <c r="F1107" s="74" t="s">
        <v>3917</v>
      </c>
      <c r="G1107" s="63" t="s">
        <v>4200</v>
      </c>
      <c r="H1107" s="63" t="s">
        <v>4201</v>
      </c>
      <c r="I1107" s="64" t="s">
        <v>4202</v>
      </c>
      <c r="J1107" s="65" t="s">
        <v>3921</v>
      </c>
      <c r="K1107" s="66" t="s">
        <v>3922</v>
      </c>
      <c r="L1107" s="164" t="s">
        <v>3659</v>
      </c>
      <c r="N1107" s="68"/>
      <c r="O1107" s="69"/>
      <c r="P1107" s="69"/>
      <c r="Q1107" s="76"/>
      <c r="R1107" s="68" t="str">
        <f t="shared" si="78"/>
        <v/>
      </c>
      <c r="S1107" s="71" t="str">
        <f t="shared" si="79"/>
        <v/>
      </c>
      <c r="T1107" s="68" t="str">
        <f t="shared" si="80"/>
        <v/>
      </c>
      <c r="U1107" s="71" t="str">
        <f t="shared" si="81"/>
        <v/>
      </c>
    </row>
    <row r="1108" spans="1:21" ht="22.5">
      <c r="A1108" s="58" t="s">
        <v>4203</v>
      </c>
      <c r="B1108" s="72" t="s">
        <v>77</v>
      </c>
      <c r="C1108" s="73" t="s">
        <v>29</v>
      </c>
      <c r="D1108" s="73" t="s">
        <v>269</v>
      </c>
      <c r="E1108" s="87" t="s">
        <v>4204</v>
      </c>
      <c r="F1108" s="74" t="s">
        <v>3925</v>
      </c>
      <c r="G1108" s="63" t="s">
        <v>4205</v>
      </c>
      <c r="H1108" s="63" t="s">
        <v>4206</v>
      </c>
      <c r="I1108" s="64" t="s">
        <v>4207</v>
      </c>
      <c r="J1108" s="65" t="s">
        <v>3921</v>
      </c>
      <c r="K1108" s="66" t="s">
        <v>3922</v>
      </c>
      <c r="L1108" s="164" t="s">
        <v>3659</v>
      </c>
      <c r="N1108" s="68"/>
      <c r="O1108" s="69"/>
      <c r="P1108" s="69"/>
      <c r="Q1108" s="76"/>
      <c r="R1108" s="68" t="str">
        <f t="shared" si="78"/>
        <v/>
      </c>
      <c r="S1108" s="71" t="str">
        <f t="shared" si="79"/>
        <v/>
      </c>
      <c r="T1108" s="68" t="str">
        <f t="shared" si="80"/>
        <v/>
      </c>
      <c r="U1108" s="71" t="str">
        <f t="shared" si="81"/>
        <v/>
      </c>
    </row>
    <row r="1109" spans="1:21" ht="31.5">
      <c r="A1109" s="58" t="s">
        <v>4208</v>
      </c>
      <c r="B1109" s="72" t="s">
        <v>77</v>
      </c>
      <c r="C1109" s="73" t="s">
        <v>29</v>
      </c>
      <c r="D1109" s="73" t="s">
        <v>60</v>
      </c>
      <c r="E1109" s="87" t="s">
        <v>4209</v>
      </c>
      <c r="F1109" s="74" t="s">
        <v>3931</v>
      </c>
      <c r="G1109" s="63" t="s">
        <v>4200</v>
      </c>
      <c r="H1109" s="63" t="s">
        <v>4201</v>
      </c>
      <c r="I1109" s="64" t="s">
        <v>4202</v>
      </c>
      <c r="J1109" s="65" t="s">
        <v>3921</v>
      </c>
      <c r="K1109" s="66" t="s">
        <v>3922</v>
      </c>
      <c r="L1109" s="164" t="s">
        <v>3659</v>
      </c>
      <c r="N1109" s="68"/>
      <c r="O1109" s="69"/>
      <c r="P1109" s="69"/>
      <c r="Q1109" s="76"/>
      <c r="R1109" s="68" t="str">
        <f t="shared" si="78"/>
        <v/>
      </c>
      <c r="S1109" s="71" t="str">
        <f t="shared" si="79"/>
        <v/>
      </c>
      <c r="T1109" s="68" t="str">
        <f t="shared" si="80"/>
        <v/>
      </c>
      <c r="U1109" s="71" t="str">
        <f t="shared" si="81"/>
        <v/>
      </c>
    </row>
    <row r="1110" spans="1:21" ht="22.5">
      <c r="A1110" s="58" t="s">
        <v>4210</v>
      </c>
      <c r="B1110" s="72" t="s">
        <v>77</v>
      </c>
      <c r="C1110" s="73" t="s">
        <v>29</v>
      </c>
      <c r="D1110" s="73" t="s">
        <v>439</v>
      </c>
      <c r="E1110" s="87" t="s">
        <v>4211</v>
      </c>
      <c r="F1110" s="74" t="s">
        <v>3934</v>
      </c>
      <c r="G1110" s="63" t="s">
        <v>4205</v>
      </c>
      <c r="H1110" s="63" t="s">
        <v>4206</v>
      </c>
      <c r="I1110" s="64" t="s">
        <v>4207</v>
      </c>
      <c r="J1110" s="65" t="s">
        <v>3921</v>
      </c>
      <c r="K1110" s="66" t="s">
        <v>3922</v>
      </c>
      <c r="L1110" s="164" t="s">
        <v>3659</v>
      </c>
      <c r="N1110" s="68"/>
      <c r="O1110" s="69"/>
      <c r="P1110" s="69"/>
      <c r="Q1110" s="76"/>
      <c r="R1110" s="68" t="str">
        <f t="shared" si="78"/>
        <v/>
      </c>
      <c r="S1110" s="71" t="str">
        <f t="shared" si="79"/>
        <v/>
      </c>
      <c r="T1110" s="68" t="str">
        <f t="shared" si="80"/>
        <v/>
      </c>
      <c r="U1110" s="71" t="str">
        <f t="shared" si="81"/>
        <v/>
      </c>
    </row>
    <row r="1111" spans="1:21" ht="22.5">
      <c r="A1111" s="58" t="s">
        <v>4212</v>
      </c>
      <c r="B1111" s="72" t="s">
        <v>77</v>
      </c>
      <c r="C1111" s="73" t="s">
        <v>29</v>
      </c>
      <c r="D1111" s="73" t="s">
        <v>107</v>
      </c>
      <c r="E1111" s="87" t="s">
        <v>4213</v>
      </c>
      <c r="F1111" s="74" t="s">
        <v>3694</v>
      </c>
      <c r="G1111" s="63" t="s">
        <v>4214</v>
      </c>
      <c r="H1111" s="63" t="s">
        <v>4215</v>
      </c>
      <c r="I1111" s="64" t="s">
        <v>4216</v>
      </c>
      <c r="J1111" s="65" t="s">
        <v>3941</v>
      </c>
      <c r="K1111" s="66" t="s">
        <v>3942</v>
      </c>
      <c r="L1111" s="164" t="s">
        <v>3659</v>
      </c>
      <c r="N1111" s="68"/>
      <c r="O1111" s="69"/>
      <c r="P1111" s="69"/>
      <c r="Q1111" s="76"/>
      <c r="R1111" s="68" t="str">
        <f t="shared" si="78"/>
        <v/>
      </c>
      <c r="S1111" s="71" t="str">
        <f t="shared" si="79"/>
        <v/>
      </c>
      <c r="T1111" s="68" t="str">
        <f t="shared" si="80"/>
        <v/>
      </c>
      <c r="U1111" s="71" t="str">
        <f t="shared" si="81"/>
        <v/>
      </c>
    </row>
    <row r="1112" spans="1:21" ht="22.5">
      <c r="A1112" s="58" t="s">
        <v>4217</v>
      </c>
      <c r="B1112" s="72" t="s">
        <v>77</v>
      </c>
      <c r="C1112" s="73" t="s">
        <v>29</v>
      </c>
      <c r="D1112" s="73" t="s">
        <v>551</v>
      </c>
      <c r="E1112" s="87" t="s">
        <v>4218</v>
      </c>
      <c r="F1112" s="74" t="s">
        <v>3702</v>
      </c>
      <c r="G1112" s="63" t="s">
        <v>4219</v>
      </c>
      <c r="H1112" s="63" t="s">
        <v>4220</v>
      </c>
      <c r="I1112" s="64" t="s">
        <v>4221</v>
      </c>
      <c r="J1112" s="65" t="s">
        <v>3941</v>
      </c>
      <c r="K1112" s="66" t="s">
        <v>3942</v>
      </c>
      <c r="L1112" s="164" t="s">
        <v>3659</v>
      </c>
      <c r="N1112" s="68"/>
      <c r="O1112" s="69"/>
      <c r="P1112" s="69"/>
      <c r="Q1112" s="76"/>
      <c r="R1112" s="68" t="str">
        <f t="shared" si="78"/>
        <v/>
      </c>
      <c r="S1112" s="71" t="str">
        <f t="shared" si="79"/>
        <v/>
      </c>
      <c r="T1112" s="68" t="str">
        <f t="shared" si="80"/>
        <v/>
      </c>
      <c r="U1112" s="71" t="str">
        <f t="shared" si="81"/>
        <v/>
      </c>
    </row>
    <row r="1113" spans="1:21" ht="31.5">
      <c r="A1113" s="58" t="s">
        <v>4222</v>
      </c>
      <c r="B1113" s="72" t="s">
        <v>77</v>
      </c>
      <c r="C1113" s="73" t="s">
        <v>29</v>
      </c>
      <c r="D1113" s="73" t="s">
        <v>600</v>
      </c>
      <c r="E1113" s="87" t="s">
        <v>3707</v>
      </c>
      <c r="F1113" s="74" t="s">
        <v>4223</v>
      </c>
      <c r="G1113" s="63" t="s">
        <v>4214</v>
      </c>
      <c r="H1113" s="63" t="s">
        <v>4215</v>
      </c>
      <c r="I1113" s="64" t="s">
        <v>4216</v>
      </c>
      <c r="J1113" s="65" t="s">
        <v>3941</v>
      </c>
      <c r="K1113" s="66" t="s">
        <v>3942</v>
      </c>
      <c r="L1113" s="164" t="s">
        <v>3659</v>
      </c>
      <c r="N1113" s="68"/>
      <c r="O1113" s="69"/>
      <c r="P1113" s="69"/>
      <c r="Q1113" s="76"/>
      <c r="R1113" s="68" t="str">
        <f t="shared" si="78"/>
        <v/>
      </c>
      <c r="S1113" s="71" t="str">
        <f t="shared" si="79"/>
        <v/>
      </c>
      <c r="T1113" s="68" t="str">
        <f t="shared" si="80"/>
        <v/>
      </c>
      <c r="U1113" s="71" t="str">
        <f t="shared" si="81"/>
        <v/>
      </c>
    </row>
    <row r="1114" spans="1:21" ht="31.5">
      <c r="A1114" s="58" t="s">
        <v>4224</v>
      </c>
      <c r="B1114" s="72" t="s">
        <v>77</v>
      </c>
      <c r="C1114" s="73" t="s">
        <v>29</v>
      </c>
      <c r="D1114" s="73" t="s">
        <v>609</v>
      </c>
      <c r="E1114" s="87" t="s">
        <v>3710</v>
      </c>
      <c r="F1114" s="74" t="s">
        <v>4225</v>
      </c>
      <c r="G1114" s="63" t="s">
        <v>4219</v>
      </c>
      <c r="H1114" s="63" t="s">
        <v>4220</v>
      </c>
      <c r="I1114" s="64" t="s">
        <v>4221</v>
      </c>
      <c r="J1114" s="65" t="s">
        <v>3941</v>
      </c>
      <c r="K1114" s="66" t="s">
        <v>3942</v>
      </c>
      <c r="L1114" s="164" t="s">
        <v>3659</v>
      </c>
      <c r="N1114" s="68"/>
      <c r="O1114" s="69"/>
      <c r="P1114" s="69"/>
      <c r="Q1114" s="76"/>
      <c r="R1114" s="68" t="str">
        <f t="shared" si="78"/>
        <v/>
      </c>
      <c r="S1114" s="71" t="str">
        <f t="shared" si="79"/>
        <v/>
      </c>
      <c r="T1114" s="68" t="str">
        <f t="shared" si="80"/>
        <v/>
      </c>
      <c r="U1114" s="71" t="str">
        <f t="shared" si="81"/>
        <v/>
      </c>
    </row>
    <row r="1115" spans="1:21" ht="24.6" customHeight="1">
      <c r="A1115" s="99" t="s">
        <v>4226</v>
      </c>
      <c r="B1115" s="92" t="s">
        <v>77</v>
      </c>
      <c r="C1115" s="93" t="s">
        <v>40</v>
      </c>
      <c r="D1115" s="93" t="s">
        <v>25</v>
      </c>
      <c r="E1115" s="62" t="s">
        <v>4227</v>
      </c>
      <c r="F1115" s="62" t="s">
        <v>4228</v>
      </c>
      <c r="G1115" s="63"/>
      <c r="H1115" s="63"/>
      <c r="I1115" s="64"/>
      <c r="J1115" s="65"/>
      <c r="K1115" s="66"/>
      <c r="L1115" s="67"/>
      <c r="N1115" s="68"/>
      <c r="O1115" s="69"/>
      <c r="P1115" s="69"/>
      <c r="Q1115" s="76"/>
      <c r="R1115" s="68" t="str">
        <f t="shared" si="78"/>
        <v/>
      </c>
      <c r="S1115" s="71" t="str">
        <f t="shared" si="79"/>
        <v/>
      </c>
      <c r="T1115" s="68" t="str">
        <f t="shared" si="80"/>
        <v/>
      </c>
      <c r="U1115" s="71" t="str">
        <f t="shared" si="81"/>
        <v/>
      </c>
    </row>
    <row r="1116" spans="1:21" ht="22.5">
      <c r="A1116" s="98" t="s">
        <v>4229</v>
      </c>
      <c r="B1116" s="79" t="s">
        <v>77</v>
      </c>
      <c r="C1116" s="80" t="s">
        <v>40</v>
      </c>
      <c r="D1116" s="80" t="s">
        <v>23</v>
      </c>
      <c r="E1116" s="74" t="s">
        <v>4230</v>
      </c>
      <c r="F1116" s="74" t="s">
        <v>3960</v>
      </c>
      <c r="G1116" s="63" t="s">
        <v>4200</v>
      </c>
      <c r="H1116" s="63" t="s">
        <v>4201</v>
      </c>
      <c r="I1116" s="64" t="s">
        <v>4202</v>
      </c>
      <c r="J1116" s="65" t="s">
        <v>3921</v>
      </c>
      <c r="K1116" s="66" t="s">
        <v>3922</v>
      </c>
      <c r="L1116" s="164" t="s">
        <v>3659</v>
      </c>
      <c r="N1116" s="68"/>
      <c r="O1116" s="69"/>
      <c r="P1116" s="69"/>
      <c r="Q1116" s="76"/>
      <c r="R1116" s="68" t="str">
        <f t="shared" si="78"/>
        <v/>
      </c>
      <c r="S1116" s="71" t="str">
        <f t="shared" si="79"/>
        <v/>
      </c>
      <c r="T1116" s="68" t="str">
        <f t="shared" si="80"/>
        <v/>
      </c>
      <c r="U1116" s="71" t="str">
        <f t="shared" si="81"/>
        <v/>
      </c>
    </row>
    <row r="1117" spans="1:21" ht="22.5">
      <c r="A1117" s="98" t="s">
        <v>4231</v>
      </c>
      <c r="B1117" s="79" t="s">
        <v>77</v>
      </c>
      <c r="C1117" s="80" t="s">
        <v>40</v>
      </c>
      <c r="D1117" s="80" t="s">
        <v>269</v>
      </c>
      <c r="E1117" s="74" t="s">
        <v>4232</v>
      </c>
      <c r="F1117" s="74" t="s">
        <v>3963</v>
      </c>
      <c r="G1117" s="63" t="s">
        <v>4205</v>
      </c>
      <c r="H1117" s="63" t="s">
        <v>4206</v>
      </c>
      <c r="I1117" s="64" t="s">
        <v>4207</v>
      </c>
      <c r="J1117" s="65" t="s">
        <v>3921</v>
      </c>
      <c r="K1117" s="66" t="s">
        <v>3922</v>
      </c>
      <c r="L1117" s="164" t="s">
        <v>3659</v>
      </c>
      <c r="N1117" s="68"/>
      <c r="O1117" s="69"/>
      <c r="P1117" s="69"/>
      <c r="Q1117" s="76"/>
      <c r="R1117" s="68" t="str">
        <f t="shared" si="78"/>
        <v/>
      </c>
      <c r="S1117" s="71" t="str">
        <f t="shared" si="79"/>
        <v/>
      </c>
      <c r="T1117" s="68" t="str">
        <f t="shared" si="80"/>
        <v/>
      </c>
      <c r="U1117" s="71" t="str">
        <f t="shared" si="81"/>
        <v/>
      </c>
    </row>
    <row r="1118" spans="1:21" ht="22.5">
      <c r="A1118" s="98" t="s">
        <v>4233</v>
      </c>
      <c r="B1118" s="79" t="s">
        <v>77</v>
      </c>
      <c r="C1118" s="80" t="s">
        <v>40</v>
      </c>
      <c r="D1118" s="80" t="s">
        <v>60</v>
      </c>
      <c r="E1118" s="74" t="s">
        <v>4234</v>
      </c>
      <c r="F1118" s="74" t="s">
        <v>4119</v>
      </c>
      <c r="G1118" s="63" t="s">
        <v>4214</v>
      </c>
      <c r="H1118" s="63" t="s">
        <v>4215</v>
      </c>
      <c r="I1118" s="64" t="s">
        <v>4216</v>
      </c>
      <c r="J1118" s="65" t="s">
        <v>3941</v>
      </c>
      <c r="K1118" s="66" t="s">
        <v>3942</v>
      </c>
      <c r="L1118" s="164" t="s">
        <v>3659</v>
      </c>
      <c r="N1118" s="68"/>
      <c r="O1118" s="69"/>
      <c r="P1118" s="69"/>
      <c r="Q1118" s="76"/>
      <c r="R1118" s="68" t="str">
        <f t="shared" si="78"/>
        <v/>
      </c>
      <c r="S1118" s="71" t="str">
        <f t="shared" si="79"/>
        <v/>
      </c>
      <c r="T1118" s="68" t="str">
        <f t="shared" si="80"/>
        <v/>
      </c>
      <c r="U1118" s="71" t="str">
        <f t="shared" si="81"/>
        <v/>
      </c>
    </row>
    <row r="1119" spans="1:21" ht="22.5">
      <c r="A1119" s="98" t="s">
        <v>4235</v>
      </c>
      <c r="B1119" s="79" t="s">
        <v>77</v>
      </c>
      <c r="C1119" s="80" t="s">
        <v>40</v>
      </c>
      <c r="D1119" s="80" t="s">
        <v>439</v>
      </c>
      <c r="E1119" s="74" t="s">
        <v>4236</v>
      </c>
      <c r="F1119" s="74" t="s">
        <v>4122</v>
      </c>
      <c r="G1119" s="63" t="s">
        <v>4219</v>
      </c>
      <c r="H1119" s="63" t="s">
        <v>4220</v>
      </c>
      <c r="I1119" s="64" t="s">
        <v>4221</v>
      </c>
      <c r="J1119" s="65" t="s">
        <v>3941</v>
      </c>
      <c r="K1119" s="66" t="s">
        <v>3942</v>
      </c>
      <c r="L1119" s="164" t="s">
        <v>3659</v>
      </c>
      <c r="N1119" s="68"/>
      <c r="O1119" s="69"/>
      <c r="P1119" s="69"/>
      <c r="Q1119" s="76"/>
      <c r="R1119" s="68" t="str">
        <f t="shared" si="78"/>
        <v/>
      </c>
      <c r="S1119" s="71" t="str">
        <f t="shared" si="79"/>
        <v/>
      </c>
      <c r="T1119" s="68" t="str">
        <f t="shared" si="80"/>
        <v/>
      </c>
      <c r="U1119" s="71" t="str">
        <f t="shared" si="81"/>
        <v/>
      </c>
    </row>
    <row r="1120" spans="1:21" ht="32.450000000000003" customHeight="1">
      <c r="A1120" s="99" t="s">
        <v>4237</v>
      </c>
      <c r="B1120" s="92" t="s">
        <v>77</v>
      </c>
      <c r="C1120" s="93" t="s">
        <v>50</v>
      </c>
      <c r="D1120" s="93" t="s">
        <v>25</v>
      </c>
      <c r="E1120" s="62" t="s">
        <v>4238</v>
      </c>
      <c r="F1120" s="62" t="s">
        <v>4239</v>
      </c>
      <c r="G1120" s="63"/>
      <c r="H1120" s="63"/>
      <c r="I1120" s="64"/>
      <c r="J1120" s="65"/>
      <c r="K1120" s="66"/>
      <c r="L1120" s="67"/>
      <c r="N1120" s="68"/>
      <c r="O1120" s="69"/>
      <c r="P1120" s="69"/>
      <c r="Q1120" s="76"/>
      <c r="R1120" s="68" t="str">
        <f t="shared" si="78"/>
        <v/>
      </c>
      <c r="S1120" s="71" t="str">
        <f t="shared" si="79"/>
        <v/>
      </c>
      <c r="T1120" s="68" t="str">
        <f t="shared" si="80"/>
        <v/>
      </c>
      <c r="U1120" s="71" t="str">
        <f t="shared" si="81"/>
        <v/>
      </c>
    </row>
    <row r="1121" spans="1:21" ht="22.5">
      <c r="A1121" s="98" t="s">
        <v>4240</v>
      </c>
      <c r="B1121" s="79" t="s">
        <v>77</v>
      </c>
      <c r="C1121" s="80" t="s">
        <v>50</v>
      </c>
      <c r="D1121" s="80" t="s">
        <v>23</v>
      </c>
      <c r="E1121" s="74" t="s">
        <v>4241</v>
      </c>
      <c r="F1121" s="74" t="s">
        <v>3975</v>
      </c>
      <c r="G1121" s="63" t="s">
        <v>4200</v>
      </c>
      <c r="H1121" s="63" t="s">
        <v>4201</v>
      </c>
      <c r="I1121" s="64" t="s">
        <v>4202</v>
      </c>
      <c r="J1121" s="65" t="s">
        <v>3921</v>
      </c>
      <c r="K1121" s="66" t="s">
        <v>3922</v>
      </c>
      <c r="L1121" s="164" t="s">
        <v>3659</v>
      </c>
      <c r="N1121" s="68"/>
      <c r="O1121" s="69"/>
      <c r="P1121" s="69"/>
      <c r="Q1121" s="76"/>
      <c r="R1121" s="68" t="str">
        <f t="shared" si="78"/>
        <v/>
      </c>
      <c r="S1121" s="71" t="str">
        <f t="shared" si="79"/>
        <v/>
      </c>
      <c r="T1121" s="68" t="str">
        <f t="shared" si="80"/>
        <v/>
      </c>
      <c r="U1121" s="71" t="str">
        <f t="shared" si="81"/>
        <v/>
      </c>
    </row>
    <row r="1122" spans="1:21" ht="22.5">
      <c r="A1122" s="98" t="s">
        <v>4242</v>
      </c>
      <c r="B1122" s="79" t="s">
        <v>77</v>
      </c>
      <c r="C1122" s="80" t="s">
        <v>50</v>
      </c>
      <c r="D1122" s="80" t="s">
        <v>269</v>
      </c>
      <c r="E1122" s="74" t="s">
        <v>4243</v>
      </c>
      <c r="F1122" s="74" t="s">
        <v>3978</v>
      </c>
      <c r="G1122" s="63" t="s">
        <v>4205</v>
      </c>
      <c r="H1122" s="63" t="s">
        <v>4206</v>
      </c>
      <c r="I1122" s="64" t="s">
        <v>4207</v>
      </c>
      <c r="J1122" s="65" t="s">
        <v>3921</v>
      </c>
      <c r="K1122" s="66" t="s">
        <v>3922</v>
      </c>
      <c r="L1122" s="164" t="s">
        <v>3659</v>
      </c>
      <c r="N1122" s="68"/>
      <c r="O1122" s="69"/>
      <c r="P1122" s="69"/>
      <c r="Q1122" s="76"/>
      <c r="R1122" s="68" t="str">
        <f t="shared" si="78"/>
        <v/>
      </c>
      <c r="S1122" s="71" t="str">
        <f t="shared" si="79"/>
        <v/>
      </c>
      <c r="T1122" s="68" t="str">
        <f t="shared" si="80"/>
        <v/>
      </c>
      <c r="U1122" s="71" t="str">
        <f t="shared" si="81"/>
        <v/>
      </c>
    </row>
    <row r="1123" spans="1:21" ht="22.5">
      <c r="A1123" s="98" t="s">
        <v>4244</v>
      </c>
      <c r="B1123" s="79" t="s">
        <v>77</v>
      </c>
      <c r="C1123" s="80" t="s">
        <v>50</v>
      </c>
      <c r="D1123" s="80" t="s">
        <v>60</v>
      </c>
      <c r="E1123" s="74" t="s">
        <v>4245</v>
      </c>
      <c r="F1123" s="74" t="s">
        <v>3750</v>
      </c>
      <c r="G1123" s="63" t="s">
        <v>4214</v>
      </c>
      <c r="H1123" s="63" t="s">
        <v>4215</v>
      </c>
      <c r="I1123" s="64" t="s">
        <v>4216</v>
      </c>
      <c r="J1123" s="65" t="s">
        <v>3941</v>
      </c>
      <c r="K1123" s="66" t="s">
        <v>3942</v>
      </c>
      <c r="L1123" s="164" t="s">
        <v>3659</v>
      </c>
      <c r="N1123" s="68"/>
      <c r="O1123" s="69"/>
      <c r="P1123" s="69"/>
      <c r="Q1123" s="76"/>
      <c r="R1123" s="68" t="str">
        <f t="shared" si="78"/>
        <v/>
      </c>
      <c r="S1123" s="71" t="str">
        <f t="shared" si="79"/>
        <v/>
      </c>
      <c r="T1123" s="68" t="str">
        <f t="shared" si="80"/>
        <v/>
      </c>
      <c r="U1123" s="71" t="str">
        <f t="shared" si="81"/>
        <v/>
      </c>
    </row>
    <row r="1124" spans="1:21" ht="22.5">
      <c r="A1124" s="98" t="s">
        <v>4246</v>
      </c>
      <c r="B1124" s="79" t="s">
        <v>77</v>
      </c>
      <c r="C1124" s="80" t="s">
        <v>50</v>
      </c>
      <c r="D1124" s="80" t="s">
        <v>439</v>
      </c>
      <c r="E1124" s="74" t="s">
        <v>4247</v>
      </c>
      <c r="F1124" s="74" t="s">
        <v>3753</v>
      </c>
      <c r="G1124" s="63" t="s">
        <v>4219</v>
      </c>
      <c r="H1124" s="63" t="s">
        <v>4220</v>
      </c>
      <c r="I1124" s="64" t="s">
        <v>4221</v>
      </c>
      <c r="J1124" s="65" t="s">
        <v>3941</v>
      </c>
      <c r="K1124" s="66" t="s">
        <v>3942</v>
      </c>
      <c r="L1124" s="164" t="s">
        <v>3659</v>
      </c>
      <c r="N1124" s="68"/>
      <c r="O1124" s="69"/>
      <c r="P1124" s="69"/>
      <c r="Q1124" s="76"/>
      <c r="R1124" s="68" t="str">
        <f t="shared" ref="R1124:R1187" si="82">IF(O1124=0,"",Q1124-O1124)</f>
        <v/>
      </c>
      <c r="S1124" s="71" t="str">
        <f t="shared" ref="S1124:S1187" si="83">IF(O1124=0,"",R1124/O1124)</f>
        <v/>
      </c>
      <c r="T1124" s="68" t="str">
        <f t="shared" ref="T1124:T1187" si="84">IF(P1124=0,"",Q1124-P1124)</f>
        <v/>
      </c>
      <c r="U1124" s="71" t="str">
        <f t="shared" ref="U1124:U1187" si="85">IF(P1124=0,"",T1124/P1124)</f>
        <v/>
      </c>
    </row>
    <row r="1125" spans="1:21" ht="21">
      <c r="A1125" s="99" t="s">
        <v>4248</v>
      </c>
      <c r="B1125" s="92" t="s">
        <v>77</v>
      </c>
      <c r="C1125" s="93" t="s">
        <v>91</v>
      </c>
      <c r="D1125" s="93" t="s">
        <v>25</v>
      </c>
      <c r="E1125" s="61" t="s">
        <v>4249</v>
      </c>
      <c r="F1125" s="61" t="s">
        <v>4250</v>
      </c>
      <c r="G1125" s="63"/>
      <c r="H1125" s="63"/>
      <c r="I1125" s="64"/>
      <c r="J1125" s="65"/>
      <c r="K1125" s="66"/>
      <c r="L1125" s="67"/>
      <c r="N1125" s="68"/>
      <c r="O1125" s="69"/>
      <c r="P1125" s="69"/>
      <c r="Q1125" s="76"/>
      <c r="R1125" s="68" t="str">
        <f t="shared" si="82"/>
        <v/>
      </c>
      <c r="S1125" s="71" t="str">
        <f t="shared" si="83"/>
        <v/>
      </c>
      <c r="T1125" s="68" t="str">
        <f t="shared" si="84"/>
        <v/>
      </c>
      <c r="U1125" s="71" t="str">
        <f t="shared" si="85"/>
        <v/>
      </c>
    </row>
    <row r="1126" spans="1:21" ht="22.5">
      <c r="A1126" s="98" t="s">
        <v>4251</v>
      </c>
      <c r="B1126" s="79" t="s">
        <v>77</v>
      </c>
      <c r="C1126" s="80" t="s">
        <v>91</v>
      </c>
      <c r="D1126" s="80" t="s">
        <v>23</v>
      </c>
      <c r="E1126" s="74" t="s">
        <v>3987</v>
      </c>
      <c r="F1126" s="74" t="s">
        <v>3988</v>
      </c>
      <c r="G1126" s="63" t="s">
        <v>4200</v>
      </c>
      <c r="H1126" s="63" t="s">
        <v>4201</v>
      </c>
      <c r="I1126" s="64" t="s">
        <v>4202</v>
      </c>
      <c r="J1126" s="65" t="s">
        <v>3921</v>
      </c>
      <c r="K1126" s="66" t="s">
        <v>3922</v>
      </c>
      <c r="L1126" s="164" t="s">
        <v>3659</v>
      </c>
      <c r="N1126" s="68"/>
      <c r="O1126" s="69"/>
      <c r="P1126" s="69"/>
      <c r="Q1126" s="76"/>
      <c r="R1126" s="68" t="str">
        <f t="shared" si="82"/>
        <v/>
      </c>
      <c r="S1126" s="71" t="str">
        <f t="shared" si="83"/>
        <v/>
      </c>
      <c r="T1126" s="68" t="str">
        <f t="shared" si="84"/>
        <v/>
      </c>
      <c r="U1126" s="71" t="str">
        <f t="shared" si="85"/>
        <v/>
      </c>
    </row>
    <row r="1127" spans="1:21" ht="22.5">
      <c r="A1127" s="98" t="s">
        <v>4252</v>
      </c>
      <c r="B1127" s="79" t="s">
        <v>77</v>
      </c>
      <c r="C1127" s="80" t="s">
        <v>91</v>
      </c>
      <c r="D1127" s="80" t="s">
        <v>269</v>
      </c>
      <c r="E1127" s="74" t="s">
        <v>3990</v>
      </c>
      <c r="F1127" s="74" t="s">
        <v>3991</v>
      </c>
      <c r="G1127" s="63" t="s">
        <v>4205</v>
      </c>
      <c r="H1127" s="63" t="s">
        <v>4206</v>
      </c>
      <c r="I1127" s="64" t="s">
        <v>4207</v>
      </c>
      <c r="J1127" s="65" t="s">
        <v>3921</v>
      </c>
      <c r="K1127" s="66" t="s">
        <v>3922</v>
      </c>
      <c r="L1127" s="164" t="s">
        <v>3659</v>
      </c>
      <c r="N1127" s="68"/>
      <c r="O1127" s="69"/>
      <c r="P1127" s="69"/>
      <c r="Q1127" s="76"/>
      <c r="R1127" s="68" t="str">
        <f t="shared" si="82"/>
        <v/>
      </c>
      <c r="S1127" s="71" t="str">
        <f t="shared" si="83"/>
        <v/>
      </c>
      <c r="T1127" s="68" t="str">
        <f t="shared" si="84"/>
        <v/>
      </c>
      <c r="U1127" s="71" t="str">
        <f t="shared" si="85"/>
        <v/>
      </c>
    </row>
    <row r="1128" spans="1:21" ht="22.5">
      <c r="A1128" s="98" t="s">
        <v>4253</v>
      </c>
      <c r="B1128" s="79" t="s">
        <v>77</v>
      </c>
      <c r="C1128" s="80" t="s">
        <v>91</v>
      </c>
      <c r="D1128" s="80" t="s">
        <v>60</v>
      </c>
      <c r="E1128" s="74" t="s">
        <v>3993</v>
      </c>
      <c r="F1128" s="74" t="s">
        <v>3994</v>
      </c>
      <c r="G1128" s="63" t="s">
        <v>4214</v>
      </c>
      <c r="H1128" s="63" t="s">
        <v>4215</v>
      </c>
      <c r="I1128" s="64" t="s">
        <v>4216</v>
      </c>
      <c r="J1128" s="65" t="s">
        <v>3941</v>
      </c>
      <c r="K1128" s="66" t="s">
        <v>3942</v>
      </c>
      <c r="L1128" s="164" t="s">
        <v>3659</v>
      </c>
      <c r="N1128" s="68"/>
      <c r="O1128" s="69"/>
      <c r="P1128" s="69"/>
      <c r="Q1128" s="76"/>
      <c r="R1128" s="68" t="str">
        <f t="shared" si="82"/>
        <v/>
      </c>
      <c r="S1128" s="71" t="str">
        <f t="shared" si="83"/>
        <v/>
      </c>
      <c r="T1128" s="68" t="str">
        <f t="shared" si="84"/>
        <v/>
      </c>
      <c r="U1128" s="71" t="str">
        <f t="shared" si="85"/>
        <v/>
      </c>
    </row>
    <row r="1129" spans="1:21" ht="22.5">
      <c r="A1129" s="98" t="s">
        <v>4254</v>
      </c>
      <c r="B1129" s="79" t="s">
        <v>77</v>
      </c>
      <c r="C1129" s="80" t="s">
        <v>91</v>
      </c>
      <c r="D1129" s="80" t="s">
        <v>439</v>
      </c>
      <c r="E1129" s="74" t="s">
        <v>3996</v>
      </c>
      <c r="F1129" s="74" t="s">
        <v>3997</v>
      </c>
      <c r="G1129" s="63" t="s">
        <v>4219</v>
      </c>
      <c r="H1129" s="63" t="s">
        <v>4220</v>
      </c>
      <c r="I1129" s="64" t="s">
        <v>4221</v>
      </c>
      <c r="J1129" s="65" t="s">
        <v>3941</v>
      </c>
      <c r="K1129" s="66" t="s">
        <v>3942</v>
      </c>
      <c r="L1129" s="164" t="s">
        <v>3659</v>
      </c>
      <c r="N1129" s="68"/>
      <c r="O1129" s="69"/>
      <c r="P1129" s="69"/>
      <c r="Q1129" s="76"/>
      <c r="R1129" s="68" t="str">
        <f t="shared" si="82"/>
        <v/>
      </c>
      <c r="S1129" s="71" t="str">
        <f t="shared" si="83"/>
        <v/>
      </c>
      <c r="T1129" s="68" t="str">
        <f t="shared" si="84"/>
        <v/>
      </c>
      <c r="U1129" s="71" t="str">
        <f t="shared" si="85"/>
        <v/>
      </c>
    </row>
    <row r="1130" spans="1:21" ht="31.5">
      <c r="A1130" s="98" t="s">
        <v>4255</v>
      </c>
      <c r="B1130" s="79" t="s">
        <v>77</v>
      </c>
      <c r="C1130" s="80" t="s">
        <v>91</v>
      </c>
      <c r="D1130" s="80" t="s">
        <v>107</v>
      </c>
      <c r="E1130" s="74" t="s">
        <v>3999</v>
      </c>
      <c r="F1130" s="74" t="s">
        <v>4000</v>
      </c>
      <c r="G1130" s="63" t="s">
        <v>4200</v>
      </c>
      <c r="H1130" s="63" t="s">
        <v>4201</v>
      </c>
      <c r="I1130" s="64" t="s">
        <v>4202</v>
      </c>
      <c r="J1130" s="65" t="s">
        <v>3921</v>
      </c>
      <c r="K1130" s="66" t="s">
        <v>3922</v>
      </c>
      <c r="L1130" s="164" t="s">
        <v>3659</v>
      </c>
      <c r="N1130" s="68"/>
      <c r="O1130" s="69"/>
      <c r="P1130" s="69"/>
      <c r="Q1130" s="76"/>
      <c r="R1130" s="68" t="str">
        <f t="shared" si="82"/>
        <v/>
      </c>
      <c r="S1130" s="71" t="str">
        <f t="shared" si="83"/>
        <v/>
      </c>
      <c r="T1130" s="68" t="str">
        <f t="shared" si="84"/>
        <v/>
      </c>
      <c r="U1130" s="71" t="str">
        <f t="shared" si="85"/>
        <v/>
      </c>
    </row>
    <row r="1131" spans="1:21" ht="31.5">
      <c r="A1131" s="98" t="s">
        <v>4256</v>
      </c>
      <c r="B1131" s="79" t="s">
        <v>77</v>
      </c>
      <c r="C1131" s="80" t="s">
        <v>91</v>
      </c>
      <c r="D1131" s="80" t="s">
        <v>551</v>
      </c>
      <c r="E1131" s="74" t="s">
        <v>4257</v>
      </c>
      <c r="F1131" s="74" t="s">
        <v>4003</v>
      </c>
      <c r="G1131" s="63" t="s">
        <v>4205</v>
      </c>
      <c r="H1131" s="63" t="s">
        <v>4206</v>
      </c>
      <c r="I1131" s="64" t="s">
        <v>4207</v>
      </c>
      <c r="J1131" s="65" t="s">
        <v>3921</v>
      </c>
      <c r="K1131" s="66" t="s">
        <v>3922</v>
      </c>
      <c r="L1131" s="164" t="s">
        <v>3659</v>
      </c>
      <c r="N1131" s="68"/>
      <c r="O1131" s="69"/>
      <c r="P1131" s="69"/>
      <c r="Q1131" s="76"/>
      <c r="R1131" s="68" t="str">
        <f t="shared" si="82"/>
        <v/>
      </c>
      <c r="S1131" s="71" t="str">
        <f t="shared" si="83"/>
        <v/>
      </c>
      <c r="T1131" s="68" t="str">
        <f t="shared" si="84"/>
        <v/>
      </c>
      <c r="U1131" s="71" t="str">
        <f t="shared" si="85"/>
        <v/>
      </c>
    </row>
    <row r="1132" spans="1:21" ht="31.5">
      <c r="A1132" s="98" t="s">
        <v>4258</v>
      </c>
      <c r="B1132" s="79" t="s">
        <v>77</v>
      </c>
      <c r="C1132" s="80" t="s">
        <v>91</v>
      </c>
      <c r="D1132" s="80" t="s">
        <v>600</v>
      </c>
      <c r="E1132" s="74" t="s">
        <v>4005</v>
      </c>
      <c r="F1132" s="74" t="s">
        <v>3804</v>
      </c>
      <c r="G1132" s="63" t="s">
        <v>4214</v>
      </c>
      <c r="H1132" s="63" t="s">
        <v>4215</v>
      </c>
      <c r="I1132" s="64" t="s">
        <v>4216</v>
      </c>
      <c r="J1132" s="65" t="s">
        <v>3941</v>
      </c>
      <c r="K1132" s="66" t="s">
        <v>3942</v>
      </c>
      <c r="L1132" s="164" t="s">
        <v>3659</v>
      </c>
      <c r="N1132" s="68"/>
      <c r="O1132" s="69"/>
      <c r="P1132" s="69"/>
      <c r="Q1132" s="76"/>
      <c r="R1132" s="68" t="str">
        <f t="shared" si="82"/>
        <v/>
      </c>
      <c r="S1132" s="71" t="str">
        <f t="shared" si="83"/>
        <v/>
      </c>
      <c r="T1132" s="68" t="str">
        <f t="shared" si="84"/>
        <v/>
      </c>
      <c r="U1132" s="71" t="str">
        <f t="shared" si="85"/>
        <v/>
      </c>
    </row>
    <row r="1133" spans="1:21" ht="31.5">
      <c r="A1133" s="98" t="s">
        <v>4259</v>
      </c>
      <c r="B1133" s="79" t="s">
        <v>77</v>
      </c>
      <c r="C1133" s="80" t="s">
        <v>91</v>
      </c>
      <c r="D1133" s="80" t="s">
        <v>609</v>
      </c>
      <c r="E1133" s="74" t="s">
        <v>4007</v>
      </c>
      <c r="F1133" s="74" t="s">
        <v>3807</v>
      </c>
      <c r="G1133" s="63" t="s">
        <v>4219</v>
      </c>
      <c r="H1133" s="63" t="s">
        <v>4220</v>
      </c>
      <c r="I1133" s="64" t="s">
        <v>4221</v>
      </c>
      <c r="J1133" s="65" t="s">
        <v>3941</v>
      </c>
      <c r="K1133" s="66" t="s">
        <v>3942</v>
      </c>
      <c r="L1133" s="164" t="s">
        <v>3659</v>
      </c>
      <c r="N1133" s="68"/>
      <c r="O1133" s="69"/>
      <c r="P1133" s="69"/>
      <c r="Q1133" s="76"/>
      <c r="R1133" s="68" t="str">
        <f t="shared" si="82"/>
        <v/>
      </c>
      <c r="S1133" s="71" t="str">
        <f t="shared" si="83"/>
        <v/>
      </c>
      <c r="T1133" s="68" t="str">
        <f t="shared" si="84"/>
        <v/>
      </c>
      <c r="U1133" s="71" t="str">
        <f t="shared" si="85"/>
        <v/>
      </c>
    </row>
    <row r="1134" spans="1:21" ht="35.450000000000003" customHeight="1">
      <c r="A1134" s="99" t="s">
        <v>4260</v>
      </c>
      <c r="B1134" s="92" t="s">
        <v>77</v>
      </c>
      <c r="C1134" s="93" t="s">
        <v>173</v>
      </c>
      <c r="D1134" s="93" t="s">
        <v>25</v>
      </c>
      <c r="E1134" s="61" t="s">
        <v>4261</v>
      </c>
      <c r="F1134" s="61" t="s">
        <v>4262</v>
      </c>
      <c r="G1134" s="63"/>
      <c r="H1134" s="63"/>
      <c r="I1134" s="64"/>
      <c r="J1134" s="65"/>
      <c r="K1134" s="66"/>
      <c r="L1134" s="67"/>
      <c r="N1134" s="68"/>
      <c r="O1134" s="69"/>
      <c r="P1134" s="69"/>
      <c r="Q1134" s="76"/>
      <c r="R1134" s="68" t="str">
        <f t="shared" si="82"/>
        <v/>
      </c>
      <c r="S1134" s="71" t="str">
        <f t="shared" si="83"/>
        <v/>
      </c>
      <c r="T1134" s="68" t="str">
        <f t="shared" si="84"/>
        <v/>
      </c>
      <c r="U1134" s="71" t="str">
        <f t="shared" si="85"/>
        <v/>
      </c>
    </row>
    <row r="1135" spans="1:21" ht="31.9" customHeight="1">
      <c r="A1135" s="98" t="s">
        <v>4263</v>
      </c>
      <c r="B1135" s="79" t="s">
        <v>77</v>
      </c>
      <c r="C1135" s="80" t="s">
        <v>173</v>
      </c>
      <c r="D1135" s="80" t="s">
        <v>23</v>
      </c>
      <c r="E1135" s="74" t="s">
        <v>4264</v>
      </c>
      <c r="F1135" s="74" t="s">
        <v>4265</v>
      </c>
      <c r="G1135" s="63" t="s">
        <v>4200</v>
      </c>
      <c r="H1135" s="63" t="s">
        <v>4201</v>
      </c>
      <c r="I1135" s="64" t="s">
        <v>4202</v>
      </c>
      <c r="J1135" s="65" t="s">
        <v>3921</v>
      </c>
      <c r="K1135" s="66" t="s">
        <v>3922</v>
      </c>
      <c r="L1135" s="164" t="s">
        <v>3659</v>
      </c>
      <c r="N1135" s="68"/>
      <c r="O1135" s="69"/>
      <c r="P1135" s="69"/>
      <c r="Q1135" s="76"/>
      <c r="R1135" s="68" t="str">
        <f t="shared" si="82"/>
        <v/>
      </c>
      <c r="S1135" s="71" t="str">
        <f t="shared" si="83"/>
        <v/>
      </c>
      <c r="T1135" s="68" t="str">
        <f t="shared" si="84"/>
        <v/>
      </c>
      <c r="U1135" s="71" t="str">
        <f t="shared" si="85"/>
        <v/>
      </c>
    </row>
    <row r="1136" spans="1:21" ht="31.15" customHeight="1">
      <c r="A1136" s="98" t="s">
        <v>4266</v>
      </c>
      <c r="B1136" s="79" t="s">
        <v>77</v>
      </c>
      <c r="C1136" s="80" t="s">
        <v>173</v>
      </c>
      <c r="D1136" s="80" t="s">
        <v>269</v>
      </c>
      <c r="E1136" s="74" t="s">
        <v>4267</v>
      </c>
      <c r="F1136" s="74" t="s">
        <v>4268</v>
      </c>
      <c r="G1136" s="63" t="s">
        <v>4205</v>
      </c>
      <c r="H1136" s="63" t="s">
        <v>4206</v>
      </c>
      <c r="I1136" s="64" t="s">
        <v>4207</v>
      </c>
      <c r="J1136" s="65" t="s">
        <v>3921</v>
      </c>
      <c r="K1136" s="66" t="s">
        <v>3922</v>
      </c>
      <c r="L1136" s="164" t="s">
        <v>3659</v>
      </c>
      <c r="N1136" s="68"/>
      <c r="O1136" s="69"/>
      <c r="P1136" s="69"/>
      <c r="Q1136" s="76"/>
      <c r="R1136" s="68" t="str">
        <f t="shared" si="82"/>
        <v/>
      </c>
      <c r="S1136" s="71" t="str">
        <f t="shared" si="83"/>
        <v/>
      </c>
      <c r="T1136" s="68" t="str">
        <f t="shared" si="84"/>
        <v/>
      </c>
      <c r="U1136" s="71" t="str">
        <f t="shared" si="85"/>
        <v/>
      </c>
    </row>
    <row r="1137" spans="1:21" ht="31.9" customHeight="1">
      <c r="A1137" s="58" t="s">
        <v>4269</v>
      </c>
      <c r="B1137" s="72" t="s">
        <v>77</v>
      </c>
      <c r="C1137" s="73" t="s">
        <v>173</v>
      </c>
      <c r="D1137" s="73" t="s">
        <v>299</v>
      </c>
      <c r="E1137" s="74" t="s">
        <v>4270</v>
      </c>
      <c r="F1137" s="74" t="s">
        <v>4271</v>
      </c>
      <c r="G1137" s="63" t="s">
        <v>4214</v>
      </c>
      <c r="H1137" s="63" t="s">
        <v>4215</v>
      </c>
      <c r="I1137" s="64" t="s">
        <v>4216</v>
      </c>
      <c r="J1137" s="65" t="s">
        <v>3941</v>
      </c>
      <c r="K1137" s="66" t="s">
        <v>3942</v>
      </c>
      <c r="L1137" s="164" t="s">
        <v>3659</v>
      </c>
      <c r="N1137" s="68"/>
      <c r="O1137" s="69"/>
      <c r="P1137" s="69"/>
      <c r="Q1137" s="76"/>
      <c r="R1137" s="68" t="str">
        <f t="shared" si="82"/>
        <v/>
      </c>
      <c r="S1137" s="71" t="str">
        <f t="shared" si="83"/>
        <v/>
      </c>
      <c r="T1137" s="68" t="str">
        <f t="shared" si="84"/>
        <v/>
      </c>
      <c r="U1137" s="71" t="str">
        <f t="shared" si="85"/>
        <v/>
      </c>
    </row>
    <row r="1138" spans="1:21" ht="34.15" customHeight="1">
      <c r="A1138" s="58" t="s">
        <v>4272</v>
      </c>
      <c r="B1138" s="72" t="s">
        <v>77</v>
      </c>
      <c r="C1138" s="73" t="s">
        <v>173</v>
      </c>
      <c r="D1138" s="73" t="s">
        <v>306</v>
      </c>
      <c r="E1138" s="74" t="s">
        <v>4273</v>
      </c>
      <c r="F1138" s="74" t="s">
        <v>4274</v>
      </c>
      <c r="G1138" s="63" t="s">
        <v>4219</v>
      </c>
      <c r="H1138" s="63" t="s">
        <v>4220</v>
      </c>
      <c r="I1138" s="64" t="s">
        <v>4221</v>
      </c>
      <c r="J1138" s="65" t="s">
        <v>3941</v>
      </c>
      <c r="K1138" s="66" t="s">
        <v>3942</v>
      </c>
      <c r="L1138" s="164" t="s">
        <v>3659</v>
      </c>
      <c r="N1138" s="68"/>
      <c r="O1138" s="69"/>
      <c r="P1138" s="69"/>
      <c r="Q1138" s="76"/>
      <c r="R1138" s="68" t="str">
        <f t="shared" si="82"/>
        <v/>
      </c>
      <c r="S1138" s="71" t="str">
        <f t="shared" si="83"/>
        <v/>
      </c>
      <c r="T1138" s="68" t="str">
        <f t="shared" si="84"/>
        <v/>
      </c>
      <c r="U1138" s="71" t="str">
        <f t="shared" si="85"/>
        <v/>
      </c>
    </row>
    <row r="1139" spans="1:21" ht="22.5">
      <c r="A1139" s="98" t="s">
        <v>4275</v>
      </c>
      <c r="B1139" s="79" t="s">
        <v>77</v>
      </c>
      <c r="C1139" s="80" t="s">
        <v>173</v>
      </c>
      <c r="D1139" s="80" t="s">
        <v>60</v>
      </c>
      <c r="E1139" s="74" t="s">
        <v>4276</v>
      </c>
      <c r="F1139" s="74" t="s">
        <v>4025</v>
      </c>
      <c r="G1139" s="63" t="s">
        <v>4200</v>
      </c>
      <c r="H1139" s="63" t="s">
        <v>4201</v>
      </c>
      <c r="I1139" s="64" t="s">
        <v>4202</v>
      </c>
      <c r="J1139" s="65" t="s">
        <v>3921</v>
      </c>
      <c r="K1139" s="66" t="s">
        <v>3922</v>
      </c>
      <c r="L1139" s="164" t="s">
        <v>3659</v>
      </c>
      <c r="N1139" s="68"/>
      <c r="O1139" s="69"/>
      <c r="P1139" s="69"/>
      <c r="Q1139" s="76"/>
      <c r="R1139" s="68" t="str">
        <f t="shared" si="82"/>
        <v/>
      </c>
      <c r="S1139" s="71" t="str">
        <f t="shared" si="83"/>
        <v/>
      </c>
      <c r="T1139" s="68" t="str">
        <f t="shared" si="84"/>
        <v/>
      </c>
      <c r="U1139" s="71" t="str">
        <f t="shared" si="85"/>
        <v/>
      </c>
    </row>
    <row r="1140" spans="1:21" ht="22.5">
      <c r="A1140" s="98" t="s">
        <v>4277</v>
      </c>
      <c r="B1140" s="79" t="s">
        <v>77</v>
      </c>
      <c r="C1140" s="80" t="s">
        <v>173</v>
      </c>
      <c r="D1140" s="80" t="s">
        <v>439</v>
      </c>
      <c r="E1140" s="74" t="s">
        <v>4278</v>
      </c>
      <c r="F1140" s="74" t="s">
        <v>4028</v>
      </c>
      <c r="G1140" s="63" t="s">
        <v>4205</v>
      </c>
      <c r="H1140" s="63" t="s">
        <v>4206</v>
      </c>
      <c r="I1140" s="64" t="s">
        <v>4207</v>
      </c>
      <c r="J1140" s="65" t="s">
        <v>3921</v>
      </c>
      <c r="K1140" s="66" t="s">
        <v>3922</v>
      </c>
      <c r="L1140" s="164" t="s">
        <v>3659</v>
      </c>
      <c r="N1140" s="68"/>
      <c r="O1140" s="69"/>
      <c r="P1140" s="69"/>
      <c r="Q1140" s="76"/>
      <c r="R1140" s="68" t="str">
        <f t="shared" si="82"/>
        <v/>
      </c>
      <c r="S1140" s="71" t="str">
        <f t="shared" si="83"/>
        <v/>
      </c>
      <c r="T1140" s="68" t="str">
        <f t="shared" si="84"/>
        <v/>
      </c>
      <c r="U1140" s="71" t="str">
        <f t="shared" si="85"/>
        <v/>
      </c>
    </row>
    <row r="1141" spans="1:21" ht="22.5">
      <c r="A1141" s="58" t="s">
        <v>4279</v>
      </c>
      <c r="B1141" s="72" t="s">
        <v>77</v>
      </c>
      <c r="C1141" s="73" t="s">
        <v>173</v>
      </c>
      <c r="D1141" s="73" t="s">
        <v>684</v>
      </c>
      <c r="E1141" s="74" t="s">
        <v>4280</v>
      </c>
      <c r="F1141" s="74" t="s">
        <v>4281</v>
      </c>
      <c r="G1141" s="63" t="s">
        <v>4214</v>
      </c>
      <c r="H1141" s="63" t="s">
        <v>4215</v>
      </c>
      <c r="I1141" s="64" t="s">
        <v>4216</v>
      </c>
      <c r="J1141" s="65" t="s">
        <v>3941</v>
      </c>
      <c r="K1141" s="66" t="s">
        <v>3942</v>
      </c>
      <c r="L1141" s="164" t="s">
        <v>3659</v>
      </c>
      <c r="N1141" s="68"/>
      <c r="O1141" s="69"/>
      <c r="P1141" s="69"/>
      <c r="Q1141" s="76"/>
      <c r="R1141" s="68" t="str">
        <f t="shared" si="82"/>
        <v/>
      </c>
      <c r="S1141" s="71" t="str">
        <f t="shared" si="83"/>
        <v/>
      </c>
      <c r="T1141" s="68" t="str">
        <f t="shared" si="84"/>
        <v/>
      </c>
      <c r="U1141" s="71" t="str">
        <f t="shared" si="85"/>
        <v/>
      </c>
    </row>
    <row r="1142" spans="1:21" ht="22.5">
      <c r="A1142" s="58" t="s">
        <v>4282</v>
      </c>
      <c r="B1142" s="72" t="s">
        <v>77</v>
      </c>
      <c r="C1142" s="73" t="s">
        <v>173</v>
      </c>
      <c r="D1142" s="73" t="s">
        <v>688</v>
      </c>
      <c r="E1142" s="74" t="s">
        <v>4283</v>
      </c>
      <c r="F1142" s="74" t="s">
        <v>4284</v>
      </c>
      <c r="G1142" s="63" t="s">
        <v>4219</v>
      </c>
      <c r="H1142" s="63" t="s">
        <v>4220</v>
      </c>
      <c r="I1142" s="64" t="s">
        <v>4221</v>
      </c>
      <c r="J1142" s="65" t="s">
        <v>3941</v>
      </c>
      <c r="K1142" s="66" t="s">
        <v>3942</v>
      </c>
      <c r="L1142" s="164" t="s">
        <v>3659</v>
      </c>
      <c r="N1142" s="68"/>
      <c r="O1142" s="69"/>
      <c r="P1142" s="69"/>
      <c r="Q1142" s="76"/>
      <c r="R1142" s="68" t="str">
        <f t="shared" si="82"/>
        <v/>
      </c>
      <c r="S1142" s="71" t="str">
        <f t="shared" si="83"/>
        <v/>
      </c>
      <c r="T1142" s="68" t="str">
        <f t="shared" si="84"/>
        <v/>
      </c>
      <c r="U1142" s="71" t="str">
        <f t="shared" si="85"/>
        <v/>
      </c>
    </row>
    <row r="1143" spans="1:21" ht="31.5">
      <c r="A1143" s="98" t="s">
        <v>4285</v>
      </c>
      <c r="B1143" s="79" t="s">
        <v>77</v>
      </c>
      <c r="C1143" s="80" t="s">
        <v>173</v>
      </c>
      <c r="D1143" s="80" t="s">
        <v>107</v>
      </c>
      <c r="E1143" s="87" t="s">
        <v>4286</v>
      </c>
      <c r="F1143" s="74" t="s">
        <v>4037</v>
      </c>
      <c r="G1143" s="63" t="s">
        <v>4200</v>
      </c>
      <c r="H1143" s="63" t="s">
        <v>4201</v>
      </c>
      <c r="I1143" s="64" t="s">
        <v>4202</v>
      </c>
      <c r="J1143" s="65" t="s">
        <v>3921</v>
      </c>
      <c r="K1143" s="66" t="s">
        <v>3922</v>
      </c>
      <c r="L1143" s="164" t="s">
        <v>3659</v>
      </c>
      <c r="N1143" s="68"/>
      <c r="O1143" s="69"/>
      <c r="P1143" s="69"/>
      <c r="Q1143" s="76"/>
      <c r="R1143" s="68" t="str">
        <f t="shared" si="82"/>
        <v/>
      </c>
      <c r="S1143" s="71" t="str">
        <f t="shared" si="83"/>
        <v/>
      </c>
      <c r="T1143" s="68" t="str">
        <f t="shared" si="84"/>
        <v/>
      </c>
      <c r="U1143" s="71" t="str">
        <f t="shared" si="85"/>
        <v/>
      </c>
    </row>
    <row r="1144" spans="1:21" ht="31.15" customHeight="1">
      <c r="A1144" s="98" t="s">
        <v>4287</v>
      </c>
      <c r="B1144" s="79" t="s">
        <v>77</v>
      </c>
      <c r="C1144" s="80" t="s">
        <v>173</v>
      </c>
      <c r="D1144" s="80" t="s">
        <v>551</v>
      </c>
      <c r="E1144" s="87" t="s">
        <v>4288</v>
      </c>
      <c r="F1144" s="74" t="s">
        <v>4040</v>
      </c>
      <c r="G1144" s="63" t="s">
        <v>4205</v>
      </c>
      <c r="H1144" s="63" t="s">
        <v>4206</v>
      </c>
      <c r="I1144" s="64" t="s">
        <v>4207</v>
      </c>
      <c r="J1144" s="65" t="s">
        <v>3921</v>
      </c>
      <c r="K1144" s="66" t="s">
        <v>3922</v>
      </c>
      <c r="L1144" s="164" t="s">
        <v>3659</v>
      </c>
      <c r="N1144" s="68"/>
      <c r="O1144" s="69"/>
      <c r="P1144" s="69"/>
      <c r="Q1144" s="76"/>
      <c r="R1144" s="68" t="str">
        <f t="shared" si="82"/>
        <v/>
      </c>
      <c r="S1144" s="71" t="str">
        <f t="shared" si="83"/>
        <v/>
      </c>
      <c r="T1144" s="68" t="str">
        <f t="shared" si="84"/>
        <v/>
      </c>
      <c r="U1144" s="71" t="str">
        <f t="shared" si="85"/>
        <v/>
      </c>
    </row>
    <row r="1145" spans="1:21" ht="31.5">
      <c r="A1145" s="58" t="s">
        <v>4289</v>
      </c>
      <c r="B1145" s="72" t="s">
        <v>77</v>
      </c>
      <c r="C1145" s="73" t="s">
        <v>173</v>
      </c>
      <c r="D1145" s="73" t="s">
        <v>454</v>
      </c>
      <c r="E1145" s="87" t="s">
        <v>4290</v>
      </c>
      <c r="F1145" s="74" t="s">
        <v>4291</v>
      </c>
      <c r="G1145" s="63" t="s">
        <v>4214</v>
      </c>
      <c r="H1145" s="63" t="s">
        <v>4215</v>
      </c>
      <c r="I1145" s="64" t="s">
        <v>4216</v>
      </c>
      <c r="J1145" s="65" t="s">
        <v>3941</v>
      </c>
      <c r="K1145" s="66" t="s">
        <v>3942</v>
      </c>
      <c r="L1145" s="164" t="s">
        <v>3659</v>
      </c>
      <c r="N1145" s="68"/>
      <c r="O1145" s="69"/>
      <c r="P1145" s="69"/>
      <c r="Q1145" s="76"/>
      <c r="R1145" s="68" t="str">
        <f t="shared" si="82"/>
        <v/>
      </c>
      <c r="S1145" s="71" t="str">
        <f t="shared" si="83"/>
        <v/>
      </c>
      <c r="T1145" s="68" t="str">
        <f t="shared" si="84"/>
        <v/>
      </c>
      <c r="U1145" s="71" t="str">
        <f t="shared" si="85"/>
        <v/>
      </c>
    </row>
    <row r="1146" spans="1:21" ht="31.5">
      <c r="A1146" s="58" t="s">
        <v>4292</v>
      </c>
      <c r="B1146" s="72" t="s">
        <v>77</v>
      </c>
      <c r="C1146" s="73" t="s">
        <v>173</v>
      </c>
      <c r="D1146" s="73" t="s">
        <v>1723</v>
      </c>
      <c r="E1146" s="87" t="s">
        <v>4293</v>
      </c>
      <c r="F1146" s="74" t="s">
        <v>4294</v>
      </c>
      <c r="G1146" s="63" t="s">
        <v>4219</v>
      </c>
      <c r="H1146" s="63" t="s">
        <v>4220</v>
      </c>
      <c r="I1146" s="64" t="s">
        <v>4221</v>
      </c>
      <c r="J1146" s="65" t="s">
        <v>3941</v>
      </c>
      <c r="K1146" s="66" t="s">
        <v>3942</v>
      </c>
      <c r="L1146" s="164" t="s">
        <v>3659</v>
      </c>
      <c r="N1146" s="68"/>
      <c r="O1146" s="69"/>
      <c r="P1146" s="69"/>
      <c r="Q1146" s="76"/>
      <c r="R1146" s="68" t="str">
        <f t="shared" si="82"/>
        <v/>
      </c>
      <c r="S1146" s="71" t="str">
        <f t="shared" si="83"/>
        <v/>
      </c>
      <c r="T1146" s="68" t="str">
        <f t="shared" si="84"/>
        <v/>
      </c>
      <c r="U1146" s="71" t="str">
        <f t="shared" si="85"/>
        <v/>
      </c>
    </row>
    <row r="1147" spans="1:21" ht="31.5">
      <c r="A1147" s="98" t="s">
        <v>4295</v>
      </c>
      <c r="B1147" s="79" t="s">
        <v>77</v>
      </c>
      <c r="C1147" s="80" t="s">
        <v>173</v>
      </c>
      <c r="D1147" s="80" t="s">
        <v>600</v>
      </c>
      <c r="E1147" s="87" t="s">
        <v>4296</v>
      </c>
      <c r="F1147" s="74" t="s">
        <v>4297</v>
      </c>
      <c r="G1147" s="89" t="s">
        <v>3535</v>
      </c>
      <c r="H1147" s="89" t="s">
        <v>3536</v>
      </c>
      <c r="I1147" s="90" t="s">
        <v>3537</v>
      </c>
      <c r="J1147" s="82" t="s">
        <v>3538</v>
      </c>
      <c r="K1147" s="83" t="s">
        <v>3537</v>
      </c>
      <c r="L1147" s="164" t="s">
        <v>3659</v>
      </c>
      <c r="M1147" s="84"/>
      <c r="N1147" s="68"/>
      <c r="O1147" s="69"/>
      <c r="P1147" s="69"/>
      <c r="Q1147" s="76"/>
      <c r="R1147" s="68" t="str">
        <f t="shared" si="82"/>
        <v/>
      </c>
      <c r="S1147" s="71" t="str">
        <f t="shared" si="83"/>
        <v/>
      </c>
      <c r="T1147" s="68" t="str">
        <f t="shared" si="84"/>
        <v/>
      </c>
      <c r="U1147" s="71" t="str">
        <f t="shared" si="85"/>
        <v/>
      </c>
    </row>
    <row r="1148" spans="1:21" ht="31.5">
      <c r="A1148" s="98" t="s">
        <v>4298</v>
      </c>
      <c r="B1148" s="79" t="s">
        <v>77</v>
      </c>
      <c r="C1148" s="80" t="s">
        <v>173</v>
      </c>
      <c r="D1148" s="80" t="s">
        <v>609</v>
      </c>
      <c r="E1148" s="87" t="s">
        <v>4299</v>
      </c>
      <c r="F1148" s="74" t="s">
        <v>4300</v>
      </c>
      <c r="G1148" s="89" t="s">
        <v>3535</v>
      </c>
      <c r="H1148" s="89" t="s">
        <v>3536</v>
      </c>
      <c r="I1148" s="90" t="s">
        <v>3537</v>
      </c>
      <c r="J1148" s="82" t="s">
        <v>3538</v>
      </c>
      <c r="K1148" s="83" t="s">
        <v>3537</v>
      </c>
      <c r="L1148" s="164" t="s">
        <v>3659</v>
      </c>
      <c r="M1148" s="84"/>
      <c r="N1148" s="68"/>
      <c r="O1148" s="69"/>
      <c r="P1148" s="69"/>
      <c r="Q1148" s="76"/>
      <c r="R1148" s="68" t="str">
        <f t="shared" si="82"/>
        <v/>
      </c>
      <c r="S1148" s="71" t="str">
        <f t="shared" si="83"/>
        <v/>
      </c>
      <c r="T1148" s="68" t="str">
        <f t="shared" si="84"/>
        <v/>
      </c>
      <c r="U1148" s="71" t="str">
        <f t="shared" si="85"/>
        <v/>
      </c>
    </row>
    <row r="1149" spans="1:21" ht="31.5">
      <c r="A1149" s="98" t="s">
        <v>4301</v>
      </c>
      <c r="B1149" s="79" t="s">
        <v>77</v>
      </c>
      <c r="C1149" s="80" t="s">
        <v>173</v>
      </c>
      <c r="D1149" s="80" t="s">
        <v>1445</v>
      </c>
      <c r="E1149" s="87" t="s">
        <v>4302</v>
      </c>
      <c r="F1149" s="74" t="s">
        <v>4181</v>
      </c>
      <c r="G1149" s="89" t="s">
        <v>3535</v>
      </c>
      <c r="H1149" s="89" t="s">
        <v>3536</v>
      </c>
      <c r="I1149" s="90" t="s">
        <v>3537</v>
      </c>
      <c r="J1149" s="82" t="s">
        <v>3538</v>
      </c>
      <c r="K1149" s="83" t="s">
        <v>3537</v>
      </c>
      <c r="L1149" s="164" t="s">
        <v>3659</v>
      </c>
      <c r="M1149" s="84"/>
      <c r="N1149" s="68"/>
      <c r="O1149" s="69"/>
      <c r="P1149" s="69"/>
      <c r="Q1149" s="76"/>
      <c r="R1149" s="68" t="str">
        <f t="shared" si="82"/>
        <v/>
      </c>
      <c r="S1149" s="71" t="str">
        <f t="shared" si="83"/>
        <v/>
      </c>
      <c r="T1149" s="68" t="str">
        <f t="shared" si="84"/>
        <v/>
      </c>
      <c r="U1149" s="71" t="str">
        <f t="shared" si="85"/>
        <v/>
      </c>
    </row>
    <row r="1150" spans="1:21" ht="31.5">
      <c r="A1150" s="98" t="s">
        <v>4303</v>
      </c>
      <c r="B1150" s="79" t="s">
        <v>77</v>
      </c>
      <c r="C1150" s="80" t="s">
        <v>173</v>
      </c>
      <c r="D1150" s="80" t="s">
        <v>3857</v>
      </c>
      <c r="E1150" s="87" t="s">
        <v>4304</v>
      </c>
      <c r="F1150" s="74" t="s">
        <v>4183</v>
      </c>
      <c r="G1150" s="89" t="s">
        <v>3535</v>
      </c>
      <c r="H1150" s="89" t="s">
        <v>3536</v>
      </c>
      <c r="I1150" s="90" t="s">
        <v>3537</v>
      </c>
      <c r="J1150" s="82" t="s">
        <v>3538</v>
      </c>
      <c r="K1150" s="83" t="s">
        <v>3537</v>
      </c>
      <c r="L1150" s="164" t="s">
        <v>3659</v>
      </c>
      <c r="M1150" s="84"/>
      <c r="N1150" s="68"/>
      <c r="O1150" s="69"/>
      <c r="P1150" s="69"/>
      <c r="Q1150" s="76"/>
      <c r="R1150" s="68" t="str">
        <f t="shared" si="82"/>
        <v/>
      </c>
      <c r="S1150" s="71" t="str">
        <f t="shared" si="83"/>
        <v/>
      </c>
      <c r="T1150" s="68" t="str">
        <f t="shared" si="84"/>
        <v/>
      </c>
      <c r="U1150" s="71" t="str">
        <f t="shared" si="85"/>
        <v/>
      </c>
    </row>
    <row r="1151" spans="1:21" ht="22.5">
      <c r="A1151" s="58" t="s">
        <v>4305</v>
      </c>
      <c r="B1151" s="72" t="s">
        <v>77</v>
      </c>
      <c r="C1151" s="73" t="s">
        <v>173</v>
      </c>
      <c r="D1151" s="73" t="s">
        <v>1460</v>
      </c>
      <c r="E1151" s="87" t="s">
        <v>4306</v>
      </c>
      <c r="F1151" s="74" t="s">
        <v>4307</v>
      </c>
      <c r="G1151" s="63" t="s">
        <v>4200</v>
      </c>
      <c r="H1151" s="63" t="s">
        <v>4201</v>
      </c>
      <c r="I1151" s="64" t="s">
        <v>4202</v>
      </c>
      <c r="J1151" s="65" t="s">
        <v>3921</v>
      </c>
      <c r="K1151" s="66" t="s">
        <v>3922</v>
      </c>
      <c r="L1151" s="164" t="s">
        <v>3659</v>
      </c>
      <c r="N1151" s="68"/>
      <c r="O1151" s="69"/>
      <c r="P1151" s="69"/>
      <c r="Q1151" s="76"/>
      <c r="R1151" s="68" t="str">
        <f t="shared" si="82"/>
        <v/>
      </c>
      <c r="S1151" s="71" t="str">
        <f t="shared" si="83"/>
        <v/>
      </c>
      <c r="T1151" s="68" t="str">
        <f t="shared" si="84"/>
        <v/>
      </c>
      <c r="U1151" s="71" t="str">
        <f t="shared" si="85"/>
        <v/>
      </c>
    </row>
    <row r="1152" spans="1:21" ht="22.5">
      <c r="A1152" s="58" t="s">
        <v>4308</v>
      </c>
      <c r="B1152" s="72" t="s">
        <v>77</v>
      </c>
      <c r="C1152" s="73" t="s">
        <v>173</v>
      </c>
      <c r="D1152" s="73" t="s">
        <v>1769</v>
      </c>
      <c r="E1152" s="87" t="s">
        <v>4309</v>
      </c>
      <c r="F1152" s="74" t="s">
        <v>4310</v>
      </c>
      <c r="G1152" s="63" t="s">
        <v>4205</v>
      </c>
      <c r="H1152" s="63" t="s">
        <v>4206</v>
      </c>
      <c r="I1152" s="64" t="s">
        <v>4207</v>
      </c>
      <c r="J1152" s="65" t="s">
        <v>3921</v>
      </c>
      <c r="K1152" s="66" t="s">
        <v>3922</v>
      </c>
      <c r="L1152" s="164" t="s">
        <v>3659</v>
      </c>
      <c r="N1152" s="68"/>
      <c r="O1152" s="69"/>
      <c r="P1152" s="69"/>
      <c r="Q1152" s="76"/>
      <c r="R1152" s="68" t="str">
        <f t="shared" si="82"/>
        <v/>
      </c>
      <c r="S1152" s="71" t="str">
        <f t="shared" si="83"/>
        <v/>
      </c>
      <c r="T1152" s="68" t="str">
        <f t="shared" si="84"/>
        <v/>
      </c>
      <c r="U1152" s="71" t="str">
        <f t="shared" si="85"/>
        <v/>
      </c>
    </row>
    <row r="1153" spans="1:21" ht="22.5">
      <c r="A1153" s="98" t="s">
        <v>4311</v>
      </c>
      <c r="B1153" s="79" t="s">
        <v>77</v>
      </c>
      <c r="C1153" s="80" t="s">
        <v>173</v>
      </c>
      <c r="D1153" s="80" t="s">
        <v>3880</v>
      </c>
      <c r="E1153" s="87" t="s">
        <v>4312</v>
      </c>
      <c r="F1153" s="74" t="s">
        <v>4067</v>
      </c>
      <c r="G1153" s="63" t="s">
        <v>4214</v>
      </c>
      <c r="H1153" s="63" t="s">
        <v>4215</v>
      </c>
      <c r="I1153" s="64" t="s">
        <v>4216</v>
      </c>
      <c r="J1153" s="65" t="s">
        <v>3941</v>
      </c>
      <c r="K1153" s="66" t="s">
        <v>3942</v>
      </c>
      <c r="L1153" s="164" t="s">
        <v>3659</v>
      </c>
      <c r="N1153" s="68"/>
      <c r="O1153" s="69"/>
      <c r="P1153" s="69"/>
      <c r="Q1153" s="76"/>
      <c r="R1153" s="68" t="str">
        <f t="shared" si="82"/>
        <v/>
      </c>
      <c r="S1153" s="71" t="str">
        <f t="shared" si="83"/>
        <v/>
      </c>
      <c r="T1153" s="68" t="str">
        <f t="shared" si="84"/>
        <v/>
      </c>
      <c r="U1153" s="71" t="str">
        <f t="shared" si="85"/>
        <v/>
      </c>
    </row>
    <row r="1154" spans="1:21" ht="22.5">
      <c r="A1154" s="98" t="s">
        <v>4313</v>
      </c>
      <c r="B1154" s="79" t="s">
        <v>77</v>
      </c>
      <c r="C1154" s="80" t="s">
        <v>173</v>
      </c>
      <c r="D1154" s="80" t="s">
        <v>3884</v>
      </c>
      <c r="E1154" s="87" t="s">
        <v>4314</v>
      </c>
      <c r="F1154" s="74" t="s">
        <v>4070</v>
      </c>
      <c r="G1154" s="63" t="s">
        <v>4219</v>
      </c>
      <c r="H1154" s="63" t="s">
        <v>4220</v>
      </c>
      <c r="I1154" s="64" t="s">
        <v>4221</v>
      </c>
      <c r="J1154" s="65" t="s">
        <v>3941</v>
      </c>
      <c r="K1154" s="66" t="s">
        <v>3942</v>
      </c>
      <c r="L1154" s="164" t="s">
        <v>3659</v>
      </c>
      <c r="N1154" s="68"/>
      <c r="O1154" s="69"/>
      <c r="P1154" s="69"/>
      <c r="Q1154" s="76"/>
      <c r="R1154" s="68" t="str">
        <f t="shared" si="82"/>
        <v/>
      </c>
      <c r="S1154" s="71" t="str">
        <f t="shared" si="83"/>
        <v/>
      </c>
      <c r="T1154" s="68" t="str">
        <f t="shared" si="84"/>
        <v/>
      </c>
      <c r="U1154" s="71" t="str">
        <f t="shared" si="85"/>
        <v/>
      </c>
    </row>
    <row r="1155" spans="1:21" ht="21">
      <c r="A1155" s="44" t="s">
        <v>4315</v>
      </c>
      <c r="B1155" s="45" t="s">
        <v>4316</v>
      </c>
      <c r="C1155" s="46" t="s">
        <v>24</v>
      </c>
      <c r="D1155" s="46" t="s">
        <v>25</v>
      </c>
      <c r="E1155" s="47" t="s">
        <v>4317</v>
      </c>
      <c r="F1155" s="47" t="s">
        <v>4318</v>
      </c>
      <c r="G1155" s="48"/>
      <c r="H1155" s="48"/>
      <c r="I1155" s="49"/>
      <c r="J1155" s="50"/>
      <c r="K1155" s="51"/>
      <c r="L1155" s="52"/>
      <c r="M1155" s="53"/>
      <c r="N1155" s="54"/>
      <c r="O1155" s="55"/>
      <c r="P1155" s="55"/>
      <c r="Q1155" s="85"/>
      <c r="R1155" s="54" t="str">
        <f t="shared" si="82"/>
        <v/>
      </c>
      <c r="S1155" s="57" t="str">
        <f t="shared" si="83"/>
        <v/>
      </c>
      <c r="T1155" s="54" t="str">
        <f t="shared" si="84"/>
        <v/>
      </c>
      <c r="U1155" s="57" t="str">
        <f t="shared" si="85"/>
        <v/>
      </c>
    </row>
    <row r="1156" spans="1:21" ht="31.5">
      <c r="A1156" s="86" t="s">
        <v>4319</v>
      </c>
      <c r="B1156" s="59" t="s">
        <v>4316</v>
      </c>
      <c r="C1156" s="60" t="s">
        <v>29</v>
      </c>
      <c r="D1156" s="60" t="s">
        <v>25</v>
      </c>
      <c r="E1156" s="61" t="s">
        <v>4320</v>
      </c>
      <c r="F1156" s="62" t="s">
        <v>4321</v>
      </c>
      <c r="G1156" s="63"/>
      <c r="H1156" s="63"/>
      <c r="I1156" s="64"/>
      <c r="J1156" s="65"/>
      <c r="K1156" s="66"/>
      <c r="L1156" s="67"/>
      <c r="N1156" s="68"/>
      <c r="O1156" s="69"/>
      <c r="P1156" s="69"/>
      <c r="Q1156" s="76"/>
      <c r="R1156" s="68" t="str">
        <f t="shared" si="82"/>
        <v/>
      </c>
      <c r="S1156" s="71" t="str">
        <f t="shared" si="83"/>
        <v/>
      </c>
      <c r="T1156" s="68" t="str">
        <f t="shared" si="84"/>
        <v/>
      </c>
      <c r="U1156" s="71" t="str">
        <f t="shared" si="85"/>
        <v/>
      </c>
    </row>
    <row r="1157" spans="1:21" ht="33.75">
      <c r="A1157" s="98" t="s">
        <v>4322</v>
      </c>
      <c r="B1157" s="79" t="s">
        <v>4316</v>
      </c>
      <c r="C1157" s="80" t="s">
        <v>29</v>
      </c>
      <c r="D1157" s="80" t="s">
        <v>513</v>
      </c>
      <c r="E1157" s="74" t="s">
        <v>4323</v>
      </c>
      <c r="F1157" s="74" t="s">
        <v>4324</v>
      </c>
      <c r="G1157" s="89" t="s">
        <v>4325</v>
      </c>
      <c r="H1157" s="89" t="s">
        <v>4326</v>
      </c>
      <c r="I1157" s="90" t="s">
        <v>4327</v>
      </c>
      <c r="J1157" s="82" t="s">
        <v>4328</v>
      </c>
      <c r="K1157" s="83" t="s">
        <v>4329</v>
      </c>
      <c r="L1157" s="164" t="s">
        <v>3659</v>
      </c>
      <c r="M1157" s="84"/>
      <c r="N1157" s="68"/>
      <c r="O1157" s="69"/>
      <c r="P1157" s="69"/>
      <c r="Q1157" s="76"/>
      <c r="R1157" s="68" t="str">
        <f t="shared" si="82"/>
        <v/>
      </c>
      <c r="S1157" s="71" t="str">
        <f t="shared" si="83"/>
        <v/>
      </c>
      <c r="T1157" s="68" t="str">
        <f t="shared" si="84"/>
        <v/>
      </c>
      <c r="U1157" s="71" t="str">
        <f t="shared" si="85"/>
        <v/>
      </c>
    </row>
    <row r="1158" spans="1:21" ht="33.75">
      <c r="A1158" s="58" t="s">
        <v>4330</v>
      </c>
      <c r="B1158" s="72" t="s">
        <v>4316</v>
      </c>
      <c r="C1158" s="73" t="s">
        <v>29</v>
      </c>
      <c r="D1158" s="73" t="s">
        <v>23</v>
      </c>
      <c r="E1158" s="87" t="s">
        <v>4331</v>
      </c>
      <c r="F1158" s="74" t="s">
        <v>4332</v>
      </c>
      <c r="G1158" s="63" t="s">
        <v>4333</v>
      </c>
      <c r="H1158" s="63" t="s">
        <v>4334</v>
      </c>
      <c r="I1158" s="64" t="s">
        <v>4335</v>
      </c>
      <c r="J1158" s="82" t="s">
        <v>4328</v>
      </c>
      <c r="K1158" s="83" t="s">
        <v>4329</v>
      </c>
      <c r="L1158" s="164" t="s">
        <v>3659</v>
      </c>
      <c r="M1158" s="84"/>
      <c r="N1158" s="68"/>
      <c r="O1158" s="69"/>
      <c r="P1158" s="69"/>
      <c r="Q1158" s="76"/>
      <c r="R1158" s="68" t="str">
        <f t="shared" si="82"/>
        <v/>
      </c>
      <c r="S1158" s="71" t="str">
        <f t="shared" si="83"/>
        <v/>
      </c>
      <c r="T1158" s="68" t="str">
        <f t="shared" si="84"/>
        <v/>
      </c>
      <c r="U1158" s="71" t="str">
        <f t="shared" si="85"/>
        <v/>
      </c>
    </row>
    <row r="1159" spans="1:21" ht="45">
      <c r="A1159" s="58" t="s">
        <v>4336</v>
      </c>
      <c r="B1159" s="72" t="s">
        <v>4316</v>
      </c>
      <c r="C1159" s="73" t="s">
        <v>29</v>
      </c>
      <c r="D1159" s="73" t="s">
        <v>60</v>
      </c>
      <c r="E1159" s="74" t="s">
        <v>4337</v>
      </c>
      <c r="F1159" s="74" t="s">
        <v>4338</v>
      </c>
      <c r="G1159" s="63" t="s">
        <v>4339</v>
      </c>
      <c r="H1159" s="63" t="s">
        <v>4340</v>
      </c>
      <c r="I1159" s="64" t="s">
        <v>4341</v>
      </c>
      <c r="J1159" s="82" t="s">
        <v>4328</v>
      </c>
      <c r="K1159" s="83" t="s">
        <v>4329</v>
      </c>
      <c r="L1159" s="164" t="s">
        <v>3659</v>
      </c>
      <c r="M1159" s="84"/>
      <c r="N1159" s="68"/>
      <c r="O1159" s="69"/>
      <c r="P1159" s="69"/>
      <c r="Q1159" s="76"/>
      <c r="R1159" s="68" t="str">
        <f t="shared" si="82"/>
        <v/>
      </c>
      <c r="S1159" s="71" t="str">
        <f t="shared" si="83"/>
        <v/>
      </c>
      <c r="T1159" s="68" t="str">
        <f t="shared" si="84"/>
        <v/>
      </c>
      <c r="U1159" s="71" t="str">
        <f t="shared" si="85"/>
        <v/>
      </c>
    </row>
    <row r="1160" spans="1:21" ht="22.5">
      <c r="A1160" s="58" t="s">
        <v>4342</v>
      </c>
      <c r="B1160" s="72" t="s">
        <v>4316</v>
      </c>
      <c r="C1160" s="73" t="s">
        <v>29</v>
      </c>
      <c r="D1160" s="73" t="s">
        <v>600</v>
      </c>
      <c r="E1160" s="87" t="s">
        <v>4343</v>
      </c>
      <c r="F1160" s="74" t="s">
        <v>4344</v>
      </c>
      <c r="G1160" s="63" t="s">
        <v>4345</v>
      </c>
      <c r="H1160" s="63" t="s">
        <v>4346</v>
      </c>
      <c r="I1160" s="64" t="s">
        <v>4347</v>
      </c>
      <c r="J1160" s="82" t="s">
        <v>4328</v>
      </c>
      <c r="K1160" s="83" t="s">
        <v>4329</v>
      </c>
      <c r="L1160" s="164" t="s">
        <v>3659</v>
      </c>
      <c r="M1160" s="84"/>
      <c r="N1160" s="68"/>
      <c r="O1160" s="69"/>
      <c r="P1160" s="69"/>
      <c r="Q1160" s="76"/>
      <c r="R1160" s="68" t="str">
        <f t="shared" si="82"/>
        <v/>
      </c>
      <c r="S1160" s="71" t="str">
        <f t="shared" si="83"/>
        <v/>
      </c>
      <c r="T1160" s="68" t="str">
        <f t="shared" si="84"/>
        <v/>
      </c>
      <c r="U1160" s="71" t="str">
        <f t="shared" si="85"/>
        <v/>
      </c>
    </row>
    <row r="1161" spans="1:21" ht="42">
      <c r="A1161" s="58" t="s">
        <v>4348</v>
      </c>
      <c r="B1161" s="72" t="s">
        <v>4316</v>
      </c>
      <c r="C1161" s="73" t="s">
        <v>29</v>
      </c>
      <c r="D1161" s="73" t="s">
        <v>722</v>
      </c>
      <c r="E1161" s="87" t="s">
        <v>4349</v>
      </c>
      <c r="F1161" s="87" t="s">
        <v>4350</v>
      </c>
      <c r="G1161" s="63" t="s">
        <v>3035</v>
      </c>
      <c r="H1161" s="63" t="s">
        <v>3036</v>
      </c>
      <c r="I1161" s="90" t="s">
        <v>3037</v>
      </c>
      <c r="J1161" s="82" t="s">
        <v>3017</v>
      </c>
      <c r="K1161" s="83" t="s">
        <v>3018</v>
      </c>
      <c r="L1161" s="164" t="s">
        <v>3659</v>
      </c>
      <c r="M1161" s="84"/>
      <c r="N1161" s="68"/>
      <c r="O1161" s="69"/>
      <c r="P1161" s="69"/>
      <c r="Q1161" s="76"/>
      <c r="R1161" s="68" t="str">
        <f t="shared" si="82"/>
        <v/>
      </c>
      <c r="S1161" s="71" t="str">
        <f t="shared" si="83"/>
        <v/>
      </c>
      <c r="T1161" s="68" t="str">
        <f t="shared" si="84"/>
        <v/>
      </c>
      <c r="U1161" s="71" t="str">
        <f t="shared" si="85"/>
        <v/>
      </c>
    </row>
    <row r="1162" spans="1:21" ht="21">
      <c r="A1162" s="86" t="s">
        <v>4351</v>
      </c>
      <c r="B1162" s="59" t="s">
        <v>4316</v>
      </c>
      <c r="C1162" s="60" t="s">
        <v>949</v>
      </c>
      <c r="D1162" s="60" t="s">
        <v>25</v>
      </c>
      <c r="E1162" s="62" t="s">
        <v>4352</v>
      </c>
      <c r="F1162" s="62" t="s">
        <v>4353</v>
      </c>
      <c r="G1162" s="63"/>
      <c r="H1162" s="63"/>
      <c r="I1162" s="64"/>
      <c r="J1162" s="65"/>
      <c r="K1162" s="66"/>
      <c r="L1162" s="67"/>
      <c r="N1162" s="68"/>
      <c r="O1162" s="69"/>
      <c r="P1162" s="69"/>
      <c r="Q1162" s="76"/>
      <c r="R1162" s="68" t="str">
        <f t="shared" si="82"/>
        <v/>
      </c>
      <c r="S1162" s="71" t="str">
        <f t="shared" si="83"/>
        <v/>
      </c>
      <c r="T1162" s="68" t="str">
        <f t="shared" si="84"/>
        <v/>
      </c>
      <c r="U1162" s="71" t="str">
        <f t="shared" si="85"/>
        <v/>
      </c>
    </row>
    <row r="1163" spans="1:21" ht="22.5">
      <c r="A1163" s="58" t="s">
        <v>4354</v>
      </c>
      <c r="B1163" s="72" t="s">
        <v>4316</v>
      </c>
      <c r="C1163" s="73" t="s">
        <v>949</v>
      </c>
      <c r="D1163" s="73" t="s">
        <v>23</v>
      </c>
      <c r="E1163" s="74" t="s">
        <v>4355</v>
      </c>
      <c r="F1163" s="74" t="s">
        <v>4356</v>
      </c>
      <c r="G1163" s="63" t="s">
        <v>3663</v>
      </c>
      <c r="H1163" s="63" t="s">
        <v>3664</v>
      </c>
      <c r="I1163" s="64" t="s">
        <v>3665</v>
      </c>
      <c r="J1163" s="65" t="s">
        <v>3657</v>
      </c>
      <c r="K1163" s="66" t="s">
        <v>3658</v>
      </c>
      <c r="L1163" s="164" t="s">
        <v>3659</v>
      </c>
      <c r="N1163" s="68"/>
      <c r="O1163" s="69"/>
      <c r="P1163" s="69"/>
      <c r="Q1163" s="76"/>
      <c r="R1163" s="68" t="str">
        <f t="shared" si="82"/>
        <v/>
      </c>
      <c r="S1163" s="71" t="str">
        <f t="shared" si="83"/>
        <v/>
      </c>
      <c r="T1163" s="68" t="str">
        <f t="shared" si="84"/>
        <v/>
      </c>
      <c r="U1163" s="71" t="str">
        <f t="shared" si="85"/>
        <v/>
      </c>
    </row>
    <row r="1164" spans="1:21" ht="22.5">
      <c r="A1164" s="58" t="s">
        <v>4357</v>
      </c>
      <c r="B1164" s="72" t="s">
        <v>4316</v>
      </c>
      <c r="C1164" s="73" t="s">
        <v>949</v>
      </c>
      <c r="D1164" s="73" t="s">
        <v>269</v>
      </c>
      <c r="E1164" s="74" t="s">
        <v>4358</v>
      </c>
      <c r="F1164" s="74" t="s">
        <v>4359</v>
      </c>
      <c r="G1164" s="63" t="s">
        <v>3683</v>
      </c>
      <c r="H1164" s="63" t="s">
        <v>3684</v>
      </c>
      <c r="I1164" s="64" t="s">
        <v>3685</v>
      </c>
      <c r="J1164" s="65" t="s">
        <v>3678</v>
      </c>
      <c r="K1164" s="66" t="s">
        <v>3679</v>
      </c>
      <c r="L1164" s="164" t="s">
        <v>3659</v>
      </c>
      <c r="N1164" s="68"/>
      <c r="O1164" s="69"/>
      <c r="P1164" s="69"/>
      <c r="Q1164" s="76"/>
      <c r="R1164" s="68" t="str">
        <f t="shared" si="82"/>
        <v/>
      </c>
      <c r="S1164" s="71" t="str">
        <f t="shared" si="83"/>
        <v/>
      </c>
      <c r="T1164" s="68" t="str">
        <f t="shared" si="84"/>
        <v/>
      </c>
      <c r="U1164" s="71" t="str">
        <f t="shared" si="85"/>
        <v/>
      </c>
    </row>
    <row r="1165" spans="1:21" ht="22.5">
      <c r="A1165" s="58" t="s">
        <v>4360</v>
      </c>
      <c r="B1165" s="72" t="s">
        <v>4316</v>
      </c>
      <c r="C1165" s="73" t="s">
        <v>949</v>
      </c>
      <c r="D1165" s="73" t="s">
        <v>278</v>
      </c>
      <c r="E1165" s="74" t="s">
        <v>4361</v>
      </c>
      <c r="F1165" s="74" t="s">
        <v>4362</v>
      </c>
      <c r="G1165" s="63" t="s">
        <v>3703</v>
      </c>
      <c r="H1165" s="63" t="s">
        <v>3704</v>
      </c>
      <c r="I1165" s="64" t="s">
        <v>3705</v>
      </c>
      <c r="J1165" s="65" t="s">
        <v>3698</v>
      </c>
      <c r="K1165" s="66" t="s">
        <v>3699</v>
      </c>
      <c r="L1165" s="164" t="s">
        <v>3659</v>
      </c>
      <c r="N1165" s="68"/>
      <c r="O1165" s="69"/>
      <c r="P1165" s="69"/>
      <c r="Q1165" s="76"/>
      <c r="R1165" s="68" t="str">
        <f t="shared" si="82"/>
        <v/>
      </c>
      <c r="S1165" s="71" t="str">
        <f t="shared" si="83"/>
        <v/>
      </c>
      <c r="T1165" s="68" t="str">
        <f t="shared" si="84"/>
        <v/>
      </c>
      <c r="U1165" s="71" t="str">
        <f t="shared" si="85"/>
        <v/>
      </c>
    </row>
    <row r="1166" spans="1:21" ht="22.5">
      <c r="A1166" s="58" t="s">
        <v>4363</v>
      </c>
      <c r="B1166" s="72" t="s">
        <v>4316</v>
      </c>
      <c r="C1166" s="73" t="s">
        <v>949</v>
      </c>
      <c r="D1166" s="73" t="s">
        <v>285</v>
      </c>
      <c r="E1166" s="74" t="s">
        <v>4364</v>
      </c>
      <c r="F1166" s="74" t="s">
        <v>4365</v>
      </c>
      <c r="G1166" s="63" t="s">
        <v>4101</v>
      </c>
      <c r="H1166" s="63" t="s">
        <v>4102</v>
      </c>
      <c r="I1166" s="64" t="s">
        <v>4103</v>
      </c>
      <c r="J1166" s="65" t="s">
        <v>3941</v>
      </c>
      <c r="K1166" s="66" t="s">
        <v>3942</v>
      </c>
      <c r="L1166" s="164" t="s">
        <v>3659</v>
      </c>
      <c r="N1166" s="68"/>
      <c r="O1166" s="69"/>
      <c r="P1166" s="69"/>
      <c r="Q1166" s="76"/>
      <c r="R1166" s="68" t="str">
        <f t="shared" si="82"/>
        <v/>
      </c>
      <c r="S1166" s="71" t="str">
        <f t="shared" si="83"/>
        <v/>
      </c>
      <c r="T1166" s="68" t="str">
        <f t="shared" si="84"/>
        <v/>
      </c>
      <c r="U1166" s="71" t="str">
        <f t="shared" si="85"/>
        <v/>
      </c>
    </row>
    <row r="1167" spans="1:21" ht="22.5">
      <c r="A1167" s="58" t="s">
        <v>4366</v>
      </c>
      <c r="B1167" s="72" t="s">
        <v>4316</v>
      </c>
      <c r="C1167" s="73" t="s">
        <v>949</v>
      </c>
      <c r="D1167" s="73" t="s">
        <v>60</v>
      </c>
      <c r="E1167" s="74" t="s">
        <v>4367</v>
      </c>
      <c r="F1167" s="74" t="s">
        <v>4368</v>
      </c>
      <c r="G1167" s="89" t="s">
        <v>4369</v>
      </c>
      <c r="H1167" s="89" t="s">
        <v>4370</v>
      </c>
      <c r="I1167" s="90" t="s">
        <v>4371</v>
      </c>
      <c r="J1167" s="65" t="s">
        <v>3657</v>
      </c>
      <c r="K1167" s="66" t="s">
        <v>3658</v>
      </c>
      <c r="L1167" s="164" t="s">
        <v>3194</v>
      </c>
      <c r="N1167" s="68"/>
      <c r="O1167" s="69"/>
      <c r="P1167" s="69"/>
      <c r="Q1167" s="76"/>
      <c r="R1167" s="68" t="str">
        <f t="shared" si="82"/>
        <v/>
      </c>
      <c r="S1167" s="71" t="str">
        <f t="shared" si="83"/>
        <v/>
      </c>
      <c r="T1167" s="68" t="str">
        <f t="shared" si="84"/>
        <v/>
      </c>
      <c r="U1167" s="71" t="str">
        <f t="shared" si="85"/>
        <v/>
      </c>
    </row>
    <row r="1168" spans="1:21" ht="21">
      <c r="A1168" s="99" t="s">
        <v>4372</v>
      </c>
      <c r="B1168" s="92" t="s">
        <v>4316</v>
      </c>
      <c r="C1168" s="93" t="s">
        <v>4373</v>
      </c>
      <c r="D1168" s="93" t="s">
        <v>25</v>
      </c>
      <c r="E1168" s="62" t="s">
        <v>4374</v>
      </c>
      <c r="F1168" s="62" t="s">
        <v>4375</v>
      </c>
      <c r="G1168" s="89"/>
      <c r="H1168" s="89"/>
      <c r="I1168" s="90"/>
      <c r="J1168" s="65"/>
      <c r="K1168" s="66"/>
      <c r="L1168" s="67"/>
      <c r="N1168" s="68"/>
      <c r="O1168" s="69"/>
      <c r="P1168" s="69"/>
      <c r="Q1168" s="76"/>
      <c r="R1168" s="68" t="str">
        <f t="shared" si="82"/>
        <v/>
      </c>
      <c r="S1168" s="71" t="str">
        <f t="shared" si="83"/>
        <v/>
      </c>
      <c r="T1168" s="68" t="str">
        <f t="shared" si="84"/>
        <v/>
      </c>
      <c r="U1168" s="71" t="str">
        <f t="shared" si="85"/>
        <v/>
      </c>
    </row>
    <row r="1169" spans="1:21" ht="31.5">
      <c r="A1169" s="98" t="s">
        <v>4376</v>
      </c>
      <c r="B1169" s="79" t="s">
        <v>4316</v>
      </c>
      <c r="C1169" s="80" t="s">
        <v>4373</v>
      </c>
      <c r="D1169" s="80" t="s">
        <v>23</v>
      </c>
      <c r="E1169" s="74" t="s">
        <v>4377</v>
      </c>
      <c r="F1169" s="74" t="s">
        <v>4378</v>
      </c>
      <c r="G1169" s="89" t="s">
        <v>4379</v>
      </c>
      <c r="H1169" s="89" t="s">
        <v>4380</v>
      </c>
      <c r="I1169" s="90" t="s">
        <v>4381</v>
      </c>
      <c r="J1169" s="65" t="s">
        <v>2810</v>
      </c>
      <c r="K1169" s="83" t="s">
        <v>2811</v>
      </c>
      <c r="L1169" s="164" t="s">
        <v>3659</v>
      </c>
      <c r="M1169" s="84"/>
      <c r="N1169" s="68"/>
      <c r="O1169" s="69"/>
      <c r="P1169" s="69"/>
      <c r="Q1169" s="76"/>
      <c r="R1169" s="68" t="str">
        <f t="shared" si="82"/>
        <v/>
      </c>
      <c r="S1169" s="71" t="str">
        <f t="shared" si="83"/>
        <v/>
      </c>
      <c r="T1169" s="68" t="str">
        <f t="shared" si="84"/>
        <v/>
      </c>
      <c r="U1169" s="71" t="str">
        <f t="shared" si="85"/>
        <v/>
      </c>
    </row>
    <row r="1170" spans="1:21" ht="31.5">
      <c r="A1170" s="58" t="s">
        <v>4382</v>
      </c>
      <c r="B1170" s="72" t="s">
        <v>4316</v>
      </c>
      <c r="C1170" s="73" t="s">
        <v>4373</v>
      </c>
      <c r="D1170" s="73" t="s">
        <v>299</v>
      </c>
      <c r="E1170" s="87" t="s">
        <v>4383</v>
      </c>
      <c r="F1170" s="74" t="s">
        <v>4384</v>
      </c>
      <c r="G1170" s="63" t="s">
        <v>4379</v>
      </c>
      <c r="H1170" s="63" t="s">
        <v>4380</v>
      </c>
      <c r="I1170" s="64" t="s">
        <v>4381</v>
      </c>
      <c r="J1170" s="65" t="s">
        <v>2810</v>
      </c>
      <c r="K1170" s="83" t="s">
        <v>2811</v>
      </c>
      <c r="L1170" s="164" t="s">
        <v>3659</v>
      </c>
      <c r="M1170" s="84"/>
      <c r="N1170" s="68"/>
      <c r="O1170" s="69"/>
      <c r="P1170" s="69"/>
      <c r="Q1170" s="76"/>
      <c r="R1170" s="68" t="str">
        <f t="shared" si="82"/>
        <v/>
      </c>
      <c r="S1170" s="71" t="str">
        <f t="shared" si="83"/>
        <v/>
      </c>
      <c r="T1170" s="68" t="str">
        <f t="shared" si="84"/>
        <v/>
      </c>
      <c r="U1170" s="71" t="str">
        <f t="shared" si="85"/>
        <v/>
      </c>
    </row>
    <row r="1171" spans="1:21" ht="22.5">
      <c r="A1171" s="58" t="s">
        <v>4385</v>
      </c>
      <c r="B1171" s="72" t="s">
        <v>4316</v>
      </c>
      <c r="C1171" s="73" t="s">
        <v>4373</v>
      </c>
      <c r="D1171" s="73" t="s">
        <v>60</v>
      </c>
      <c r="E1171" s="87" t="s">
        <v>4386</v>
      </c>
      <c r="F1171" s="74" t="s">
        <v>4387</v>
      </c>
      <c r="G1171" s="63" t="s">
        <v>4388</v>
      </c>
      <c r="H1171" s="63" t="s">
        <v>4389</v>
      </c>
      <c r="I1171" s="64" t="s">
        <v>4390</v>
      </c>
      <c r="J1171" s="65" t="s">
        <v>2830</v>
      </c>
      <c r="K1171" s="66" t="s">
        <v>2831</v>
      </c>
      <c r="L1171" s="164" t="s">
        <v>3659</v>
      </c>
      <c r="N1171" s="68"/>
      <c r="O1171" s="69"/>
      <c r="P1171" s="69"/>
      <c r="Q1171" s="76"/>
      <c r="R1171" s="68" t="str">
        <f t="shared" si="82"/>
        <v/>
      </c>
      <c r="S1171" s="71" t="str">
        <f t="shared" si="83"/>
        <v/>
      </c>
      <c r="T1171" s="68" t="str">
        <f t="shared" si="84"/>
        <v/>
      </c>
      <c r="U1171" s="71" t="str">
        <f t="shared" si="85"/>
        <v/>
      </c>
    </row>
    <row r="1172" spans="1:21" ht="31.5">
      <c r="A1172" s="165" t="s">
        <v>4391</v>
      </c>
      <c r="B1172" s="166" t="s">
        <v>4316</v>
      </c>
      <c r="C1172" s="167" t="s">
        <v>4373</v>
      </c>
      <c r="D1172" s="167" t="s">
        <v>684</v>
      </c>
      <c r="E1172" s="87" t="s">
        <v>4392</v>
      </c>
      <c r="F1172" s="74" t="s">
        <v>4393</v>
      </c>
      <c r="G1172" s="63" t="s">
        <v>4388</v>
      </c>
      <c r="H1172" s="63" t="s">
        <v>4389</v>
      </c>
      <c r="I1172" s="64" t="s">
        <v>4390</v>
      </c>
      <c r="J1172" s="65" t="s">
        <v>2830</v>
      </c>
      <c r="K1172" s="66" t="s">
        <v>2831</v>
      </c>
      <c r="L1172" s="164" t="s">
        <v>3659</v>
      </c>
      <c r="N1172" s="68"/>
      <c r="O1172" s="69"/>
      <c r="P1172" s="69"/>
      <c r="Q1172" s="76"/>
      <c r="R1172" s="68" t="str">
        <f t="shared" si="82"/>
        <v/>
      </c>
      <c r="S1172" s="71" t="str">
        <f t="shared" si="83"/>
        <v/>
      </c>
      <c r="T1172" s="68" t="str">
        <f t="shared" si="84"/>
        <v/>
      </c>
      <c r="U1172" s="71" t="str">
        <f t="shared" si="85"/>
        <v/>
      </c>
    </row>
    <row r="1173" spans="1:21" ht="21">
      <c r="A1173" s="168" t="s">
        <v>4394</v>
      </c>
      <c r="B1173" s="169" t="s">
        <v>4316</v>
      </c>
      <c r="C1173" s="170" t="s">
        <v>1115</v>
      </c>
      <c r="D1173" s="170" t="s">
        <v>25</v>
      </c>
      <c r="E1173" s="61" t="s">
        <v>4395</v>
      </c>
      <c r="F1173" s="61" t="s">
        <v>4396</v>
      </c>
      <c r="G1173" s="63"/>
      <c r="H1173" s="63"/>
      <c r="I1173" s="64"/>
      <c r="J1173" s="65"/>
      <c r="K1173" s="66"/>
      <c r="L1173" s="67"/>
      <c r="N1173" s="68"/>
      <c r="O1173" s="69"/>
      <c r="P1173" s="69"/>
      <c r="Q1173" s="76"/>
      <c r="R1173" s="68" t="str">
        <f t="shared" si="82"/>
        <v/>
      </c>
      <c r="S1173" s="71" t="str">
        <f t="shared" si="83"/>
        <v/>
      </c>
      <c r="T1173" s="68" t="str">
        <f t="shared" si="84"/>
        <v/>
      </c>
      <c r="U1173" s="71" t="str">
        <f t="shared" si="85"/>
        <v/>
      </c>
    </row>
    <row r="1174" spans="1:21" ht="22.5">
      <c r="A1174" s="165" t="s">
        <v>4397</v>
      </c>
      <c r="B1174" s="166" t="s">
        <v>4316</v>
      </c>
      <c r="C1174" s="167" t="s">
        <v>1115</v>
      </c>
      <c r="D1174" s="167" t="s">
        <v>23</v>
      </c>
      <c r="E1174" s="87" t="s">
        <v>4395</v>
      </c>
      <c r="F1174" s="87" t="s">
        <v>4396</v>
      </c>
      <c r="G1174" s="63" t="s">
        <v>4398</v>
      </c>
      <c r="H1174" s="63" t="s">
        <v>4399</v>
      </c>
      <c r="I1174" s="64" t="s">
        <v>4400</v>
      </c>
      <c r="J1174" s="65" t="s">
        <v>2830</v>
      </c>
      <c r="K1174" s="66" t="s">
        <v>2831</v>
      </c>
      <c r="L1174" s="164" t="s">
        <v>3659</v>
      </c>
      <c r="N1174" s="68"/>
      <c r="O1174" s="69"/>
      <c r="P1174" s="69"/>
      <c r="Q1174" s="76"/>
      <c r="R1174" s="68" t="str">
        <f t="shared" si="82"/>
        <v/>
      </c>
      <c r="S1174" s="71" t="str">
        <f t="shared" si="83"/>
        <v/>
      </c>
      <c r="T1174" s="68" t="str">
        <f t="shared" si="84"/>
        <v/>
      </c>
      <c r="U1174" s="71" t="str">
        <f t="shared" si="85"/>
        <v/>
      </c>
    </row>
    <row r="1175" spans="1:21" ht="31.5">
      <c r="A1175" s="168" t="s">
        <v>4401</v>
      </c>
      <c r="B1175" s="169" t="s">
        <v>4316</v>
      </c>
      <c r="C1175" s="170" t="s">
        <v>50</v>
      </c>
      <c r="D1175" s="170" t="s">
        <v>25</v>
      </c>
      <c r="E1175" s="61" t="s">
        <v>4402</v>
      </c>
      <c r="F1175" s="62" t="s">
        <v>4403</v>
      </c>
      <c r="G1175" s="63"/>
      <c r="H1175" s="63"/>
      <c r="I1175" s="64"/>
      <c r="J1175" s="65"/>
      <c r="K1175" s="66"/>
      <c r="L1175" s="67"/>
      <c r="N1175" s="68"/>
      <c r="O1175" s="69"/>
      <c r="P1175" s="69"/>
      <c r="Q1175" s="76"/>
      <c r="R1175" s="68" t="str">
        <f t="shared" si="82"/>
        <v/>
      </c>
      <c r="S1175" s="71" t="str">
        <f t="shared" si="83"/>
        <v/>
      </c>
      <c r="T1175" s="68" t="str">
        <f t="shared" si="84"/>
        <v/>
      </c>
      <c r="U1175" s="71" t="str">
        <f t="shared" si="85"/>
        <v/>
      </c>
    </row>
    <row r="1176" spans="1:21" ht="31.5">
      <c r="A1176" s="165" t="s">
        <v>4404</v>
      </c>
      <c r="B1176" s="166" t="s">
        <v>4316</v>
      </c>
      <c r="C1176" s="167" t="s">
        <v>50</v>
      </c>
      <c r="D1176" s="167" t="s">
        <v>23</v>
      </c>
      <c r="E1176" s="87" t="s">
        <v>4402</v>
      </c>
      <c r="F1176" s="74" t="s">
        <v>4403</v>
      </c>
      <c r="G1176" s="63" t="s">
        <v>4405</v>
      </c>
      <c r="H1176" s="63" t="s">
        <v>4406</v>
      </c>
      <c r="I1176" s="64" t="s">
        <v>4407</v>
      </c>
      <c r="J1176" s="65" t="s">
        <v>2810</v>
      </c>
      <c r="K1176" s="83" t="s">
        <v>2811</v>
      </c>
      <c r="L1176" s="164" t="s">
        <v>3659</v>
      </c>
      <c r="M1176" s="84"/>
      <c r="N1176" s="68"/>
      <c r="O1176" s="69"/>
      <c r="P1176" s="69"/>
      <c r="Q1176" s="76"/>
      <c r="R1176" s="68" t="str">
        <f t="shared" si="82"/>
        <v/>
      </c>
      <c r="S1176" s="71" t="str">
        <f t="shared" si="83"/>
        <v/>
      </c>
      <c r="T1176" s="68" t="str">
        <f t="shared" si="84"/>
        <v/>
      </c>
      <c r="U1176" s="71" t="str">
        <f t="shared" si="85"/>
        <v/>
      </c>
    </row>
    <row r="1177" spans="1:21" ht="31.5">
      <c r="A1177" s="168" t="s">
        <v>4408</v>
      </c>
      <c r="B1177" s="169" t="s">
        <v>4316</v>
      </c>
      <c r="C1177" s="170" t="s">
        <v>67</v>
      </c>
      <c r="D1177" s="170" t="s">
        <v>25</v>
      </c>
      <c r="E1177" s="61" t="s">
        <v>4409</v>
      </c>
      <c r="F1177" s="62" t="s">
        <v>4410</v>
      </c>
      <c r="G1177" s="63"/>
      <c r="H1177" s="63"/>
      <c r="I1177" s="64"/>
      <c r="J1177" s="65"/>
      <c r="K1177" s="66"/>
      <c r="L1177" s="67"/>
      <c r="N1177" s="68"/>
      <c r="O1177" s="69"/>
      <c r="P1177" s="69"/>
      <c r="Q1177" s="76"/>
      <c r="R1177" s="68" t="str">
        <f t="shared" si="82"/>
        <v/>
      </c>
      <c r="S1177" s="71" t="str">
        <f t="shared" si="83"/>
        <v/>
      </c>
      <c r="T1177" s="68" t="str">
        <f t="shared" si="84"/>
        <v/>
      </c>
      <c r="U1177" s="71" t="str">
        <f t="shared" si="85"/>
        <v/>
      </c>
    </row>
    <row r="1178" spans="1:21" ht="31.5">
      <c r="A1178" s="165" t="s">
        <v>4411</v>
      </c>
      <c r="B1178" s="166" t="s">
        <v>4316</v>
      </c>
      <c r="C1178" s="167" t="s">
        <v>67</v>
      </c>
      <c r="D1178" s="167" t="s">
        <v>23</v>
      </c>
      <c r="E1178" s="87" t="s">
        <v>4409</v>
      </c>
      <c r="F1178" s="74" t="s">
        <v>4410</v>
      </c>
      <c r="G1178" s="63" t="s">
        <v>4412</v>
      </c>
      <c r="H1178" s="63" t="s">
        <v>4413</v>
      </c>
      <c r="I1178" s="64" t="s">
        <v>4414</v>
      </c>
      <c r="J1178" s="65" t="s">
        <v>4415</v>
      </c>
      <c r="K1178" s="66" t="s">
        <v>4416</v>
      </c>
      <c r="L1178" s="164" t="s">
        <v>3659</v>
      </c>
      <c r="N1178" s="68"/>
      <c r="O1178" s="69"/>
      <c r="P1178" s="69"/>
      <c r="Q1178" s="76"/>
      <c r="R1178" s="68" t="str">
        <f t="shared" si="82"/>
        <v/>
      </c>
      <c r="S1178" s="71" t="str">
        <f t="shared" si="83"/>
        <v/>
      </c>
      <c r="T1178" s="68" t="str">
        <f t="shared" si="84"/>
        <v/>
      </c>
      <c r="U1178" s="71" t="str">
        <f t="shared" si="85"/>
        <v/>
      </c>
    </row>
    <row r="1179" spans="1:21" ht="21">
      <c r="A1179" s="168" t="s">
        <v>4417</v>
      </c>
      <c r="B1179" s="169" t="s">
        <v>4316</v>
      </c>
      <c r="C1179" s="170" t="s">
        <v>621</v>
      </c>
      <c r="D1179" s="170" t="s">
        <v>25</v>
      </c>
      <c r="E1179" s="61" t="s">
        <v>4418</v>
      </c>
      <c r="F1179" s="62" t="s">
        <v>4419</v>
      </c>
      <c r="G1179" s="63"/>
      <c r="H1179" s="63"/>
      <c r="I1179" s="64"/>
      <c r="J1179" s="65"/>
      <c r="K1179" s="66"/>
      <c r="L1179" s="67"/>
      <c r="N1179" s="68"/>
      <c r="O1179" s="69"/>
      <c r="P1179" s="69"/>
      <c r="Q1179" s="76"/>
      <c r="R1179" s="68" t="str">
        <f t="shared" si="82"/>
        <v/>
      </c>
      <c r="S1179" s="71" t="str">
        <f t="shared" si="83"/>
        <v/>
      </c>
      <c r="T1179" s="68" t="str">
        <f t="shared" si="84"/>
        <v/>
      </c>
      <c r="U1179" s="71" t="str">
        <f t="shared" si="85"/>
        <v/>
      </c>
    </row>
    <row r="1180" spans="1:21" ht="31.5">
      <c r="A1180" s="165" t="s">
        <v>4420</v>
      </c>
      <c r="B1180" s="166" t="s">
        <v>4316</v>
      </c>
      <c r="C1180" s="167" t="s">
        <v>621</v>
      </c>
      <c r="D1180" s="167" t="s">
        <v>23</v>
      </c>
      <c r="E1180" s="87" t="s">
        <v>4418</v>
      </c>
      <c r="F1180" s="74" t="s">
        <v>4419</v>
      </c>
      <c r="G1180" s="63" t="s">
        <v>4405</v>
      </c>
      <c r="H1180" s="63" t="s">
        <v>4406</v>
      </c>
      <c r="I1180" s="64" t="s">
        <v>4407</v>
      </c>
      <c r="J1180" s="65" t="s">
        <v>2810</v>
      </c>
      <c r="K1180" s="83" t="s">
        <v>2811</v>
      </c>
      <c r="L1180" s="164" t="s">
        <v>3659</v>
      </c>
      <c r="M1180" s="84"/>
      <c r="N1180" s="68"/>
      <c r="O1180" s="69"/>
      <c r="P1180" s="69"/>
      <c r="Q1180" s="76"/>
      <c r="R1180" s="68" t="str">
        <f t="shared" si="82"/>
        <v/>
      </c>
      <c r="S1180" s="71" t="str">
        <f t="shared" si="83"/>
        <v/>
      </c>
      <c r="T1180" s="68" t="str">
        <f t="shared" si="84"/>
        <v/>
      </c>
      <c r="U1180" s="71" t="str">
        <f t="shared" si="85"/>
        <v/>
      </c>
    </row>
    <row r="1181" spans="1:21" ht="21">
      <c r="A1181" s="168" t="s">
        <v>4421</v>
      </c>
      <c r="B1181" s="169" t="s">
        <v>4316</v>
      </c>
      <c r="C1181" s="170" t="s">
        <v>77</v>
      </c>
      <c r="D1181" s="170" t="s">
        <v>25</v>
      </c>
      <c r="E1181" s="61" t="s">
        <v>4422</v>
      </c>
      <c r="F1181" s="62" t="s">
        <v>4423</v>
      </c>
      <c r="G1181" s="63"/>
      <c r="H1181" s="63"/>
      <c r="I1181" s="64"/>
      <c r="J1181" s="65"/>
      <c r="K1181" s="66"/>
      <c r="L1181" s="67"/>
      <c r="N1181" s="68"/>
      <c r="O1181" s="69"/>
      <c r="P1181" s="69"/>
      <c r="Q1181" s="76"/>
      <c r="R1181" s="68" t="str">
        <f t="shared" si="82"/>
        <v/>
      </c>
      <c r="S1181" s="71" t="str">
        <f t="shared" si="83"/>
        <v/>
      </c>
      <c r="T1181" s="68" t="str">
        <f t="shared" si="84"/>
        <v/>
      </c>
      <c r="U1181" s="71" t="str">
        <f t="shared" si="85"/>
        <v/>
      </c>
    </row>
    <row r="1182" spans="1:21" ht="22.5">
      <c r="A1182" s="165" t="s">
        <v>4424</v>
      </c>
      <c r="B1182" s="166" t="s">
        <v>4316</v>
      </c>
      <c r="C1182" s="167" t="s">
        <v>77</v>
      </c>
      <c r="D1182" s="167" t="s">
        <v>23</v>
      </c>
      <c r="E1182" s="87" t="s">
        <v>4422</v>
      </c>
      <c r="F1182" s="74" t="s">
        <v>4423</v>
      </c>
      <c r="G1182" s="63" t="s">
        <v>4425</v>
      </c>
      <c r="H1182" s="63" t="s">
        <v>4426</v>
      </c>
      <c r="I1182" s="64" t="s">
        <v>4427</v>
      </c>
      <c r="J1182" s="65" t="s">
        <v>4415</v>
      </c>
      <c r="K1182" s="66" t="s">
        <v>4416</v>
      </c>
      <c r="L1182" s="164" t="s">
        <v>3659</v>
      </c>
      <c r="N1182" s="68"/>
      <c r="O1182" s="69"/>
      <c r="P1182" s="69"/>
      <c r="Q1182" s="76"/>
      <c r="R1182" s="68" t="str">
        <f t="shared" si="82"/>
        <v/>
      </c>
      <c r="S1182" s="71" t="str">
        <f t="shared" si="83"/>
        <v/>
      </c>
      <c r="T1182" s="68" t="str">
        <f t="shared" si="84"/>
        <v/>
      </c>
      <c r="U1182" s="71" t="str">
        <f t="shared" si="85"/>
        <v/>
      </c>
    </row>
    <row r="1183" spans="1:21" ht="21">
      <c r="A1183" s="168" t="s">
        <v>4428</v>
      </c>
      <c r="B1183" s="169" t="s">
        <v>4316</v>
      </c>
      <c r="C1183" s="170" t="s">
        <v>1019</v>
      </c>
      <c r="D1183" s="170" t="s">
        <v>25</v>
      </c>
      <c r="E1183" s="61" t="s">
        <v>4429</v>
      </c>
      <c r="F1183" s="62" t="s">
        <v>4430</v>
      </c>
      <c r="G1183" s="63"/>
      <c r="H1183" s="63"/>
      <c r="I1183" s="64"/>
      <c r="J1183" s="65"/>
      <c r="K1183" s="66"/>
      <c r="L1183" s="67"/>
      <c r="N1183" s="68"/>
      <c r="O1183" s="69"/>
      <c r="P1183" s="69"/>
      <c r="Q1183" s="76"/>
      <c r="R1183" s="68" t="str">
        <f t="shared" si="82"/>
        <v/>
      </c>
      <c r="S1183" s="71" t="str">
        <f t="shared" si="83"/>
        <v/>
      </c>
      <c r="T1183" s="68" t="str">
        <f t="shared" si="84"/>
        <v/>
      </c>
      <c r="U1183" s="71" t="str">
        <f t="shared" si="85"/>
        <v/>
      </c>
    </row>
    <row r="1184" spans="1:21" ht="22.5">
      <c r="A1184" s="165" t="s">
        <v>4431</v>
      </c>
      <c r="B1184" s="166" t="s">
        <v>4316</v>
      </c>
      <c r="C1184" s="167" t="s">
        <v>1019</v>
      </c>
      <c r="D1184" s="167" t="s">
        <v>23</v>
      </c>
      <c r="E1184" s="87" t="s">
        <v>4429</v>
      </c>
      <c r="F1184" s="74" t="s">
        <v>4430</v>
      </c>
      <c r="G1184" s="63" t="s">
        <v>4412</v>
      </c>
      <c r="H1184" s="63" t="s">
        <v>4413</v>
      </c>
      <c r="I1184" s="64" t="s">
        <v>4414</v>
      </c>
      <c r="J1184" s="65" t="s">
        <v>4415</v>
      </c>
      <c r="K1184" s="66" t="s">
        <v>4416</v>
      </c>
      <c r="L1184" s="164" t="s">
        <v>3659</v>
      </c>
      <c r="N1184" s="68"/>
      <c r="O1184" s="69"/>
      <c r="P1184" s="69"/>
      <c r="Q1184" s="76"/>
      <c r="R1184" s="68" t="str">
        <f t="shared" si="82"/>
        <v/>
      </c>
      <c r="S1184" s="71" t="str">
        <f t="shared" si="83"/>
        <v/>
      </c>
      <c r="T1184" s="68" t="str">
        <f t="shared" si="84"/>
        <v/>
      </c>
      <c r="U1184" s="71" t="str">
        <f t="shared" si="85"/>
        <v/>
      </c>
    </row>
    <row r="1185" spans="1:21" ht="21">
      <c r="A1185" s="168" t="s">
        <v>4432</v>
      </c>
      <c r="B1185" s="169" t="s">
        <v>4316</v>
      </c>
      <c r="C1185" s="170" t="s">
        <v>91</v>
      </c>
      <c r="D1185" s="170" t="s">
        <v>25</v>
      </c>
      <c r="E1185" s="61" t="s">
        <v>4433</v>
      </c>
      <c r="F1185" s="61" t="s">
        <v>4434</v>
      </c>
      <c r="G1185" s="63"/>
      <c r="H1185" s="63"/>
      <c r="I1185" s="64"/>
      <c r="J1185" s="65"/>
      <c r="K1185" s="66"/>
      <c r="L1185" s="67"/>
      <c r="N1185" s="68"/>
      <c r="O1185" s="69"/>
      <c r="P1185" s="69"/>
      <c r="Q1185" s="76"/>
      <c r="R1185" s="68" t="str">
        <f t="shared" si="82"/>
        <v/>
      </c>
      <c r="S1185" s="71" t="str">
        <f t="shared" si="83"/>
        <v/>
      </c>
      <c r="T1185" s="68" t="str">
        <f t="shared" si="84"/>
        <v/>
      </c>
      <c r="U1185" s="71" t="str">
        <f t="shared" si="85"/>
        <v/>
      </c>
    </row>
    <row r="1186" spans="1:21" ht="22.5">
      <c r="A1186" s="165" t="s">
        <v>4435</v>
      </c>
      <c r="B1186" s="166" t="s">
        <v>4316</v>
      </c>
      <c r="C1186" s="167" t="s">
        <v>91</v>
      </c>
      <c r="D1186" s="167" t="s">
        <v>23</v>
      </c>
      <c r="E1186" s="87" t="s">
        <v>4433</v>
      </c>
      <c r="F1186" s="74" t="s">
        <v>4434</v>
      </c>
      <c r="G1186" s="63" t="s">
        <v>3654</v>
      </c>
      <c r="H1186" s="63" t="s">
        <v>3655</v>
      </c>
      <c r="I1186" s="64" t="s">
        <v>3656</v>
      </c>
      <c r="J1186" s="65" t="s">
        <v>3657</v>
      </c>
      <c r="K1186" s="66" t="s">
        <v>3658</v>
      </c>
      <c r="L1186" s="164" t="s">
        <v>3659</v>
      </c>
      <c r="N1186" s="68"/>
      <c r="O1186" s="69"/>
      <c r="P1186" s="69"/>
      <c r="Q1186" s="76"/>
      <c r="R1186" s="68" t="str">
        <f t="shared" si="82"/>
        <v/>
      </c>
      <c r="S1186" s="71" t="str">
        <f t="shared" si="83"/>
        <v/>
      </c>
      <c r="T1186" s="68" t="str">
        <f t="shared" si="84"/>
        <v/>
      </c>
      <c r="U1186" s="71" t="str">
        <f t="shared" si="85"/>
        <v/>
      </c>
    </row>
    <row r="1187" spans="1:21" ht="31.5">
      <c r="A1187" s="168" t="s">
        <v>4436</v>
      </c>
      <c r="B1187" s="169" t="s">
        <v>4316</v>
      </c>
      <c r="C1187" s="170" t="s">
        <v>165</v>
      </c>
      <c r="D1187" s="170" t="s">
        <v>25</v>
      </c>
      <c r="E1187" s="61" t="s">
        <v>4437</v>
      </c>
      <c r="F1187" s="62" t="s">
        <v>4438</v>
      </c>
      <c r="G1187" s="63"/>
      <c r="H1187" s="63"/>
      <c r="I1187" s="64"/>
      <c r="J1187" s="65"/>
      <c r="K1187" s="66"/>
      <c r="L1187" s="67"/>
      <c r="N1187" s="68"/>
      <c r="O1187" s="69"/>
      <c r="P1187" s="69"/>
      <c r="Q1187" s="76"/>
      <c r="R1187" s="68" t="str">
        <f t="shared" si="82"/>
        <v/>
      </c>
      <c r="S1187" s="71" t="str">
        <f t="shared" si="83"/>
        <v/>
      </c>
      <c r="T1187" s="68" t="str">
        <f t="shared" si="84"/>
        <v/>
      </c>
      <c r="U1187" s="71" t="str">
        <f t="shared" si="85"/>
        <v/>
      </c>
    </row>
    <row r="1188" spans="1:21" ht="22.5">
      <c r="A1188" s="165" t="s">
        <v>4439</v>
      </c>
      <c r="B1188" s="166" t="s">
        <v>4316</v>
      </c>
      <c r="C1188" s="167" t="s">
        <v>165</v>
      </c>
      <c r="D1188" s="167" t="s">
        <v>23</v>
      </c>
      <c r="E1188" s="87" t="s">
        <v>4437</v>
      </c>
      <c r="F1188" s="74" t="s">
        <v>4438</v>
      </c>
      <c r="G1188" s="63" t="s">
        <v>3654</v>
      </c>
      <c r="H1188" s="63" t="s">
        <v>3655</v>
      </c>
      <c r="I1188" s="64" t="s">
        <v>3656</v>
      </c>
      <c r="J1188" s="65" t="s">
        <v>3657</v>
      </c>
      <c r="K1188" s="66" t="s">
        <v>3658</v>
      </c>
      <c r="L1188" s="164" t="s">
        <v>3659</v>
      </c>
      <c r="N1188" s="68"/>
      <c r="O1188" s="69"/>
      <c r="P1188" s="69"/>
      <c r="Q1188" s="76"/>
      <c r="R1188" s="68" t="str">
        <f t="shared" ref="R1188:R1251" si="86">IF(O1188=0,"",Q1188-O1188)</f>
        <v/>
      </c>
      <c r="S1188" s="71" t="str">
        <f t="shared" ref="S1188:S1251" si="87">IF(O1188=0,"",R1188/O1188)</f>
        <v/>
      </c>
      <c r="T1188" s="68" t="str">
        <f t="shared" ref="T1188:T1251" si="88">IF(P1188=0,"",Q1188-P1188)</f>
        <v/>
      </c>
      <c r="U1188" s="71" t="str">
        <f t="shared" ref="U1188:U1251" si="89">IF(P1188=0,"",T1188/P1188)</f>
        <v/>
      </c>
    </row>
    <row r="1189" spans="1:21" ht="21">
      <c r="A1189" s="168" t="s">
        <v>4440</v>
      </c>
      <c r="B1189" s="169" t="s">
        <v>4316</v>
      </c>
      <c r="C1189" s="170" t="s">
        <v>173</v>
      </c>
      <c r="D1189" s="170" t="s">
        <v>25</v>
      </c>
      <c r="E1189" s="171" t="s">
        <v>4441</v>
      </c>
      <c r="F1189" s="171" t="s">
        <v>4442</v>
      </c>
      <c r="G1189" s="63"/>
      <c r="H1189" s="63"/>
      <c r="I1189" s="64"/>
      <c r="J1189" s="65"/>
      <c r="K1189" s="66"/>
      <c r="L1189" s="67"/>
      <c r="N1189" s="68"/>
      <c r="O1189" s="69"/>
      <c r="P1189" s="69"/>
      <c r="Q1189" s="76"/>
      <c r="R1189" s="68" t="str">
        <f t="shared" si="86"/>
        <v/>
      </c>
      <c r="S1189" s="71" t="str">
        <f t="shared" si="87"/>
        <v/>
      </c>
      <c r="T1189" s="68" t="str">
        <f t="shared" si="88"/>
        <v/>
      </c>
      <c r="U1189" s="71" t="str">
        <f t="shared" si="89"/>
        <v/>
      </c>
    </row>
    <row r="1190" spans="1:21" ht="33.75">
      <c r="A1190" s="165" t="s">
        <v>4443</v>
      </c>
      <c r="B1190" s="166" t="s">
        <v>4316</v>
      </c>
      <c r="C1190" s="167" t="s">
        <v>173</v>
      </c>
      <c r="D1190" s="167" t="s">
        <v>278</v>
      </c>
      <c r="E1190" s="87" t="s">
        <v>4444</v>
      </c>
      <c r="F1190" s="81" t="s">
        <v>4445</v>
      </c>
      <c r="G1190" s="63" t="s">
        <v>4446</v>
      </c>
      <c r="H1190" s="63" t="s">
        <v>4447</v>
      </c>
      <c r="I1190" s="64" t="s">
        <v>4448</v>
      </c>
      <c r="J1190" s="65" t="s">
        <v>2810</v>
      </c>
      <c r="K1190" s="83" t="s">
        <v>2811</v>
      </c>
      <c r="L1190" s="164" t="s">
        <v>3659</v>
      </c>
      <c r="M1190" s="84"/>
      <c r="N1190" s="68"/>
      <c r="O1190" s="69"/>
      <c r="P1190" s="69"/>
      <c r="Q1190" s="76"/>
      <c r="R1190" s="68" t="str">
        <f t="shared" si="86"/>
        <v/>
      </c>
      <c r="S1190" s="71" t="str">
        <f t="shared" si="87"/>
        <v/>
      </c>
      <c r="T1190" s="68" t="str">
        <f t="shared" si="88"/>
        <v/>
      </c>
      <c r="U1190" s="71" t="str">
        <f t="shared" si="89"/>
        <v/>
      </c>
    </row>
    <row r="1191" spans="1:21" ht="33.75">
      <c r="A1191" s="165" t="s">
        <v>4449</v>
      </c>
      <c r="B1191" s="166" t="s">
        <v>4316</v>
      </c>
      <c r="C1191" s="167" t="s">
        <v>173</v>
      </c>
      <c r="D1191" s="167" t="s">
        <v>285</v>
      </c>
      <c r="E1191" s="87" t="s">
        <v>4450</v>
      </c>
      <c r="F1191" s="81" t="s">
        <v>4451</v>
      </c>
      <c r="G1191" s="63" t="s">
        <v>4452</v>
      </c>
      <c r="H1191" s="63" t="s">
        <v>4453</v>
      </c>
      <c r="I1191" s="64" t="s">
        <v>4454</v>
      </c>
      <c r="J1191" s="65" t="s">
        <v>2810</v>
      </c>
      <c r="K1191" s="83" t="s">
        <v>2811</v>
      </c>
      <c r="L1191" s="164" t="s">
        <v>3659</v>
      </c>
      <c r="M1191" s="84"/>
      <c r="N1191" s="68"/>
      <c r="O1191" s="69"/>
      <c r="P1191" s="69"/>
      <c r="Q1191" s="76"/>
      <c r="R1191" s="68" t="str">
        <f t="shared" si="86"/>
        <v/>
      </c>
      <c r="S1191" s="71" t="str">
        <f t="shared" si="87"/>
        <v/>
      </c>
      <c r="T1191" s="68" t="str">
        <f t="shared" si="88"/>
        <v/>
      </c>
      <c r="U1191" s="71" t="str">
        <f t="shared" si="89"/>
        <v/>
      </c>
    </row>
    <row r="1192" spans="1:21" ht="33.75">
      <c r="A1192" s="165" t="s">
        <v>4455</v>
      </c>
      <c r="B1192" s="166" t="s">
        <v>4316</v>
      </c>
      <c r="C1192" s="167" t="s">
        <v>173</v>
      </c>
      <c r="D1192" s="167" t="s">
        <v>672</v>
      </c>
      <c r="E1192" s="87" t="s">
        <v>4456</v>
      </c>
      <c r="F1192" s="81" t="s">
        <v>4457</v>
      </c>
      <c r="G1192" s="63" t="s">
        <v>4458</v>
      </c>
      <c r="H1192" s="63" t="s">
        <v>4459</v>
      </c>
      <c r="I1192" s="64" t="s">
        <v>4460</v>
      </c>
      <c r="J1192" s="65" t="s">
        <v>2830</v>
      </c>
      <c r="K1192" s="66" t="s">
        <v>2831</v>
      </c>
      <c r="L1192" s="164" t="s">
        <v>3659</v>
      </c>
      <c r="N1192" s="68"/>
      <c r="O1192" s="69"/>
      <c r="P1192" s="69"/>
      <c r="Q1192" s="76"/>
      <c r="R1192" s="68" t="str">
        <f t="shared" si="86"/>
        <v/>
      </c>
      <c r="S1192" s="71" t="str">
        <f t="shared" si="87"/>
        <v/>
      </c>
      <c r="T1192" s="68" t="str">
        <f t="shared" si="88"/>
        <v/>
      </c>
      <c r="U1192" s="71" t="str">
        <f t="shared" si="89"/>
        <v/>
      </c>
    </row>
    <row r="1193" spans="1:21" ht="33.75">
      <c r="A1193" s="165" t="s">
        <v>4461</v>
      </c>
      <c r="B1193" s="166" t="s">
        <v>4316</v>
      </c>
      <c r="C1193" s="167" t="s">
        <v>173</v>
      </c>
      <c r="D1193" s="167" t="s">
        <v>676</v>
      </c>
      <c r="E1193" s="87" t="s">
        <v>4462</v>
      </c>
      <c r="F1193" s="81" t="s">
        <v>4463</v>
      </c>
      <c r="G1193" s="63" t="s">
        <v>4464</v>
      </c>
      <c r="H1193" s="63" t="s">
        <v>4465</v>
      </c>
      <c r="I1193" s="64" t="s">
        <v>4466</v>
      </c>
      <c r="J1193" s="65" t="s">
        <v>2830</v>
      </c>
      <c r="K1193" s="66" t="s">
        <v>2831</v>
      </c>
      <c r="L1193" s="164" t="s">
        <v>3659</v>
      </c>
      <c r="N1193" s="68"/>
      <c r="O1193" s="69"/>
      <c r="P1193" s="69"/>
      <c r="Q1193" s="76"/>
      <c r="R1193" s="68" t="str">
        <f t="shared" si="86"/>
        <v/>
      </c>
      <c r="S1193" s="71" t="str">
        <f t="shared" si="87"/>
        <v/>
      </c>
      <c r="T1193" s="68" t="str">
        <f t="shared" si="88"/>
        <v/>
      </c>
      <c r="U1193" s="71" t="str">
        <f t="shared" si="89"/>
        <v/>
      </c>
    </row>
    <row r="1194" spans="1:21" ht="31.5">
      <c r="A1194" s="168" t="s">
        <v>4467</v>
      </c>
      <c r="B1194" s="169" t="s">
        <v>4316</v>
      </c>
      <c r="C1194" s="170" t="s">
        <v>182</v>
      </c>
      <c r="D1194" s="170" t="s">
        <v>25</v>
      </c>
      <c r="E1194" s="61" t="s">
        <v>4468</v>
      </c>
      <c r="F1194" s="96" t="s">
        <v>4469</v>
      </c>
      <c r="G1194" s="63"/>
      <c r="H1194" s="63"/>
      <c r="I1194" s="64"/>
      <c r="J1194" s="65"/>
      <c r="K1194" s="66"/>
      <c r="L1194" s="67"/>
      <c r="N1194" s="68"/>
      <c r="O1194" s="69"/>
      <c r="P1194" s="69"/>
      <c r="Q1194" s="76"/>
      <c r="R1194" s="68" t="str">
        <f t="shared" si="86"/>
        <v/>
      </c>
      <c r="S1194" s="71" t="str">
        <f t="shared" si="87"/>
        <v/>
      </c>
      <c r="T1194" s="68" t="str">
        <f t="shared" si="88"/>
        <v/>
      </c>
      <c r="U1194" s="71" t="str">
        <f t="shared" si="89"/>
        <v/>
      </c>
    </row>
    <row r="1195" spans="1:21" ht="22.5">
      <c r="A1195" s="165" t="s">
        <v>4470</v>
      </c>
      <c r="B1195" s="166" t="s">
        <v>4316</v>
      </c>
      <c r="C1195" s="167" t="s">
        <v>182</v>
      </c>
      <c r="D1195" s="167" t="s">
        <v>23</v>
      </c>
      <c r="E1195" s="87" t="s">
        <v>4468</v>
      </c>
      <c r="F1195" s="81" t="s">
        <v>4469</v>
      </c>
      <c r="G1195" s="63" t="s">
        <v>3654</v>
      </c>
      <c r="H1195" s="63" t="s">
        <v>3655</v>
      </c>
      <c r="I1195" s="64" t="s">
        <v>3656</v>
      </c>
      <c r="J1195" s="65" t="s">
        <v>3657</v>
      </c>
      <c r="K1195" s="66" t="s">
        <v>3658</v>
      </c>
      <c r="L1195" s="164" t="s">
        <v>3659</v>
      </c>
      <c r="N1195" s="68"/>
      <c r="O1195" s="69"/>
      <c r="P1195" s="69"/>
      <c r="Q1195" s="76"/>
      <c r="R1195" s="68" t="str">
        <f t="shared" si="86"/>
        <v/>
      </c>
      <c r="S1195" s="71" t="str">
        <f t="shared" si="87"/>
        <v/>
      </c>
      <c r="T1195" s="68" t="str">
        <f t="shared" si="88"/>
        <v/>
      </c>
      <c r="U1195" s="71" t="str">
        <f t="shared" si="89"/>
        <v/>
      </c>
    </row>
    <row r="1196" spans="1:21" ht="20.45" customHeight="1">
      <c r="A1196" s="44" t="s">
        <v>4471</v>
      </c>
      <c r="B1196" s="45" t="s">
        <v>4472</v>
      </c>
      <c r="C1196" s="46" t="s">
        <v>24</v>
      </c>
      <c r="D1196" s="46" t="s">
        <v>25</v>
      </c>
      <c r="E1196" s="47" t="s">
        <v>4473</v>
      </c>
      <c r="F1196" s="47" t="s">
        <v>4474</v>
      </c>
      <c r="G1196" s="48"/>
      <c r="H1196" s="48"/>
      <c r="I1196" s="49"/>
      <c r="J1196" s="50"/>
      <c r="K1196" s="51"/>
      <c r="L1196" s="52"/>
      <c r="M1196" s="53"/>
      <c r="N1196" s="54"/>
      <c r="O1196" s="55"/>
      <c r="P1196" s="55"/>
      <c r="Q1196" s="85"/>
      <c r="R1196" s="54" t="str">
        <f t="shared" si="86"/>
        <v/>
      </c>
      <c r="S1196" s="57" t="str">
        <f t="shared" si="87"/>
        <v/>
      </c>
      <c r="T1196" s="54" t="str">
        <f t="shared" si="88"/>
        <v/>
      </c>
      <c r="U1196" s="57" t="str">
        <f t="shared" si="89"/>
        <v/>
      </c>
    </row>
    <row r="1197" spans="1:21" ht="21">
      <c r="A1197" s="168" t="s">
        <v>4475</v>
      </c>
      <c r="B1197" s="169" t="s">
        <v>4472</v>
      </c>
      <c r="C1197" s="170" t="s">
        <v>29</v>
      </c>
      <c r="D1197" s="170" t="s">
        <v>25</v>
      </c>
      <c r="E1197" s="61" t="s">
        <v>4476</v>
      </c>
      <c r="F1197" s="96" t="s">
        <v>4477</v>
      </c>
      <c r="G1197" s="63"/>
      <c r="H1197" s="63"/>
      <c r="I1197" s="64"/>
      <c r="J1197" s="65"/>
      <c r="K1197" s="66"/>
      <c r="L1197" s="67"/>
      <c r="N1197" s="68"/>
      <c r="O1197" s="69"/>
      <c r="P1197" s="69"/>
      <c r="Q1197" s="76"/>
      <c r="R1197" s="68" t="str">
        <f t="shared" si="86"/>
        <v/>
      </c>
      <c r="S1197" s="71" t="str">
        <f t="shared" si="87"/>
        <v/>
      </c>
      <c r="T1197" s="68" t="str">
        <f t="shared" si="88"/>
        <v/>
      </c>
      <c r="U1197" s="71" t="str">
        <f t="shared" si="89"/>
        <v/>
      </c>
    </row>
    <row r="1198" spans="1:21" ht="22.5">
      <c r="A1198" s="165" t="s">
        <v>4478</v>
      </c>
      <c r="B1198" s="166" t="s">
        <v>4472</v>
      </c>
      <c r="C1198" s="167" t="s">
        <v>29</v>
      </c>
      <c r="D1198" s="167" t="s">
        <v>23</v>
      </c>
      <c r="E1198" s="87" t="s">
        <v>4476</v>
      </c>
      <c r="F1198" s="81" t="s">
        <v>4477</v>
      </c>
      <c r="G1198" s="63" t="s">
        <v>4479</v>
      </c>
      <c r="H1198" s="63" t="s">
        <v>4480</v>
      </c>
      <c r="I1198" s="64" t="s">
        <v>4481</v>
      </c>
      <c r="J1198" s="65" t="s">
        <v>4482</v>
      </c>
      <c r="K1198" s="66" t="s">
        <v>4483</v>
      </c>
      <c r="L1198" s="172" t="s">
        <v>4484</v>
      </c>
      <c r="N1198" s="68"/>
      <c r="O1198" s="69"/>
      <c r="P1198" s="69"/>
      <c r="Q1198" s="76"/>
      <c r="R1198" s="68" t="str">
        <f t="shared" si="86"/>
        <v/>
      </c>
      <c r="S1198" s="71" t="str">
        <f t="shared" si="87"/>
        <v/>
      </c>
      <c r="T1198" s="68" t="str">
        <f t="shared" si="88"/>
        <v/>
      </c>
      <c r="U1198" s="71" t="str">
        <f t="shared" si="89"/>
        <v/>
      </c>
    </row>
    <row r="1199" spans="1:21" ht="21">
      <c r="A1199" s="168" t="s">
        <v>4485</v>
      </c>
      <c r="B1199" s="169" t="s">
        <v>4472</v>
      </c>
      <c r="C1199" s="170" t="s">
        <v>40</v>
      </c>
      <c r="D1199" s="170" t="s">
        <v>25</v>
      </c>
      <c r="E1199" s="61" t="s">
        <v>4486</v>
      </c>
      <c r="F1199" s="96" t="s">
        <v>4487</v>
      </c>
      <c r="G1199" s="63"/>
      <c r="H1199" s="63"/>
      <c r="I1199" s="64"/>
      <c r="J1199" s="65"/>
      <c r="K1199" s="66"/>
      <c r="L1199" s="67"/>
      <c r="N1199" s="68"/>
      <c r="O1199" s="69"/>
      <c r="P1199" s="69"/>
      <c r="Q1199" s="76"/>
      <c r="R1199" s="68" t="str">
        <f t="shared" si="86"/>
        <v/>
      </c>
      <c r="S1199" s="71" t="str">
        <f t="shared" si="87"/>
        <v/>
      </c>
      <c r="T1199" s="68" t="str">
        <f t="shared" si="88"/>
        <v/>
      </c>
      <c r="U1199" s="71" t="str">
        <f t="shared" si="89"/>
        <v/>
      </c>
    </row>
    <row r="1200" spans="1:21" ht="22.5">
      <c r="A1200" s="165" t="s">
        <v>4488</v>
      </c>
      <c r="B1200" s="166" t="s">
        <v>4472</v>
      </c>
      <c r="C1200" s="167" t="s">
        <v>40</v>
      </c>
      <c r="D1200" s="167" t="s">
        <v>23</v>
      </c>
      <c r="E1200" s="87" t="s">
        <v>4489</v>
      </c>
      <c r="F1200" s="81" t="s">
        <v>4487</v>
      </c>
      <c r="G1200" s="63" t="s">
        <v>4479</v>
      </c>
      <c r="H1200" s="63" t="s">
        <v>4480</v>
      </c>
      <c r="I1200" s="64" t="s">
        <v>4481</v>
      </c>
      <c r="J1200" s="65" t="s">
        <v>4482</v>
      </c>
      <c r="K1200" s="66" t="s">
        <v>4483</v>
      </c>
      <c r="L1200" s="172" t="s">
        <v>4484</v>
      </c>
      <c r="N1200" s="68"/>
      <c r="O1200" s="69"/>
      <c r="P1200" s="69"/>
      <c r="Q1200" s="76"/>
      <c r="R1200" s="68" t="str">
        <f t="shared" si="86"/>
        <v/>
      </c>
      <c r="S1200" s="71" t="str">
        <f t="shared" si="87"/>
        <v/>
      </c>
      <c r="T1200" s="68" t="str">
        <f t="shared" si="88"/>
        <v/>
      </c>
      <c r="U1200" s="71" t="str">
        <f t="shared" si="89"/>
        <v/>
      </c>
    </row>
    <row r="1201" spans="1:21" ht="31.5">
      <c r="A1201" s="168" t="s">
        <v>4490</v>
      </c>
      <c r="B1201" s="169" t="s">
        <v>4472</v>
      </c>
      <c r="C1201" s="170" t="s">
        <v>50</v>
      </c>
      <c r="D1201" s="170" t="s">
        <v>25</v>
      </c>
      <c r="E1201" s="61" t="s">
        <v>4491</v>
      </c>
      <c r="F1201" s="96" t="s">
        <v>4492</v>
      </c>
      <c r="G1201" s="63"/>
      <c r="H1201" s="63"/>
      <c r="I1201" s="64"/>
      <c r="J1201" s="65"/>
      <c r="K1201" s="66"/>
      <c r="L1201" s="67"/>
      <c r="N1201" s="68"/>
      <c r="O1201" s="69"/>
      <c r="P1201" s="69"/>
      <c r="Q1201" s="76"/>
      <c r="R1201" s="68" t="str">
        <f t="shared" si="86"/>
        <v/>
      </c>
      <c r="S1201" s="71" t="str">
        <f t="shared" si="87"/>
        <v/>
      </c>
      <c r="T1201" s="68" t="str">
        <f t="shared" si="88"/>
        <v/>
      </c>
      <c r="U1201" s="71" t="str">
        <f t="shared" si="89"/>
        <v/>
      </c>
    </row>
    <row r="1202" spans="1:21" ht="22.5">
      <c r="A1202" s="165" t="s">
        <v>4493</v>
      </c>
      <c r="B1202" s="166" t="s">
        <v>4472</v>
      </c>
      <c r="C1202" s="167" t="s">
        <v>50</v>
      </c>
      <c r="D1202" s="167" t="s">
        <v>23</v>
      </c>
      <c r="E1202" s="87" t="s">
        <v>4491</v>
      </c>
      <c r="F1202" s="81" t="s">
        <v>4492</v>
      </c>
      <c r="G1202" s="63" t="s">
        <v>4479</v>
      </c>
      <c r="H1202" s="63" t="s">
        <v>4480</v>
      </c>
      <c r="I1202" s="64" t="s">
        <v>4481</v>
      </c>
      <c r="J1202" s="65" t="s">
        <v>4482</v>
      </c>
      <c r="K1202" s="66" t="s">
        <v>4483</v>
      </c>
      <c r="L1202" s="172" t="s">
        <v>4484</v>
      </c>
      <c r="N1202" s="68"/>
      <c r="O1202" s="69"/>
      <c r="P1202" s="69"/>
      <c r="Q1202" s="76"/>
      <c r="R1202" s="68" t="str">
        <f t="shared" si="86"/>
        <v/>
      </c>
      <c r="S1202" s="71" t="str">
        <f t="shared" si="87"/>
        <v/>
      </c>
      <c r="T1202" s="68" t="str">
        <f t="shared" si="88"/>
        <v/>
      </c>
      <c r="U1202" s="71" t="str">
        <f t="shared" si="89"/>
        <v/>
      </c>
    </row>
    <row r="1203" spans="1:21" ht="31.5">
      <c r="A1203" s="165" t="s">
        <v>4494</v>
      </c>
      <c r="B1203" s="166" t="s">
        <v>4472</v>
      </c>
      <c r="C1203" s="167" t="s">
        <v>50</v>
      </c>
      <c r="D1203" s="167" t="s">
        <v>60</v>
      </c>
      <c r="E1203" s="87" t="s">
        <v>4495</v>
      </c>
      <c r="F1203" s="81" t="s">
        <v>4496</v>
      </c>
      <c r="G1203" s="63" t="s">
        <v>4479</v>
      </c>
      <c r="H1203" s="63" t="s">
        <v>4480</v>
      </c>
      <c r="I1203" s="64" t="s">
        <v>4481</v>
      </c>
      <c r="J1203" s="65" t="s">
        <v>4482</v>
      </c>
      <c r="K1203" s="66" t="s">
        <v>4483</v>
      </c>
      <c r="L1203" s="172" t="s">
        <v>4484</v>
      </c>
      <c r="N1203" s="68"/>
      <c r="O1203" s="69"/>
      <c r="P1203" s="69"/>
      <c r="Q1203" s="76"/>
      <c r="R1203" s="68" t="str">
        <f t="shared" si="86"/>
        <v/>
      </c>
      <c r="S1203" s="71" t="str">
        <f t="shared" si="87"/>
        <v/>
      </c>
      <c r="T1203" s="68" t="str">
        <f t="shared" si="88"/>
        <v/>
      </c>
      <c r="U1203" s="71" t="str">
        <f t="shared" si="89"/>
        <v/>
      </c>
    </row>
    <row r="1204" spans="1:21" ht="21">
      <c r="A1204" s="168" t="s">
        <v>4497</v>
      </c>
      <c r="B1204" s="169" t="s">
        <v>4472</v>
      </c>
      <c r="C1204" s="170" t="s">
        <v>67</v>
      </c>
      <c r="D1204" s="170" t="s">
        <v>25</v>
      </c>
      <c r="E1204" s="61" t="s">
        <v>4498</v>
      </c>
      <c r="F1204" s="96" t="s">
        <v>4499</v>
      </c>
      <c r="G1204" s="63"/>
      <c r="H1204" s="63"/>
      <c r="I1204" s="64"/>
      <c r="J1204" s="65"/>
      <c r="K1204" s="66"/>
      <c r="L1204" s="67"/>
      <c r="N1204" s="68"/>
      <c r="O1204" s="69"/>
      <c r="P1204" s="69"/>
      <c r="Q1204" s="76"/>
      <c r="R1204" s="68" t="str">
        <f t="shared" si="86"/>
        <v/>
      </c>
      <c r="S1204" s="71" t="str">
        <f t="shared" si="87"/>
        <v/>
      </c>
      <c r="T1204" s="68" t="str">
        <f t="shared" si="88"/>
        <v/>
      </c>
      <c r="U1204" s="71" t="str">
        <f t="shared" si="89"/>
        <v/>
      </c>
    </row>
    <row r="1205" spans="1:21" ht="22.5">
      <c r="A1205" s="165" t="s">
        <v>4500</v>
      </c>
      <c r="B1205" s="166" t="s">
        <v>4472</v>
      </c>
      <c r="C1205" s="167" t="s">
        <v>67</v>
      </c>
      <c r="D1205" s="167" t="s">
        <v>23</v>
      </c>
      <c r="E1205" s="87" t="s">
        <v>4498</v>
      </c>
      <c r="F1205" s="81" t="s">
        <v>4499</v>
      </c>
      <c r="G1205" s="63" t="s">
        <v>4479</v>
      </c>
      <c r="H1205" s="63" t="s">
        <v>4480</v>
      </c>
      <c r="I1205" s="64" t="s">
        <v>4481</v>
      </c>
      <c r="J1205" s="65" t="s">
        <v>4482</v>
      </c>
      <c r="K1205" s="66" t="s">
        <v>4483</v>
      </c>
      <c r="L1205" s="172" t="s">
        <v>4484</v>
      </c>
      <c r="N1205" s="68"/>
      <c r="O1205" s="69"/>
      <c r="P1205" s="69"/>
      <c r="Q1205" s="76"/>
      <c r="R1205" s="68" t="str">
        <f t="shared" si="86"/>
        <v/>
      </c>
      <c r="S1205" s="71" t="str">
        <f t="shared" si="87"/>
        <v/>
      </c>
      <c r="T1205" s="68" t="str">
        <f t="shared" si="88"/>
        <v/>
      </c>
      <c r="U1205" s="71" t="str">
        <f t="shared" si="89"/>
        <v/>
      </c>
    </row>
    <row r="1206" spans="1:21" ht="21">
      <c r="A1206" s="168" t="s">
        <v>4501</v>
      </c>
      <c r="B1206" s="169" t="s">
        <v>4472</v>
      </c>
      <c r="C1206" s="170" t="s">
        <v>91</v>
      </c>
      <c r="D1206" s="170" t="s">
        <v>25</v>
      </c>
      <c r="E1206" s="62" t="s">
        <v>4502</v>
      </c>
      <c r="F1206" s="96" t="s">
        <v>4503</v>
      </c>
      <c r="G1206" s="63"/>
      <c r="H1206" s="63"/>
      <c r="I1206" s="64"/>
      <c r="J1206" s="65"/>
      <c r="K1206" s="66"/>
      <c r="L1206" s="67"/>
      <c r="N1206" s="68"/>
      <c r="O1206" s="69"/>
      <c r="P1206" s="69"/>
      <c r="Q1206" s="76"/>
      <c r="R1206" s="68" t="str">
        <f t="shared" si="86"/>
        <v/>
      </c>
      <c r="S1206" s="71" t="str">
        <f t="shared" si="87"/>
        <v/>
      </c>
      <c r="T1206" s="68" t="str">
        <f t="shared" si="88"/>
        <v/>
      </c>
      <c r="U1206" s="71" t="str">
        <f t="shared" si="89"/>
        <v/>
      </c>
    </row>
    <row r="1207" spans="1:21" ht="22.5">
      <c r="A1207" s="165" t="s">
        <v>4504</v>
      </c>
      <c r="B1207" s="166" t="s">
        <v>4472</v>
      </c>
      <c r="C1207" s="167" t="s">
        <v>91</v>
      </c>
      <c r="D1207" s="167" t="s">
        <v>513</v>
      </c>
      <c r="E1207" s="74" t="s">
        <v>4505</v>
      </c>
      <c r="F1207" s="81" t="s">
        <v>4506</v>
      </c>
      <c r="G1207" s="63" t="s">
        <v>4479</v>
      </c>
      <c r="H1207" s="63" t="s">
        <v>4480</v>
      </c>
      <c r="I1207" s="64" t="s">
        <v>4481</v>
      </c>
      <c r="J1207" s="65" t="s">
        <v>4482</v>
      </c>
      <c r="K1207" s="66" t="s">
        <v>4483</v>
      </c>
      <c r="L1207" s="172" t="s">
        <v>4484</v>
      </c>
      <c r="N1207" s="68"/>
      <c r="O1207" s="69"/>
      <c r="P1207" s="69"/>
      <c r="Q1207" s="76"/>
      <c r="R1207" s="68" t="str">
        <f t="shared" si="86"/>
        <v/>
      </c>
      <c r="S1207" s="71" t="str">
        <f t="shared" si="87"/>
        <v/>
      </c>
      <c r="T1207" s="68" t="str">
        <f t="shared" si="88"/>
        <v/>
      </c>
      <c r="U1207" s="71" t="str">
        <f t="shared" si="89"/>
        <v/>
      </c>
    </row>
    <row r="1208" spans="1:21" ht="22.5">
      <c r="A1208" s="165" t="s">
        <v>4507</v>
      </c>
      <c r="B1208" s="166" t="s">
        <v>4472</v>
      </c>
      <c r="C1208" s="167" t="s">
        <v>91</v>
      </c>
      <c r="D1208" s="167" t="s">
        <v>23</v>
      </c>
      <c r="E1208" s="74" t="s">
        <v>4508</v>
      </c>
      <c r="F1208" s="81" t="s">
        <v>4509</v>
      </c>
      <c r="G1208" s="63" t="s">
        <v>4479</v>
      </c>
      <c r="H1208" s="63" t="s">
        <v>4480</v>
      </c>
      <c r="I1208" s="64" t="s">
        <v>4481</v>
      </c>
      <c r="J1208" s="65" t="s">
        <v>4482</v>
      </c>
      <c r="K1208" s="66" t="s">
        <v>4483</v>
      </c>
      <c r="L1208" s="172" t="s">
        <v>4484</v>
      </c>
      <c r="N1208" s="68"/>
      <c r="O1208" s="69"/>
      <c r="P1208" s="69"/>
      <c r="Q1208" s="76"/>
      <c r="R1208" s="68" t="str">
        <f t="shared" si="86"/>
        <v/>
      </c>
      <c r="S1208" s="71" t="str">
        <f t="shared" si="87"/>
        <v/>
      </c>
      <c r="T1208" s="68" t="str">
        <f t="shared" si="88"/>
        <v/>
      </c>
      <c r="U1208" s="71" t="str">
        <f t="shared" si="89"/>
        <v/>
      </c>
    </row>
    <row r="1209" spans="1:21" ht="31.5">
      <c r="A1209" s="165" t="s">
        <v>4510</v>
      </c>
      <c r="B1209" s="166" t="s">
        <v>4472</v>
      </c>
      <c r="C1209" s="167" t="s">
        <v>91</v>
      </c>
      <c r="D1209" s="167" t="s">
        <v>60</v>
      </c>
      <c r="E1209" s="87" t="s">
        <v>4511</v>
      </c>
      <c r="F1209" s="81" t="s">
        <v>4512</v>
      </c>
      <c r="G1209" s="63" t="s">
        <v>4479</v>
      </c>
      <c r="H1209" s="63" t="s">
        <v>4480</v>
      </c>
      <c r="I1209" s="64" t="s">
        <v>4481</v>
      </c>
      <c r="J1209" s="65" t="s">
        <v>4482</v>
      </c>
      <c r="K1209" s="66" t="s">
        <v>4483</v>
      </c>
      <c r="L1209" s="172" t="s">
        <v>4484</v>
      </c>
      <c r="N1209" s="68"/>
      <c r="O1209" s="69"/>
      <c r="P1209" s="69"/>
      <c r="Q1209" s="76"/>
      <c r="R1209" s="68" t="str">
        <f t="shared" si="86"/>
        <v/>
      </c>
      <c r="S1209" s="71" t="str">
        <f t="shared" si="87"/>
        <v/>
      </c>
      <c r="T1209" s="68" t="str">
        <f t="shared" si="88"/>
        <v/>
      </c>
      <c r="U1209" s="71" t="str">
        <f t="shared" si="89"/>
        <v/>
      </c>
    </row>
    <row r="1210" spans="1:21" ht="21.6" customHeight="1">
      <c r="A1210" s="44" t="s">
        <v>4513</v>
      </c>
      <c r="B1210" s="45" t="s">
        <v>4514</v>
      </c>
      <c r="C1210" s="46" t="s">
        <v>24</v>
      </c>
      <c r="D1210" s="46" t="s">
        <v>25</v>
      </c>
      <c r="E1210" s="47" t="s">
        <v>4515</v>
      </c>
      <c r="F1210" s="47" t="s">
        <v>4516</v>
      </c>
      <c r="G1210" s="48"/>
      <c r="H1210" s="48"/>
      <c r="I1210" s="49"/>
      <c r="J1210" s="50"/>
      <c r="K1210" s="51"/>
      <c r="L1210" s="52"/>
      <c r="M1210" s="53"/>
      <c r="N1210" s="54"/>
      <c r="O1210" s="55"/>
      <c r="P1210" s="55"/>
      <c r="Q1210" s="85"/>
      <c r="R1210" s="54" t="str">
        <f t="shared" si="86"/>
        <v/>
      </c>
      <c r="S1210" s="57" t="str">
        <f t="shared" si="87"/>
        <v/>
      </c>
      <c r="T1210" s="54" t="str">
        <f t="shared" si="88"/>
        <v/>
      </c>
      <c r="U1210" s="57" t="str">
        <f t="shared" si="89"/>
        <v/>
      </c>
    </row>
    <row r="1211" spans="1:21" ht="21">
      <c r="A1211" s="168" t="s">
        <v>4517</v>
      </c>
      <c r="B1211" s="169" t="s">
        <v>4514</v>
      </c>
      <c r="C1211" s="170" t="s">
        <v>29</v>
      </c>
      <c r="D1211" s="170" t="s">
        <v>25</v>
      </c>
      <c r="E1211" s="61" t="s">
        <v>4518</v>
      </c>
      <c r="F1211" s="96" t="s">
        <v>4519</v>
      </c>
      <c r="G1211" s="63"/>
      <c r="H1211" s="63"/>
      <c r="I1211" s="64"/>
      <c r="J1211" s="65"/>
      <c r="K1211" s="66"/>
      <c r="L1211" s="67"/>
      <c r="N1211" s="68"/>
      <c r="O1211" s="69"/>
      <c r="P1211" s="69"/>
      <c r="Q1211" s="76"/>
      <c r="R1211" s="68" t="str">
        <f t="shared" si="86"/>
        <v/>
      </c>
      <c r="S1211" s="71" t="str">
        <f t="shared" si="87"/>
        <v/>
      </c>
      <c r="T1211" s="68" t="str">
        <f t="shared" si="88"/>
        <v/>
      </c>
      <c r="U1211" s="71" t="str">
        <f t="shared" si="89"/>
        <v/>
      </c>
    </row>
    <row r="1212" spans="1:21" ht="22.5">
      <c r="A1212" s="165" t="s">
        <v>4520</v>
      </c>
      <c r="B1212" s="166" t="s">
        <v>4514</v>
      </c>
      <c r="C1212" s="167" t="s">
        <v>29</v>
      </c>
      <c r="D1212" s="167" t="s">
        <v>23</v>
      </c>
      <c r="E1212" s="87" t="s">
        <v>4518</v>
      </c>
      <c r="F1212" s="81" t="s">
        <v>4519</v>
      </c>
      <c r="G1212" s="63" t="s">
        <v>4521</v>
      </c>
      <c r="H1212" s="63" t="s">
        <v>4522</v>
      </c>
      <c r="I1212" s="64" t="s">
        <v>4523</v>
      </c>
      <c r="J1212" s="65" t="s">
        <v>4524</v>
      </c>
      <c r="K1212" s="66" t="s">
        <v>4525</v>
      </c>
      <c r="L1212" s="172" t="s">
        <v>4484</v>
      </c>
      <c r="N1212" s="68"/>
      <c r="O1212" s="69"/>
      <c r="P1212" s="69"/>
      <c r="Q1212" s="76"/>
      <c r="R1212" s="68" t="str">
        <f t="shared" si="86"/>
        <v/>
      </c>
      <c r="S1212" s="71" t="str">
        <f t="shared" si="87"/>
        <v/>
      </c>
      <c r="T1212" s="68" t="str">
        <f t="shared" si="88"/>
        <v/>
      </c>
      <c r="U1212" s="71" t="str">
        <f t="shared" si="89"/>
        <v/>
      </c>
    </row>
    <row r="1213" spans="1:21" ht="21">
      <c r="A1213" s="168" t="s">
        <v>4526</v>
      </c>
      <c r="B1213" s="169" t="s">
        <v>4514</v>
      </c>
      <c r="C1213" s="170" t="s">
        <v>40</v>
      </c>
      <c r="D1213" s="170" t="s">
        <v>25</v>
      </c>
      <c r="E1213" s="61" t="s">
        <v>4527</v>
      </c>
      <c r="F1213" s="96" t="s">
        <v>4528</v>
      </c>
      <c r="G1213" s="63"/>
      <c r="H1213" s="63"/>
      <c r="I1213" s="64"/>
      <c r="J1213" s="65"/>
      <c r="K1213" s="66"/>
      <c r="L1213" s="67"/>
      <c r="N1213" s="68"/>
      <c r="O1213" s="69"/>
      <c r="P1213" s="69"/>
      <c r="Q1213" s="76"/>
      <c r="R1213" s="68" t="str">
        <f t="shared" si="86"/>
        <v/>
      </c>
      <c r="S1213" s="71" t="str">
        <f t="shared" si="87"/>
        <v/>
      </c>
      <c r="T1213" s="68" t="str">
        <f t="shared" si="88"/>
        <v/>
      </c>
      <c r="U1213" s="71" t="str">
        <f t="shared" si="89"/>
        <v/>
      </c>
    </row>
    <row r="1214" spans="1:21" ht="22.5">
      <c r="A1214" s="165" t="s">
        <v>4529</v>
      </c>
      <c r="B1214" s="166" t="s">
        <v>4514</v>
      </c>
      <c r="C1214" s="167" t="s">
        <v>40</v>
      </c>
      <c r="D1214" s="167" t="s">
        <v>23</v>
      </c>
      <c r="E1214" s="87" t="s">
        <v>4527</v>
      </c>
      <c r="F1214" s="81" t="s">
        <v>4528</v>
      </c>
      <c r="G1214" s="63" t="s">
        <v>4530</v>
      </c>
      <c r="H1214" s="63" t="s">
        <v>4531</v>
      </c>
      <c r="I1214" s="64" t="s">
        <v>4532</v>
      </c>
      <c r="J1214" s="65" t="s">
        <v>4533</v>
      </c>
      <c r="K1214" s="66" t="s">
        <v>4532</v>
      </c>
      <c r="L1214" s="172" t="s">
        <v>4484</v>
      </c>
      <c r="N1214" s="68"/>
      <c r="O1214" s="69"/>
      <c r="P1214" s="69"/>
      <c r="Q1214" s="76"/>
      <c r="R1214" s="68" t="str">
        <f t="shared" si="86"/>
        <v/>
      </c>
      <c r="S1214" s="71" t="str">
        <f t="shared" si="87"/>
        <v/>
      </c>
      <c r="T1214" s="68" t="str">
        <f t="shared" si="88"/>
        <v/>
      </c>
      <c r="U1214" s="71" t="str">
        <f t="shared" si="89"/>
        <v/>
      </c>
    </row>
    <row r="1215" spans="1:21" ht="21">
      <c r="A1215" s="168" t="s">
        <v>4534</v>
      </c>
      <c r="B1215" s="169" t="s">
        <v>4514</v>
      </c>
      <c r="C1215" s="170" t="s">
        <v>50</v>
      </c>
      <c r="D1215" s="170" t="s">
        <v>25</v>
      </c>
      <c r="E1215" s="61" t="s">
        <v>4535</v>
      </c>
      <c r="F1215" s="96" t="s">
        <v>4536</v>
      </c>
      <c r="G1215" s="63"/>
      <c r="H1215" s="63"/>
      <c r="I1215" s="64"/>
      <c r="J1215" s="65"/>
      <c r="K1215" s="66"/>
      <c r="L1215" s="67"/>
      <c r="N1215" s="68"/>
      <c r="O1215" s="69"/>
      <c r="P1215" s="69"/>
      <c r="Q1215" s="76"/>
      <c r="R1215" s="68" t="str">
        <f t="shared" si="86"/>
        <v/>
      </c>
      <c r="S1215" s="71" t="str">
        <f t="shared" si="87"/>
        <v/>
      </c>
      <c r="T1215" s="68" t="str">
        <f t="shared" si="88"/>
        <v/>
      </c>
      <c r="U1215" s="71" t="str">
        <f t="shared" si="89"/>
        <v/>
      </c>
    </row>
    <row r="1216" spans="1:21" ht="22.5">
      <c r="A1216" s="165" t="s">
        <v>4537</v>
      </c>
      <c r="B1216" s="166" t="s">
        <v>4514</v>
      </c>
      <c r="C1216" s="167" t="s">
        <v>50</v>
      </c>
      <c r="D1216" s="167" t="s">
        <v>23</v>
      </c>
      <c r="E1216" s="87" t="s">
        <v>4535</v>
      </c>
      <c r="F1216" s="81" t="s">
        <v>4536</v>
      </c>
      <c r="G1216" s="63" t="s">
        <v>4530</v>
      </c>
      <c r="H1216" s="63" t="s">
        <v>4531</v>
      </c>
      <c r="I1216" s="64" t="s">
        <v>4532</v>
      </c>
      <c r="J1216" s="65" t="s">
        <v>4533</v>
      </c>
      <c r="K1216" s="66" t="s">
        <v>4532</v>
      </c>
      <c r="L1216" s="172" t="s">
        <v>4484</v>
      </c>
      <c r="N1216" s="68"/>
      <c r="O1216" s="69"/>
      <c r="P1216" s="69"/>
      <c r="Q1216" s="76"/>
      <c r="R1216" s="68" t="str">
        <f t="shared" si="86"/>
        <v/>
      </c>
      <c r="S1216" s="71" t="str">
        <f t="shared" si="87"/>
        <v/>
      </c>
      <c r="T1216" s="68" t="str">
        <f t="shared" si="88"/>
        <v/>
      </c>
      <c r="U1216" s="71" t="str">
        <f t="shared" si="89"/>
        <v/>
      </c>
    </row>
    <row r="1217" spans="1:21" ht="21">
      <c r="A1217" s="168" t="s">
        <v>4538</v>
      </c>
      <c r="B1217" s="169" t="s">
        <v>4514</v>
      </c>
      <c r="C1217" s="170" t="s">
        <v>67</v>
      </c>
      <c r="D1217" s="170" t="s">
        <v>25</v>
      </c>
      <c r="E1217" s="61" t="s">
        <v>4539</v>
      </c>
      <c r="F1217" s="96" t="s">
        <v>4540</v>
      </c>
      <c r="G1217" s="63"/>
      <c r="H1217" s="63"/>
      <c r="I1217" s="64"/>
      <c r="J1217" s="65"/>
      <c r="K1217" s="66"/>
      <c r="L1217" s="67"/>
      <c r="N1217" s="68"/>
      <c r="O1217" s="69"/>
      <c r="P1217" s="69"/>
      <c r="Q1217" s="76"/>
      <c r="R1217" s="68" t="str">
        <f t="shared" si="86"/>
        <v/>
      </c>
      <c r="S1217" s="71" t="str">
        <f t="shared" si="87"/>
        <v/>
      </c>
      <c r="T1217" s="68" t="str">
        <f t="shared" si="88"/>
        <v/>
      </c>
      <c r="U1217" s="71" t="str">
        <f t="shared" si="89"/>
        <v/>
      </c>
    </row>
    <row r="1218" spans="1:21" ht="22.5">
      <c r="A1218" s="165" t="s">
        <v>4541</v>
      </c>
      <c r="B1218" s="166" t="s">
        <v>4514</v>
      </c>
      <c r="C1218" s="167" t="s">
        <v>67</v>
      </c>
      <c r="D1218" s="167" t="s">
        <v>23</v>
      </c>
      <c r="E1218" s="87" t="s">
        <v>4539</v>
      </c>
      <c r="F1218" s="81" t="s">
        <v>4540</v>
      </c>
      <c r="G1218" s="63" t="s">
        <v>4530</v>
      </c>
      <c r="H1218" s="63" t="s">
        <v>4531</v>
      </c>
      <c r="I1218" s="64" t="s">
        <v>4532</v>
      </c>
      <c r="J1218" s="65" t="s">
        <v>4533</v>
      </c>
      <c r="K1218" s="66" t="s">
        <v>4532</v>
      </c>
      <c r="L1218" s="172" t="s">
        <v>4484</v>
      </c>
      <c r="N1218" s="68"/>
      <c r="O1218" s="69"/>
      <c r="P1218" s="69"/>
      <c r="Q1218" s="76"/>
      <c r="R1218" s="68" t="str">
        <f t="shared" si="86"/>
        <v/>
      </c>
      <c r="S1218" s="71" t="str">
        <f t="shared" si="87"/>
        <v/>
      </c>
      <c r="T1218" s="68" t="str">
        <f t="shared" si="88"/>
        <v/>
      </c>
      <c r="U1218" s="71" t="str">
        <f t="shared" si="89"/>
        <v/>
      </c>
    </row>
    <row r="1219" spans="1:21" ht="21">
      <c r="A1219" s="168" t="s">
        <v>4542</v>
      </c>
      <c r="B1219" s="169" t="s">
        <v>4514</v>
      </c>
      <c r="C1219" s="170" t="s">
        <v>77</v>
      </c>
      <c r="D1219" s="170" t="s">
        <v>25</v>
      </c>
      <c r="E1219" s="61" t="s">
        <v>4543</v>
      </c>
      <c r="F1219" s="96" t="s">
        <v>4544</v>
      </c>
      <c r="G1219" s="63"/>
      <c r="H1219" s="63"/>
      <c r="I1219" s="64"/>
      <c r="J1219" s="65"/>
      <c r="K1219" s="66"/>
      <c r="L1219" s="67"/>
      <c r="N1219" s="68"/>
      <c r="O1219" s="69"/>
      <c r="P1219" s="69"/>
      <c r="Q1219" s="76"/>
      <c r="R1219" s="68" t="str">
        <f t="shared" si="86"/>
        <v/>
      </c>
      <c r="S1219" s="71" t="str">
        <f t="shared" si="87"/>
        <v/>
      </c>
      <c r="T1219" s="68" t="str">
        <f t="shared" si="88"/>
        <v/>
      </c>
      <c r="U1219" s="71" t="str">
        <f t="shared" si="89"/>
        <v/>
      </c>
    </row>
    <row r="1220" spans="1:21" ht="22.5">
      <c r="A1220" s="165" t="s">
        <v>4545</v>
      </c>
      <c r="B1220" s="166" t="s">
        <v>4514</v>
      </c>
      <c r="C1220" s="167" t="s">
        <v>77</v>
      </c>
      <c r="D1220" s="167" t="s">
        <v>23</v>
      </c>
      <c r="E1220" s="87" t="s">
        <v>4543</v>
      </c>
      <c r="F1220" s="81" t="s">
        <v>4544</v>
      </c>
      <c r="G1220" s="63" t="s">
        <v>4530</v>
      </c>
      <c r="H1220" s="63" t="s">
        <v>4531</v>
      </c>
      <c r="I1220" s="64" t="s">
        <v>4532</v>
      </c>
      <c r="J1220" s="65" t="s">
        <v>4533</v>
      </c>
      <c r="K1220" s="66" t="s">
        <v>4532</v>
      </c>
      <c r="L1220" s="172" t="s">
        <v>4484</v>
      </c>
      <c r="N1220" s="68"/>
      <c r="O1220" s="69"/>
      <c r="P1220" s="69"/>
      <c r="Q1220" s="76"/>
      <c r="R1220" s="68" t="str">
        <f t="shared" si="86"/>
        <v/>
      </c>
      <c r="S1220" s="71" t="str">
        <f t="shared" si="87"/>
        <v/>
      </c>
      <c r="T1220" s="68" t="str">
        <f t="shared" si="88"/>
        <v/>
      </c>
      <c r="U1220" s="71" t="str">
        <f t="shared" si="89"/>
        <v/>
      </c>
    </row>
    <row r="1221" spans="1:21" ht="21">
      <c r="A1221" s="168" t="s">
        <v>4546</v>
      </c>
      <c r="B1221" s="169" t="s">
        <v>4514</v>
      </c>
      <c r="C1221" s="170" t="s">
        <v>748</v>
      </c>
      <c r="D1221" s="170" t="s">
        <v>25</v>
      </c>
      <c r="E1221" s="61" t="s">
        <v>4547</v>
      </c>
      <c r="F1221" s="96" t="s">
        <v>4548</v>
      </c>
      <c r="G1221" s="63"/>
      <c r="H1221" s="63"/>
      <c r="I1221" s="64"/>
      <c r="J1221" s="65"/>
      <c r="K1221" s="66"/>
      <c r="L1221" s="67"/>
      <c r="N1221" s="68"/>
      <c r="O1221" s="69"/>
      <c r="P1221" s="69"/>
      <c r="Q1221" s="76"/>
      <c r="R1221" s="68" t="str">
        <f t="shared" si="86"/>
        <v/>
      </c>
      <c r="S1221" s="71" t="str">
        <f t="shared" si="87"/>
        <v/>
      </c>
      <c r="T1221" s="68" t="str">
        <f t="shared" si="88"/>
        <v/>
      </c>
      <c r="U1221" s="71" t="str">
        <f t="shared" si="89"/>
        <v/>
      </c>
    </row>
    <row r="1222" spans="1:21" ht="22.5">
      <c r="A1222" s="165" t="s">
        <v>4549</v>
      </c>
      <c r="B1222" s="166" t="s">
        <v>4514</v>
      </c>
      <c r="C1222" s="167" t="s">
        <v>748</v>
      </c>
      <c r="D1222" s="167" t="s">
        <v>23</v>
      </c>
      <c r="E1222" s="87" t="s">
        <v>4547</v>
      </c>
      <c r="F1222" s="81" t="s">
        <v>4548</v>
      </c>
      <c r="G1222" s="63" t="s">
        <v>4530</v>
      </c>
      <c r="H1222" s="63" t="s">
        <v>4531</v>
      </c>
      <c r="I1222" s="64" t="s">
        <v>4532</v>
      </c>
      <c r="J1222" s="65" t="s">
        <v>4533</v>
      </c>
      <c r="K1222" s="66" t="s">
        <v>4532</v>
      </c>
      <c r="L1222" s="172" t="s">
        <v>4484</v>
      </c>
      <c r="N1222" s="68"/>
      <c r="O1222" s="69"/>
      <c r="P1222" s="69"/>
      <c r="Q1222" s="76"/>
      <c r="R1222" s="68" t="str">
        <f t="shared" si="86"/>
        <v/>
      </c>
      <c r="S1222" s="71" t="str">
        <f t="shared" si="87"/>
        <v/>
      </c>
      <c r="T1222" s="68" t="str">
        <f t="shared" si="88"/>
        <v/>
      </c>
      <c r="U1222" s="71" t="str">
        <f t="shared" si="89"/>
        <v/>
      </c>
    </row>
    <row r="1223" spans="1:21" ht="21">
      <c r="A1223" s="44" t="s">
        <v>4550</v>
      </c>
      <c r="B1223" s="45" t="s">
        <v>4551</v>
      </c>
      <c r="C1223" s="46" t="s">
        <v>24</v>
      </c>
      <c r="D1223" s="46" t="s">
        <v>25</v>
      </c>
      <c r="E1223" s="47" t="s">
        <v>4552</v>
      </c>
      <c r="F1223" s="47" t="s">
        <v>4553</v>
      </c>
      <c r="G1223" s="48"/>
      <c r="H1223" s="48"/>
      <c r="I1223" s="49"/>
      <c r="J1223" s="50"/>
      <c r="K1223" s="51"/>
      <c r="L1223" s="52"/>
      <c r="M1223" s="53"/>
      <c r="N1223" s="54"/>
      <c r="O1223" s="55"/>
      <c r="P1223" s="55"/>
      <c r="Q1223" s="85"/>
      <c r="R1223" s="54" t="str">
        <f t="shared" si="86"/>
        <v/>
      </c>
      <c r="S1223" s="57" t="str">
        <f t="shared" si="87"/>
        <v/>
      </c>
      <c r="T1223" s="54" t="str">
        <f t="shared" si="88"/>
        <v/>
      </c>
      <c r="U1223" s="57" t="str">
        <f t="shared" si="89"/>
        <v/>
      </c>
    </row>
    <row r="1224" spans="1:21" ht="21">
      <c r="A1224" s="168" t="s">
        <v>4554</v>
      </c>
      <c r="B1224" s="169" t="s">
        <v>4551</v>
      </c>
      <c r="C1224" s="170" t="s">
        <v>29</v>
      </c>
      <c r="D1224" s="170" t="s">
        <v>25</v>
      </c>
      <c r="E1224" s="171" t="s">
        <v>4555</v>
      </c>
      <c r="F1224" s="96" t="s">
        <v>4556</v>
      </c>
      <c r="G1224" s="63"/>
      <c r="H1224" s="63"/>
      <c r="I1224" s="64"/>
      <c r="J1224" s="65"/>
      <c r="K1224" s="66"/>
      <c r="L1224" s="67"/>
      <c r="N1224" s="68"/>
      <c r="O1224" s="69"/>
      <c r="P1224" s="69"/>
      <c r="Q1224" s="76"/>
      <c r="R1224" s="68" t="str">
        <f t="shared" si="86"/>
        <v/>
      </c>
      <c r="S1224" s="71" t="str">
        <f t="shared" si="87"/>
        <v/>
      </c>
      <c r="T1224" s="68" t="str">
        <f t="shared" si="88"/>
        <v/>
      </c>
      <c r="U1224" s="71" t="str">
        <f t="shared" si="89"/>
        <v/>
      </c>
    </row>
    <row r="1225" spans="1:21" ht="22.5">
      <c r="A1225" s="165" t="s">
        <v>4557</v>
      </c>
      <c r="B1225" s="166" t="s">
        <v>4551</v>
      </c>
      <c r="C1225" s="167" t="s">
        <v>29</v>
      </c>
      <c r="D1225" s="167" t="s">
        <v>23</v>
      </c>
      <c r="E1225" s="173" t="s">
        <v>4555</v>
      </c>
      <c r="F1225" s="81" t="s">
        <v>4556</v>
      </c>
      <c r="G1225" s="63" t="s">
        <v>4558</v>
      </c>
      <c r="H1225" s="63" t="s">
        <v>4559</v>
      </c>
      <c r="I1225" s="64" t="s">
        <v>4560</v>
      </c>
      <c r="J1225" s="65" t="s">
        <v>4561</v>
      </c>
      <c r="K1225" s="66" t="s">
        <v>4562</v>
      </c>
      <c r="L1225" s="172" t="s">
        <v>4563</v>
      </c>
      <c r="N1225" s="68"/>
      <c r="O1225" s="69"/>
      <c r="P1225" s="69"/>
      <c r="Q1225" s="76"/>
      <c r="R1225" s="68" t="str">
        <f t="shared" si="86"/>
        <v/>
      </c>
      <c r="S1225" s="71" t="str">
        <f t="shared" si="87"/>
        <v/>
      </c>
      <c r="T1225" s="68" t="str">
        <f t="shared" si="88"/>
        <v/>
      </c>
      <c r="U1225" s="71" t="str">
        <f t="shared" si="89"/>
        <v/>
      </c>
    </row>
    <row r="1226" spans="1:21" ht="21">
      <c r="A1226" s="168" t="s">
        <v>4564</v>
      </c>
      <c r="B1226" s="169" t="s">
        <v>4551</v>
      </c>
      <c r="C1226" s="170" t="s">
        <v>40</v>
      </c>
      <c r="D1226" s="170" t="s">
        <v>25</v>
      </c>
      <c r="E1226" s="171" t="s">
        <v>4565</v>
      </c>
      <c r="F1226" s="171" t="s">
        <v>4566</v>
      </c>
      <c r="G1226" s="63"/>
      <c r="H1226" s="63"/>
      <c r="I1226" s="64"/>
      <c r="J1226" s="65"/>
      <c r="K1226" s="66"/>
      <c r="L1226" s="67"/>
      <c r="N1226" s="68"/>
      <c r="O1226" s="69"/>
      <c r="P1226" s="69"/>
      <c r="Q1226" s="76"/>
      <c r="R1226" s="68" t="str">
        <f t="shared" si="86"/>
        <v/>
      </c>
      <c r="S1226" s="71" t="str">
        <f t="shared" si="87"/>
        <v/>
      </c>
      <c r="T1226" s="68" t="str">
        <f t="shared" si="88"/>
        <v/>
      </c>
      <c r="U1226" s="71" t="str">
        <f t="shared" si="89"/>
        <v/>
      </c>
    </row>
    <row r="1227" spans="1:21" ht="22.5">
      <c r="A1227" s="165" t="s">
        <v>4567</v>
      </c>
      <c r="B1227" s="166" t="s">
        <v>4551</v>
      </c>
      <c r="C1227" s="167" t="s">
        <v>40</v>
      </c>
      <c r="D1227" s="167" t="s">
        <v>23</v>
      </c>
      <c r="E1227" s="173" t="s">
        <v>4565</v>
      </c>
      <c r="F1227" s="173" t="s">
        <v>4566</v>
      </c>
      <c r="G1227" s="63" t="s">
        <v>4558</v>
      </c>
      <c r="H1227" s="63" t="s">
        <v>4559</v>
      </c>
      <c r="I1227" s="64" t="s">
        <v>4560</v>
      </c>
      <c r="J1227" s="65" t="s">
        <v>4561</v>
      </c>
      <c r="K1227" s="66" t="s">
        <v>4562</v>
      </c>
      <c r="L1227" s="172" t="s">
        <v>4563</v>
      </c>
      <c r="N1227" s="68"/>
      <c r="O1227" s="69"/>
      <c r="P1227" s="69"/>
      <c r="Q1227" s="76"/>
      <c r="R1227" s="68" t="str">
        <f t="shared" si="86"/>
        <v/>
      </c>
      <c r="S1227" s="71" t="str">
        <f t="shared" si="87"/>
        <v/>
      </c>
      <c r="T1227" s="68" t="str">
        <f t="shared" si="88"/>
        <v/>
      </c>
      <c r="U1227" s="71" t="str">
        <f t="shared" si="89"/>
        <v/>
      </c>
    </row>
    <row r="1228" spans="1:21" ht="21">
      <c r="A1228" s="44" t="s">
        <v>4568</v>
      </c>
      <c r="B1228" s="45" t="s">
        <v>4569</v>
      </c>
      <c r="C1228" s="46" t="s">
        <v>24</v>
      </c>
      <c r="D1228" s="46" t="s">
        <v>25</v>
      </c>
      <c r="E1228" s="47" t="s">
        <v>4570</v>
      </c>
      <c r="F1228" s="47" t="s">
        <v>4571</v>
      </c>
      <c r="G1228" s="48"/>
      <c r="H1228" s="48"/>
      <c r="I1228" s="49"/>
      <c r="J1228" s="50"/>
      <c r="K1228" s="51"/>
      <c r="L1228" s="52"/>
      <c r="M1228" s="53"/>
      <c r="N1228" s="54"/>
      <c r="O1228" s="55"/>
      <c r="P1228" s="55"/>
      <c r="Q1228" s="85"/>
      <c r="R1228" s="54" t="str">
        <f t="shared" si="86"/>
        <v/>
      </c>
      <c r="S1228" s="57" t="str">
        <f t="shared" si="87"/>
        <v/>
      </c>
      <c r="T1228" s="54" t="str">
        <f t="shared" si="88"/>
        <v/>
      </c>
      <c r="U1228" s="57" t="str">
        <f t="shared" si="89"/>
        <v/>
      </c>
    </row>
    <row r="1229" spans="1:21" ht="21">
      <c r="A1229" s="168" t="s">
        <v>4572</v>
      </c>
      <c r="B1229" s="169" t="s">
        <v>4569</v>
      </c>
      <c r="C1229" s="170" t="s">
        <v>29</v>
      </c>
      <c r="D1229" s="170" t="s">
        <v>25</v>
      </c>
      <c r="E1229" s="61" t="s">
        <v>4573</v>
      </c>
      <c r="F1229" s="96" t="s">
        <v>4574</v>
      </c>
      <c r="G1229" s="63"/>
      <c r="H1229" s="63"/>
      <c r="I1229" s="64"/>
      <c r="J1229" s="65"/>
      <c r="K1229" s="66"/>
      <c r="L1229" s="67"/>
      <c r="N1229" s="68"/>
      <c r="O1229" s="69"/>
      <c r="P1229" s="69"/>
      <c r="Q1229" s="76"/>
      <c r="R1229" s="68" t="str">
        <f t="shared" si="86"/>
        <v/>
      </c>
      <c r="S1229" s="71" t="str">
        <f t="shared" si="87"/>
        <v/>
      </c>
      <c r="T1229" s="68" t="str">
        <f t="shared" si="88"/>
        <v/>
      </c>
      <c r="U1229" s="71" t="str">
        <f t="shared" si="89"/>
        <v/>
      </c>
    </row>
    <row r="1230" spans="1:21" ht="21">
      <c r="A1230" s="165" t="s">
        <v>4575</v>
      </c>
      <c r="B1230" s="166" t="s">
        <v>4569</v>
      </c>
      <c r="C1230" s="167" t="s">
        <v>29</v>
      </c>
      <c r="D1230" s="167" t="s">
        <v>23</v>
      </c>
      <c r="E1230" s="74" t="s">
        <v>4576</v>
      </c>
      <c r="F1230" s="81" t="s">
        <v>4577</v>
      </c>
      <c r="G1230" s="63" t="s">
        <v>4578</v>
      </c>
      <c r="H1230" s="63" t="s">
        <v>4579</v>
      </c>
      <c r="I1230" s="64" t="s">
        <v>4580</v>
      </c>
      <c r="J1230" s="65" t="s">
        <v>4581</v>
      </c>
      <c r="K1230" s="66" t="s">
        <v>4582</v>
      </c>
      <c r="L1230" s="172" t="s">
        <v>4563</v>
      </c>
      <c r="N1230" s="68"/>
      <c r="O1230" s="69"/>
      <c r="P1230" s="69"/>
      <c r="Q1230" s="76"/>
      <c r="R1230" s="68" t="str">
        <f t="shared" si="86"/>
        <v/>
      </c>
      <c r="S1230" s="71" t="str">
        <f t="shared" si="87"/>
        <v/>
      </c>
      <c r="T1230" s="68" t="str">
        <f t="shared" si="88"/>
        <v/>
      </c>
      <c r="U1230" s="71" t="str">
        <f t="shared" si="89"/>
        <v/>
      </c>
    </row>
    <row r="1231" spans="1:21" ht="21">
      <c r="A1231" s="165" t="s">
        <v>4583</v>
      </c>
      <c r="B1231" s="166" t="s">
        <v>4569</v>
      </c>
      <c r="C1231" s="167" t="s">
        <v>29</v>
      </c>
      <c r="D1231" s="167" t="s">
        <v>60</v>
      </c>
      <c r="E1231" s="74" t="s">
        <v>4584</v>
      </c>
      <c r="F1231" s="81" t="s">
        <v>4585</v>
      </c>
      <c r="G1231" s="63" t="s">
        <v>4586</v>
      </c>
      <c r="H1231" s="63" t="s">
        <v>4587</v>
      </c>
      <c r="I1231" s="64" t="s">
        <v>4588</v>
      </c>
      <c r="J1231" s="65" t="s">
        <v>4589</v>
      </c>
      <c r="K1231" s="66" t="s">
        <v>4590</v>
      </c>
      <c r="L1231" s="172" t="s">
        <v>4563</v>
      </c>
      <c r="N1231" s="68"/>
      <c r="O1231" s="69"/>
      <c r="P1231" s="69"/>
      <c r="Q1231" s="76"/>
      <c r="R1231" s="68" t="str">
        <f t="shared" si="86"/>
        <v/>
      </c>
      <c r="S1231" s="71" t="str">
        <f t="shared" si="87"/>
        <v/>
      </c>
      <c r="T1231" s="68" t="str">
        <f t="shared" si="88"/>
        <v/>
      </c>
      <c r="U1231" s="71" t="str">
        <f t="shared" si="89"/>
        <v/>
      </c>
    </row>
    <row r="1232" spans="1:21" ht="36" customHeight="1">
      <c r="A1232" s="168" t="s">
        <v>4591</v>
      </c>
      <c r="B1232" s="169" t="s">
        <v>4569</v>
      </c>
      <c r="C1232" s="170" t="s">
        <v>949</v>
      </c>
      <c r="D1232" s="170" t="s">
        <v>25</v>
      </c>
      <c r="E1232" s="61" t="s">
        <v>4592</v>
      </c>
      <c r="F1232" s="96" t="s">
        <v>4593</v>
      </c>
      <c r="G1232" s="63"/>
      <c r="H1232" s="63"/>
      <c r="I1232" s="64"/>
      <c r="J1232" s="65"/>
      <c r="K1232" s="66"/>
      <c r="L1232" s="67"/>
      <c r="N1232" s="68"/>
      <c r="O1232" s="69"/>
      <c r="P1232" s="69"/>
      <c r="Q1232" s="76"/>
      <c r="R1232" s="68" t="str">
        <f t="shared" si="86"/>
        <v/>
      </c>
      <c r="S1232" s="71" t="str">
        <f t="shared" si="87"/>
        <v/>
      </c>
      <c r="T1232" s="68" t="str">
        <f t="shared" si="88"/>
        <v/>
      </c>
      <c r="U1232" s="71" t="str">
        <f t="shared" si="89"/>
        <v/>
      </c>
    </row>
    <row r="1233" spans="1:21" ht="31.5">
      <c r="A1233" s="165" t="s">
        <v>4594</v>
      </c>
      <c r="B1233" s="166" t="s">
        <v>4569</v>
      </c>
      <c r="C1233" s="167" t="s">
        <v>949</v>
      </c>
      <c r="D1233" s="167" t="s">
        <v>23</v>
      </c>
      <c r="E1233" s="87" t="s">
        <v>4592</v>
      </c>
      <c r="F1233" s="81" t="s">
        <v>4593</v>
      </c>
      <c r="G1233" s="63" t="s">
        <v>4595</v>
      </c>
      <c r="H1233" s="63" t="s">
        <v>4596</v>
      </c>
      <c r="I1233" s="64" t="s">
        <v>4597</v>
      </c>
      <c r="J1233" s="65" t="s">
        <v>4561</v>
      </c>
      <c r="K1233" s="66" t="s">
        <v>4562</v>
      </c>
      <c r="L1233" s="172" t="s">
        <v>4563</v>
      </c>
      <c r="N1233" s="68"/>
      <c r="O1233" s="69"/>
      <c r="P1233" s="69"/>
      <c r="Q1233" s="76"/>
      <c r="R1233" s="68" t="str">
        <f t="shared" si="86"/>
        <v/>
      </c>
      <c r="S1233" s="71" t="str">
        <f t="shared" si="87"/>
        <v/>
      </c>
      <c r="T1233" s="68" t="str">
        <f t="shared" si="88"/>
        <v/>
      </c>
      <c r="U1233" s="71" t="str">
        <f t="shared" si="89"/>
        <v/>
      </c>
    </row>
    <row r="1234" spans="1:21" ht="21">
      <c r="A1234" s="44" t="s">
        <v>4598</v>
      </c>
      <c r="B1234" s="45" t="s">
        <v>4599</v>
      </c>
      <c r="C1234" s="46" t="s">
        <v>24</v>
      </c>
      <c r="D1234" s="46" t="s">
        <v>25</v>
      </c>
      <c r="E1234" s="47" t="s">
        <v>4600</v>
      </c>
      <c r="F1234" s="47" t="s">
        <v>4601</v>
      </c>
      <c r="G1234" s="48"/>
      <c r="H1234" s="48"/>
      <c r="I1234" s="49"/>
      <c r="J1234" s="50"/>
      <c r="K1234" s="51"/>
      <c r="L1234" s="52"/>
      <c r="M1234" s="53"/>
      <c r="N1234" s="54"/>
      <c r="O1234" s="55"/>
      <c r="P1234" s="55"/>
      <c r="Q1234" s="85"/>
      <c r="R1234" s="54" t="str">
        <f t="shared" si="86"/>
        <v/>
      </c>
      <c r="S1234" s="57" t="str">
        <f t="shared" si="87"/>
        <v/>
      </c>
      <c r="T1234" s="54" t="str">
        <f t="shared" si="88"/>
        <v/>
      </c>
      <c r="U1234" s="57" t="str">
        <f t="shared" si="89"/>
        <v/>
      </c>
    </row>
    <row r="1235" spans="1:21" ht="21">
      <c r="A1235" s="168" t="s">
        <v>4602</v>
      </c>
      <c r="B1235" s="169" t="s">
        <v>4599</v>
      </c>
      <c r="C1235" s="170" t="s">
        <v>29</v>
      </c>
      <c r="D1235" s="170" t="s">
        <v>25</v>
      </c>
      <c r="E1235" s="61" t="s">
        <v>4603</v>
      </c>
      <c r="F1235" s="61" t="s">
        <v>4604</v>
      </c>
      <c r="G1235" s="63"/>
      <c r="H1235" s="63"/>
      <c r="I1235" s="64"/>
      <c r="J1235" s="65"/>
      <c r="K1235" s="66"/>
      <c r="L1235" s="67"/>
      <c r="N1235" s="68"/>
      <c r="O1235" s="69"/>
      <c r="P1235" s="69"/>
      <c r="Q1235" s="76"/>
      <c r="R1235" s="68" t="str">
        <f t="shared" si="86"/>
        <v/>
      </c>
      <c r="S1235" s="71" t="str">
        <f t="shared" si="87"/>
        <v/>
      </c>
      <c r="T1235" s="68" t="str">
        <f t="shared" si="88"/>
        <v/>
      </c>
      <c r="U1235" s="71" t="str">
        <f t="shared" si="89"/>
        <v/>
      </c>
    </row>
    <row r="1236" spans="1:21" ht="22.5">
      <c r="A1236" s="165" t="s">
        <v>4605</v>
      </c>
      <c r="B1236" s="166" t="s">
        <v>4599</v>
      </c>
      <c r="C1236" s="167" t="s">
        <v>29</v>
      </c>
      <c r="D1236" s="167" t="s">
        <v>23</v>
      </c>
      <c r="E1236" s="87" t="s">
        <v>4603</v>
      </c>
      <c r="F1236" s="81" t="s">
        <v>4604</v>
      </c>
      <c r="G1236" s="63" t="s">
        <v>4606</v>
      </c>
      <c r="H1236" s="63" t="s">
        <v>4607</v>
      </c>
      <c r="I1236" s="64" t="s">
        <v>4608</v>
      </c>
      <c r="J1236" s="65" t="s">
        <v>4607</v>
      </c>
      <c r="K1236" s="66" t="s">
        <v>4609</v>
      </c>
      <c r="L1236" s="172" t="s">
        <v>4610</v>
      </c>
      <c r="N1236" s="68"/>
      <c r="O1236" s="69"/>
      <c r="P1236" s="69"/>
      <c r="Q1236" s="76"/>
      <c r="R1236" s="68" t="str">
        <f t="shared" si="86"/>
        <v/>
      </c>
      <c r="S1236" s="71" t="str">
        <f t="shared" si="87"/>
        <v/>
      </c>
      <c r="T1236" s="68" t="str">
        <f t="shared" si="88"/>
        <v/>
      </c>
      <c r="U1236" s="71" t="str">
        <f t="shared" si="89"/>
        <v/>
      </c>
    </row>
    <row r="1237" spans="1:21" ht="31.5">
      <c r="A1237" s="168" t="s">
        <v>4611</v>
      </c>
      <c r="B1237" s="169" t="s">
        <v>4599</v>
      </c>
      <c r="C1237" s="170" t="s">
        <v>40</v>
      </c>
      <c r="D1237" s="170" t="s">
        <v>25</v>
      </c>
      <c r="E1237" s="61" t="s">
        <v>4612</v>
      </c>
      <c r="F1237" s="62" t="s">
        <v>4613</v>
      </c>
      <c r="G1237" s="63"/>
      <c r="H1237" s="63"/>
      <c r="I1237" s="64"/>
      <c r="J1237" s="65"/>
      <c r="K1237" s="66"/>
      <c r="L1237" s="67"/>
      <c r="N1237" s="68"/>
      <c r="O1237" s="69"/>
      <c r="P1237" s="69"/>
      <c r="Q1237" s="76"/>
      <c r="R1237" s="68" t="str">
        <f t="shared" si="86"/>
        <v/>
      </c>
      <c r="S1237" s="71" t="str">
        <f t="shared" si="87"/>
        <v/>
      </c>
      <c r="T1237" s="68" t="str">
        <f t="shared" si="88"/>
        <v/>
      </c>
      <c r="U1237" s="71" t="str">
        <f t="shared" si="89"/>
        <v/>
      </c>
    </row>
    <row r="1238" spans="1:21" ht="31.5">
      <c r="A1238" s="165" t="s">
        <v>4614</v>
      </c>
      <c r="B1238" s="166" t="s">
        <v>4599</v>
      </c>
      <c r="C1238" s="167" t="s">
        <v>40</v>
      </c>
      <c r="D1238" s="167" t="s">
        <v>23</v>
      </c>
      <c r="E1238" s="87" t="s">
        <v>4612</v>
      </c>
      <c r="F1238" s="74" t="s">
        <v>4613</v>
      </c>
      <c r="G1238" s="63" t="s">
        <v>3535</v>
      </c>
      <c r="H1238" s="63" t="s">
        <v>3536</v>
      </c>
      <c r="I1238" s="64" t="s">
        <v>3537</v>
      </c>
      <c r="J1238" s="65" t="s">
        <v>3538</v>
      </c>
      <c r="K1238" s="66" t="s">
        <v>3537</v>
      </c>
      <c r="L1238" s="172" t="s">
        <v>4610</v>
      </c>
      <c r="N1238" s="68"/>
      <c r="O1238" s="69"/>
      <c r="P1238" s="69"/>
      <c r="Q1238" s="76"/>
      <c r="R1238" s="68" t="str">
        <f t="shared" si="86"/>
        <v/>
      </c>
      <c r="S1238" s="71" t="str">
        <f t="shared" si="87"/>
        <v/>
      </c>
      <c r="T1238" s="68" t="str">
        <f t="shared" si="88"/>
        <v/>
      </c>
      <c r="U1238" s="71" t="str">
        <f t="shared" si="89"/>
        <v/>
      </c>
    </row>
    <row r="1239" spans="1:21" ht="31.5">
      <c r="A1239" s="168" t="s">
        <v>4615</v>
      </c>
      <c r="B1239" s="169" t="s">
        <v>4599</v>
      </c>
      <c r="C1239" s="170" t="s">
        <v>219</v>
      </c>
      <c r="D1239" s="170" t="s">
        <v>25</v>
      </c>
      <c r="E1239" s="62" t="s">
        <v>4616</v>
      </c>
      <c r="F1239" s="62" t="s">
        <v>4617</v>
      </c>
      <c r="G1239" s="63"/>
      <c r="H1239" s="63"/>
      <c r="I1239" s="64"/>
      <c r="J1239" s="65"/>
      <c r="K1239" s="66"/>
      <c r="L1239" s="67"/>
      <c r="N1239" s="68"/>
      <c r="O1239" s="69"/>
      <c r="P1239" s="69"/>
      <c r="Q1239" s="76"/>
      <c r="R1239" s="68" t="str">
        <f t="shared" si="86"/>
        <v/>
      </c>
      <c r="S1239" s="71" t="str">
        <f t="shared" si="87"/>
        <v/>
      </c>
      <c r="T1239" s="68" t="str">
        <f t="shared" si="88"/>
        <v/>
      </c>
      <c r="U1239" s="71" t="str">
        <f t="shared" si="89"/>
        <v/>
      </c>
    </row>
    <row r="1240" spans="1:21" ht="31.5">
      <c r="A1240" s="165" t="s">
        <v>4618</v>
      </c>
      <c r="B1240" s="166" t="s">
        <v>4599</v>
      </c>
      <c r="C1240" s="167" t="s">
        <v>219</v>
      </c>
      <c r="D1240" s="167" t="s">
        <v>23</v>
      </c>
      <c r="E1240" s="87" t="s">
        <v>4616</v>
      </c>
      <c r="F1240" s="74" t="s">
        <v>4617</v>
      </c>
      <c r="G1240" s="63" t="s">
        <v>3535</v>
      </c>
      <c r="H1240" s="63" t="s">
        <v>3536</v>
      </c>
      <c r="I1240" s="64" t="s">
        <v>3537</v>
      </c>
      <c r="J1240" s="65" t="s">
        <v>3538</v>
      </c>
      <c r="K1240" s="66" t="s">
        <v>3537</v>
      </c>
      <c r="L1240" s="172" t="s">
        <v>4610</v>
      </c>
      <c r="N1240" s="68"/>
      <c r="O1240" s="69"/>
      <c r="P1240" s="69"/>
      <c r="Q1240" s="76"/>
      <c r="R1240" s="68" t="str">
        <f t="shared" si="86"/>
        <v/>
      </c>
      <c r="S1240" s="71" t="str">
        <f t="shared" si="87"/>
        <v/>
      </c>
      <c r="T1240" s="68" t="str">
        <f t="shared" si="88"/>
        <v/>
      </c>
      <c r="U1240" s="71" t="str">
        <f t="shared" si="89"/>
        <v/>
      </c>
    </row>
    <row r="1241" spans="1:21" ht="31.5">
      <c r="A1241" s="168" t="s">
        <v>4619</v>
      </c>
      <c r="B1241" s="169" t="s">
        <v>4599</v>
      </c>
      <c r="C1241" s="170" t="s">
        <v>67</v>
      </c>
      <c r="D1241" s="170" t="s">
        <v>25</v>
      </c>
      <c r="E1241" s="61" t="s">
        <v>4620</v>
      </c>
      <c r="F1241" s="96" t="s">
        <v>4621</v>
      </c>
      <c r="G1241" s="63"/>
      <c r="H1241" s="63"/>
      <c r="I1241" s="64"/>
      <c r="J1241" s="65"/>
      <c r="K1241" s="66"/>
      <c r="L1241" s="67"/>
      <c r="N1241" s="68"/>
      <c r="O1241" s="69"/>
      <c r="P1241" s="69"/>
      <c r="Q1241" s="76"/>
      <c r="R1241" s="68" t="str">
        <f t="shared" si="86"/>
        <v/>
      </c>
      <c r="S1241" s="71" t="str">
        <f t="shared" si="87"/>
        <v/>
      </c>
      <c r="T1241" s="68" t="str">
        <f t="shared" si="88"/>
        <v/>
      </c>
      <c r="U1241" s="71" t="str">
        <f t="shared" si="89"/>
        <v/>
      </c>
    </row>
    <row r="1242" spans="1:21" ht="31.9" customHeight="1">
      <c r="A1242" s="165" t="s">
        <v>4622</v>
      </c>
      <c r="B1242" s="166" t="s">
        <v>4599</v>
      </c>
      <c r="C1242" s="167" t="s">
        <v>67</v>
      </c>
      <c r="D1242" s="167" t="s">
        <v>23</v>
      </c>
      <c r="E1242" s="87" t="s">
        <v>4620</v>
      </c>
      <c r="F1242" s="87" t="s">
        <v>4621</v>
      </c>
      <c r="G1242" s="63" t="s">
        <v>3535</v>
      </c>
      <c r="H1242" s="63" t="s">
        <v>3536</v>
      </c>
      <c r="I1242" s="64" t="s">
        <v>3537</v>
      </c>
      <c r="J1242" s="65" t="s">
        <v>3538</v>
      </c>
      <c r="K1242" s="66" t="s">
        <v>3537</v>
      </c>
      <c r="L1242" s="172" t="s">
        <v>4610</v>
      </c>
      <c r="N1242" s="68"/>
      <c r="O1242" s="69"/>
      <c r="P1242" s="69"/>
      <c r="Q1242" s="76"/>
      <c r="R1242" s="68" t="str">
        <f t="shared" si="86"/>
        <v/>
      </c>
      <c r="S1242" s="71" t="str">
        <f t="shared" si="87"/>
        <v/>
      </c>
      <c r="T1242" s="68" t="str">
        <f t="shared" si="88"/>
        <v/>
      </c>
      <c r="U1242" s="71" t="str">
        <f t="shared" si="89"/>
        <v/>
      </c>
    </row>
    <row r="1243" spans="1:21" ht="31.5">
      <c r="A1243" s="168" t="s">
        <v>4623</v>
      </c>
      <c r="B1243" s="169" t="s">
        <v>4599</v>
      </c>
      <c r="C1243" s="170" t="s">
        <v>621</v>
      </c>
      <c r="D1243" s="170" t="s">
        <v>25</v>
      </c>
      <c r="E1243" s="61" t="s">
        <v>4624</v>
      </c>
      <c r="F1243" s="96" t="s">
        <v>4625</v>
      </c>
      <c r="G1243" s="63"/>
      <c r="H1243" s="63"/>
      <c r="I1243" s="64"/>
      <c r="J1243" s="65"/>
      <c r="K1243" s="66"/>
      <c r="L1243" s="67"/>
      <c r="N1243" s="68"/>
      <c r="O1243" s="69"/>
      <c r="P1243" s="69"/>
      <c r="Q1243" s="76"/>
      <c r="R1243" s="68" t="str">
        <f t="shared" si="86"/>
        <v/>
      </c>
      <c r="S1243" s="71" t="str">
        <f t="shared" si="87"/>
        <v/>
      </c>
      <c r="T1243" s="68" t="str">
        <f t="shared" si="88"/>
        <v/>
      </c>
      <c r="U1243" s="71" t="str">
        <f t="shared" si="89"/>
        <v/>
      </c>
    </row>
    <row r="1244" spans="1:21" ht="21">
      <c r="A1244" s="165" t="s">
        <v>4626</v>
      </c>
      <c r="B1244" s="166" t="s">
        <v>4599</v>
      </c>
      <c r="C1244" s="167" t="s">
        <v>621</v>
      </c>
      <c r="D1244" s="167" t="s">
        <v>299</v>
      </c>
      <c r="E1244" s="74" t="s">
        <v>4627</v>
      </c>
      <c r="F1244" s="74" t="s">
        <v>4628</v>
      </c>
      <c r="G1244" s="63" t="s">
        <v>4629</v>
      </c>
      <c r="H1244" s="63" t="s">
        <v>4630</v>
      </c>
      <c r="I1244" s="64" t="s">
        <v>4631</v>
      </c>
      <c r="J1244" s="65" t="s">
        <v>3538</v>
      </c>
      <c r="K1244" s="66" t="s">
        <v>3537</v>
      </c>
      <c r="L1244" s="172" t="s">
        <v>4632</v>
      </c>
      <c r="N1244" s="68"/>
      <c r="O1244" s="69"/>
      <c r="P1244" s="69"/>
      <c r="Q1244" s="76"/>
      <c r="R1244" s="68" t="str">
        <f t="shared" si="86"/>
        <v/>
      </c>
      <c r="S1244" s="71" t="str">
        <f t="shared" si="87"/>
        <v/>
      </c>
      <c r="T1244" s="68" t="str">
        <f t="shared" si="88"/>
        <v/>
      </c>
      <c r="U1244" s="71" t="str">
        <f t="shared" si="89"/>
        <v/>
      </c>
    </row>
    <row r="1245" spans="1:21" ht="22.5" customHeight="1">
      <c r="A1245" s="165" t="s">
        <v>4633</v>
      </c>
      <c r="B1245" s="166" t="s">
        <v>4599</v>
      </c>
      <c r="C1245" s="167" t="s">
        <v>621</v>
      </c>
      <c r="D1245" s="167" t="s">
        <v>60</v>
      </c>
      <c r="E1245" s="74" t="s">
        <v>4634</v>
      </c>
      <c r="F1245" s="74" t="s">
        <v>4635</v>
      </c>
      <c r="G1245" s="63" t="s">
        <v>4636</v>
      </c>
      <c r="H1245" s="63" t="s">
        <v>4637</v>
      </c>
      <c r="I1245" s="64" t="s">
        <v>4638</v>
      </c>
      <c r="J1245" s="65" t="s">
        <v>3538</v>
      </c>
      <c r="K1245" s="66" t="s">
        <v>3537</v>
      </c>
      <c r="L1245" s="172" t="s">
        <v>4632</v>
      </c>
      <c r="N1245" s="68"/>
      <c r="O1245" s="69"/>
      <c r="P1245" s="69"/>
      <c r="Q1245" s="76"/>
      <c r="R1245" s="68" t="str">
        <f t="shared" si="86"/>
        <v/>
      </c>
      <c r="S1245" s="71" t="str">
        <f t="shared" si="87"/>
        <v/>
      </c>
      <c r="T1245" s="68" t="str">
        <f t="shared" si="88"/>
        <v/>
      </c>
      <c r="U1245" s="71" t="str">
        <f t="shared" si="89"/>
        <v/>
      </c>
    </row>
    <row r="1246" spans="1:21" ht="21" customHeight="1">
      <c r="A1246" s="165" t="s">
        <v>4639</v>
      </c>
      <c r="B1246" s="166" t="s">
        <v>4599</v>
      </c>
      <c r="C1246" s="167" t="s">
        <v>621</v>
      </c>
      <c r="D1246" s="167" t="s">
        <v>684</v>
      </c>
      <c r="E1246" s="74" t="s">
        <v>4640</v>
      </c>
      <c r="F1246" s="74" t="s">
        <v>4641</v>
      </c>
      <c r="G1246" s="63" t="s">
        <v>4642</v>
      </c>
      <c r="H1246" s="63" t="s">
        <v>4643</v>
      </c>
      <c r="I1246" s="64" t="s">
        <v>4644</v>
      </c>
      <c r="J1246" s="65" t="s">
        <v>3538</v>
      </c>
      <c r="K1246" s="66" t="s">
        <v>3537</v>
      </c>
      <c r="L1246" s="172" t="s">
        <v>4632</v>
      </c>
      <c r="N1246" s="68"/>
      <c r="O1246" s="69"/>
      <c r="P1246" s="69"/>
      <c r="Q1246" s="76"/>
      <c r="R1246" s="68" t="str">
        <f t="shared" si="86"/>
        <v/>
      </c>
      <c r="S1246" s="71" t="str">
        <f t="shared" si="87"/>
        <v/>
      </c>
      <c r="T1246" s="68" t="str">
        <f t="shared" si="88"/>
        <v/>
      </c>
      <c r="U1246" s="71" t="str">
        <f t="shared" si="89"/>
        <v/>
      </c>
    </row>
    <row r="1247" spans="1:21" ht="22.5">
      <c r="A1247" s="165" t="s">
        <v>4645</v>
      </c>
      <c r="B1247" s="166" t="s">
        <v>4599</v>
      </c>
      <c r="C1247" s="167" t="s">
        <v>621</v>
      </c>
      <c r="D1247" s="167" t="s">
        <v>107</v>
      </c>
      <c r="E1247" s="74" t="s">
        <v>4646</v>
      </c>
      <c r="F1247" s="74" t="s">
        <v>4647</v>
      </c>
      <c r="G1247" s="63" t="s">
        <v>4636</v>
      </c>
      <c r="H1247" s="63" t="s">
        <v>4637</v>
      </c>
      <c r="I1247" s="64" t="s">
        <v>4638</v>
      </c>
      <c r="J1247" s="65" t="s">
        <v>3538</v>
      </c>
      <c r="K1247" s="66" t="s">
        <v>3537</v>
      </c>
      <c r="L1247" s="172" t="s">
        <v>4632</v>
      </c>
      <c r="N1247" s="68"/>
      <c r="O1247" s="69"/>
      <c r="P1247" s="69"/>
      <c r="Q1247" s="76"/>
      <c r="R1247" s="68" t="str">
        <f t="shared" si="86"/>
        <v/>
      </c>
      <c r="S1247" s="71" t="str">
        <f t="shared" si="87"/>
        <v/>
      </c>
      <c r="T1247" s="68" t="str">
        <f t="shared" si="88"/>
        <v/>
      </c>
      <c r="U1247" s="71" t="str">
        <f t="shared" si="89"/>
        <v/>
      </c>
    </row>
    <row r="1248" spans="1:21" ht="21">
      <c r="A1248" s="165" t="s">
        <v>4648</v>
      </c>
      <c r="B1248" s="166" t="s">
        <v>4599</v>
      </c>
      <c r="C1248" s="167" t="s">
        <v>621</v>
      </c>
      <c r="D1248" s="167" t="s">
        <v>454</v>
      </c>
      <c r="E1248" s="74" t="s">
        <v>4649</v>
      </c>
      <c r="F1248" s="74" t="s">
        <v>4650</v>
      </c>
      <c r="G1248" s="63" t="s">
        <v>4642</v>
      </c>
      <c r="H1248" s="63" t="s">
        <v>4643</v>
      </c>
      <c r="I1248" s="64" t="s">
        <v>4644</v>
      </c>
      <c r="J1248" s="65" t="s">
        <v>3538</v>
      </c>
      <c r="K1248" s="66" t="s">
        <v>3537</v>
      </c>
      <c r="L1248" s="172" t="s">
        <v>4632</v>
      </c>
      <c r="N1248" s="68"/>
      <c r="O1248" s="69"/>
      <c r="P1248" s="69"/>
      <c r="Q1248" s="76"/>
      <c r="R1248" s="68" t="str">
        <f t="shared" si="86"/>
        <v/>
      </c>
      <c r="S1248" s="71" t="str">
        <f t="shared" si="87"/>
        <v/>
      </c>
      <c r="T1248" s="68" t="str">
        <f t="shared" si="88"/>
        <v/>
      </c>
      <c r="U1248" s="71" t="str">
        <f t="shared" si="89"/>
        <v/>
      </c>
    </row>
    <row r="1249" spans="1:21" ht="22.5">
      <c r="A1249" s="165" t="s">
        <v>4651</v>
      </c>
      <c r="B1249" s="166" t="s">
        <v>4599</v>
      </c>
      <c r="C1249" s="167" t="s">
        <v>621</v>
      </c>
      <c r="D1249" s="167" t="s">
        <v>600</v>
      </c>
      <c r="E1249" s="74" t="s">
        <v>4652</v>
      </c>
      <c r="F1249" s="74" t="s">
        <v>4653</v>
      </c>
      <c r="G1249" s="63" t="s">
        <v>4636</v>
      </c>
      <c r="H1249" s="63" t="s">
        <v>4637</v>
      </c>
      <c r="I1249" s="64" t="s">
        <v>4638</v>
      </c>
      <c r="J1249" s="65" t="s">
        <v>3538</v>
      </c>
      <c r="K1249" s="66" t="s">
        <v>3537</v>
      </c>
      <c r="L1249" s="172" t="s">
        <v>4632</v>
      </c>
      <c r="N1249" s="68"/>
      <c r="O1249" s="69"/>
      <c r="P1249" s="69"/>
      <c r="Q1249" s="76"/>
      <c r="R1249" s="68" t="str">
        <f t="shared" si="86"/>
        <v/>
      </c>
      <c r="S1249" s="71" t="str">
        <f t="shared" si="87"/>
        <v/>
      </c>
      <c r="T1249" s="68" t="str">
        <f t="shared" si="88"/>
        <v/>
      </c>
      <c r="U1249" s="71" t="str">
        <f t="shared" si="89"/>
        <v/>
      </c>
    </row>
    <row r="1250" spans="1:21" ht="21">
      <c r="A1250" s="165" t="s">
        <v>4654</v>
      </c>
      <c r="B1250" s="166" t="s">
        <v>4599</v>
      </c>
      <c r="C1250" s="167" t="s">
        <v>621</v>
      </c>
      <c r="D1250" s="167" t="s">
        <v>1445</v>
      </c>
      <c r="E1250" s="74" t="s">
        <v>4655</v>
      </c>
      <c r="F1250" s="74" t="s">
        <v>4656</v>
      </c>
      <c r="G1250" s="63" t="s">
        <v>4642</v>
      </c>
      <c r="H1250" s="63" t="s">
        <v>4643</v>
      </c>
      <c r="I1250" s="64" t="s">
        <v>4644</v>
      </c>
      <c r="J1250" s="65" t="s">
        <v>3538</v>
      </c>
      <c r="K1250" s="66" t="s">
        <v>3537</v>
      </c>
      <c r="L1250" s="172" t="s">
        <v>4632</v>
      </c>
      <c r="N1250" s="68"/>
      <c r="O1250" s="69"/>
      <c r="P1250" s="69"/>
      <c r="Q1250" s="76"/>
      <c r="R1250" s="68" t="str">
        <f t="shared" si="86"/>
        <v/>
      </c>
      <c r="S1250" s="71" t="str">
        <f t="shared" si="87"/>
        <v/>
      </c>
      <c r="T1250" s="68" t="str">
        <f t="shared" si="88"/>
        <v/>
      </c>
      <c r="U1250" s="71" t="str">
        <f t="shared" si="89"/>
        <v/>
      </c>
    </row>
    <row r="1251" spans="1:21" ht="22.5">
      <c r="A1251" s="165" t="s">
        <v>4657</v>
      </c>
      <c r="B1251" s="166" t="s">
        <v>4599</v>
      </c>
      <c r="C1251" s="167" t="s">
        <v>621</v>
      </c>
      <c r="D1251" s="167" t="s">
        <v>722</v>
      </c>
      <c r="E1251" s="74" t="s">
        <v>4658</v>
      </c>
      <c r="F1251" s="74" t="s">
        <v>4659</v>
      </c>
      <c r="G1251" s="63" t="s">
        <v>4636</v>
      </c>
      <c r="H1251" s="63" t="s">
        <v>4637</v>
      </c>
      <c r="I1251" s="64" t="s">
        <v>4638</v>
      </c>
      <c r="J1251" s="65" t="s">
        <v>3538</v>
      </c>
      <c r="K1251" s="66" t="s">
        <v>3537</v>
      </c>
      <c r="L1251" s="172" t="s">
        <v>4632</v>
      </c>
      <c r="N1251" s="68"/>
      <c r="O1251" s="69"/>
      <c r="P1251" s="69"/>
      <c r="Q1251" s="76"/>
      <c r="R1251" s="68" t="str">
        <f t="shared" si="86"/>
        <v/>
      </c>
      <c r="S1251" s="71" t="str">
        <f t="shared" si="87"/>
        <v/>
      </c>
      <c r="T1251" s="68" t="str">
        <f t="shared" si="88"/>
        <v/>
      </c>
      <c r="U1251" s="71" t="str">
        <f t="shared" si="89"/>
        <v/>
      </c>
    </row>
    <row r="1252" spans="1:21" ht="21">
      <c r="A1252" s="165" t="s">
        <v>4660</v>
      </c>
      <c r="B1252" s="166" t="s">
        <v>4599</v>
      </c>
      <c r="C1252" s="167" t="s">
        <v>621</v>
      </c>
      <c r="D1252" s="167" t="s">
        <v>1456</v>
      </c>
      <c r="E1252" s="74" t="s">
        <v>4661</v>
      </c>
      <c r="F1252" s="74" t="s">
        <v>4662</v>
      </c>
      <c r="G1252" s="63" t="s">
        <v>4642</v>
      </c>
      <c r="H1252" s="63" t="s">
        <v>4643</v>
      </c>
      <c r="I1252" s="64" t="s">
        <v>4644</v>
      </c>
      <c r="J1252" s="65" t="s">
        <v>3538</v>
      </c>
      <c r="K1252" s="66" t="s">
        <v>3537</v>
      </c>
      <c r="L1252" s="172" t="s">
        <v>4632</v>
      </c>
      <c r="N1252" s="68"/>
      <c r="O1252" s="69"/>
      <c r="P1252" s="69"/>
      <c r="Q1252" s="76"/>
      <c r="R1252" s="68" t="str">
        <f t="shared" ref="R1252:R1315" si="90">IF(O1252=0,"",Q1252-O1252)</f>
        <v/>
      </c>
      <c r="S1252" s="71" t="str">
        <f t="shared" ref="S1252:S1315" si="91">IF(O1252=0,"",R1252/O1252)</f>
        <v/>
      </c>
      <c r="T1252" s="68" t="str">
        <f t="shared" ref="T1252:T1315" si="92">IF(P1252=0,"",Q1252-P1252)</f>
        <v/>
      </c>
      <c r="U1252" s="71" t="str">
        <f t="shared" ref="U1252:U1315" si="93">IF(P1252=0,"",T1252/P1252)</f>
        <v/>
      </c>
    </row>
    <row r="1253" spans="1:21" ht="31.5">
      <c r="A1253" s="168" t="s">
        <v>4663</v>
      </c>
      <c r="B1253" s="169" t="s">
        <v>4599</v>
      </c>
      <c r="C1253" s="170" t="s">
        <v>77</v>
      </c>
      <c r="D1253" s="170" t="s">
        <v>25</v>
      </c>
      <c r="E1253" s="61" t="s">
        <v>4664</v>
      </c>
      <c r="F1253" s="96" t="s">
        <v>4665</v>
      </c>
      <c r="G1253" s="63"/>
      <c r="H1253" s="63"/>
      <c r="I1253" s="64"/>
      <c r="J1253" s="65"/>
      <c r="K1253" s="66"/>
      <c r="L1253" s="67"/>
      <c r="N1253" s="68"/>
      <c r="O1253" s="69"/>
      <c r="P1253" s="69"/>
      <c r="Q1253" s="76"/>
      <c r="R1253" s="68" t="str">
        <f t="shared" si="90"/>
        <v/>
      </c>
      <c r="S1253" s="71" t="str">
        <f t="shared" si="91"/>
        <v/>
      </c>
      <c r="T1253" s="68" t="str">
        <f t="shared" si="92"/>
        <v/>
      </c>
      <c r="U1253" s="71" t="str">
        <f t="shared" si="93"/>
        <v/>
      </c>
    </row>
    <row r="1254" spans="1:21" ht="42">
      <c r="A1254" s="165" t="s">
        <v>4666</v>
      </c>
      <c r="B1254" s="166" t="s">
        <v>4599</v>
      </c>
      <c r="C1254" s="167" t="s">
        <v>77</v>
      </c>
      <c r="D1254" s="167" t="s">
        <v>23</v>
      </c>
      <c r="E1254" s="74" t="s">
        <v>4667</v>
      </c>
      <c r="F1254" s="95" t="s">
        <v>4668</v>
      </c>
      <c r="G1254" s="63" t="s">
        <v>4669</v>
      </c>
      <c r="H1254" s="63" t="s">
        <v>4670</v>
      </c>
      <c r="I1254" s="64" t="s">
        <v>4671</v>
      </c>
      <c r="J1254" s="65" t="s">
        <v>3538</v>
      </c>
      <c r="K1254" s="66" t="s">
        <v>3537</v>
      </c>
      <c r="L1254" s="172" t="s">
        <v>4610</v>
      </c>
      <c r="N1254" s="68"/>
      <c r="O1254" s="69"/>
      <c r="P1254" s="69"/>
      <c r="Q1254" s="76"/>
      <c r="R1254" s="68" t="str">
        <f t="shared" si="90"/>
        <v/>
      </c>
      <c r="S1254" s="71" t="str">
        <f t="shared" si="91"/>
        <v/>
      </c>
      <c r="T1254" s="68" t="str">
        <f t="shared" si="92"/>
        <v/>
      </c>
      <c r="U1254" s="71" t="str">
        <f t="shared" si="93"/>
        <v/>
      </c>
    </row>
    <row r="1255" spans="1:21" ht="31.5">
      <c r="A1255" s="165" t="s">
        <v>4672</v>
      </c>
      <c r="B1255" s="166" t="s">
        <v>4599</v>
      </c>
      <c r="C1255" s="167" t="s">
        <v>77</v>
      </c>
      <c r="D1255" s="167" t="s">
        <v>60</v>
      </c>
      <c r="E1255" s="74" t="s">
        <v>4673</v>
      </c>
      <c r="F1255" s="81" t="s">
        <v>4674</v>
      </c>
      <c r="G1255" s="63" t="s">
        <v>4675</v>
      </c>
      <c r="H1255" s="63" t="s">
        <v>4676</v>
      </c>
      <c r="I1255" s="64" t="s">
        <v>4677</v>
      </c>
      <c r="J1255" s="65" t="s">
        <v>3538</v>
      </c>
      <c r="K1255" s="66" t="s">
        <v>3537</v>
      </c>
      <c r="L1255" s="172" t="s">
        <v>4610</v>
      </c>
      <c r="N1255" s="68"/>
      <c r="O1255" s="69"/>
      <c r="P1255" s="69"/>
      <c r="Q1255" s="76"/>
      <c r="R1255" s="68" t="str">
        <f t="shared" si="90"/>
        <v/>
      </c>
      <c r="S1255" s="71" t="str">
        <f t="shared" si="91"/>
        <v/>
      </c>
      <c r="T1255" s="68" t="str">
        <f t="shared" si="92"/>
        <v/>
      </c>
      <c r="U1255" s="71" t="str">
        <f t="shared" si="93"/>
        <v/>
      </c>
    </row>
    <row r="1256" spans="1:21" ht="21">
      <c r="A1256" s="168" t="s">
        <v>4678</v>
      </c>
      <c r="B1256" s="169" t="s">
        <v>4599</v>
      </c>
      <c r="C1256" s="170" t="s">
        <v>91</v>
      </c>
      <c r="D1256" s="170" t="s">
        <v>25</v>
      </c>
      <c r="E1256" s="61" t="s">
        <v>4679</v>
      </c>
      <c r="F1256" s="96" t="s">
        <v>4680</v>
      </c>
      <c r="G1256" s="63"/>
      <c r="H1256" s="63"/>
      <c r="I1256" s="64"/>
      <c r="J1256" s="65"/>
      <c r="K1256" s="66"/>
      <c r="L1256" s="67"/>
      <c r="N1256" s="68"/>
      <c r="O1256" s="69"/>
      <c r="P1256" s="69"/>
      <c r="Q1256" s="76"/>
      <c r="R1256" s="68" t="str">
        <f t="shared" si="90"/>
        <v/>
      </c>
      <c r="S1256" s="71" t="str">
        <f t="shared" si="91"/>
        <v/>
      </c>
      <c r="T1256" s="68" t="str">
        <f t="shared" si="92"/>
        <v/>
      </c>
      <c r="U1256" s="71" t="str">
        <f t="shared" si="93"/>
        <v/>
      </c>
    </row>
    <row r="1257" spans="1:21" ht="21">
      <c r="A1257" s="165" t="s">
        <v>4681</v>
      </c>
      <c r="B1257" s="166" t="s">
        <v>4599</v>
      </c>
      <c r="C1257" s="167" t="s">
        <v>91</v>
      </c>
      <c r="D1257" s="167" t="s">
        <v>23</v>
      </c>
      <c r="E1257" s="74" t="s">
        <v>4679</v>
      </c>
      <c r="F1257" s="81" t="s">
        <v>4680</v>
      </c>
      <c r="G1257" s="63" t="s">
        <v>3535</v>
      </c>
      <c r="H1257" s="63" t="s">
        <v>3536</v>
      </c>
      <c r="I1257" s="64" t="s">
        <v>3537</v>
      </c>
      <c r="J1257" s="65" t="s">
        <v>3538</v>
      </c>
      <c r="K1257" s="66" t="s">
        <v>3537</v>
      </c>
      <c r="L1257" s="172" t="s">
        <v>4610</v>
      </c>
      <c r="N1257" s="68"/>
      <c r="O1257" s="69"/>
      <c r="P1257" s="69"/>
      <c r="Q1257" s="76"/>
      <c r="R1257" s="68" t="str">
        <f t="shared" si="90"/>
        <v/>
      </c>
      <c r="S1257" s="71" t="str">
        <f t="shared" si="91"/>
        <v/>
      </c>
      <c r="T1257" s="68" t="str">
        <f t="shared" si="92"/>
        <v/>
      </c>
      <c r="U1257" s="71" t="str">
        <f t="shared" si="93"/>
        <v/>
      </c>
    </row>
    <row r="1258" spans="1:21" ht="39.6" customHeight="1">
      <c r="A1258" s="168" t="s">
        <v>4682</v>
      </c>
      <c r="B1258" s="169" t="s">
        <v>4599</v>
      </c>
      <c r="C1258" s="170" t="s">
        <v>165</v>
      </c>
      <c r="D1258" s="170" t="s">
        <v>25</v>
      </c>
      <c r="E1258" s="61" t="s">
        <v>4683</v>
      </c>
      <c r="F1258" s="96" t="s">
        <v>4684</v>
      </c>
      <c r="G1258" s="63"/>
      <c r="H1258" s="63"/>
      <c r="I1258" s="64"/>
      <c r="J1258" s="65"/>
      <c r="K1258" s="66"/>
      <c r="L1258" s="67"/>
      <c r="N1258" s="68"/>
      <c r="O1258" s="69"/>
      <c r="P1258" s="69"/>
      <c r="Q1258" s="76"/>
      <c r="R1258" s="68" t="str">
        <f t="shared" si="90"/>
        <v/>
      </c>
      <c r="S1258" s="71" t="str">
        <f t="shared" si="91"/>
        <v/>
      </c>
      <c r="T1258" s="68" t="str">
        <f t="shared" si="92"/>
        <v/>
      </c>
      <c r="U1258" s="71" t="str">
        <f t="shared" si="93"/>
        <v/>
      </c>
    </row>
    <row r="1259" spans="1:21" ht="42">
      <c r="A1259" s="165" t="s">
        <v>4685</v>
      </c>
      <c r="B1259" s="166" t="s">
        <v>4599</v>
      </c>
      <c r="C1259" s="167" t="s">
        <v>165</v>
      </c>
      <c r="D1259" s="167" t="s">
        <v>23</v>
      </c>
      <c r="E1259" s="87" t="s">
        <v>4683</v>
      </c>
      <c r="F1259" s="81" t="s">
        <v>4684</v>
      </c>
      <c r="G1259" s="63" t="s">
        <v>3535</v>
      </c>
      <c r="H1259" s="63" t="s">
        <v>3536</v>
      </c>
      <c r="I1259" s="64" t="s">
        <v>3537</v>
      </c>
      <c r="J1259" s="65" t="s">
        <v>3538</v>
      </c>
      <c r="K1259" s="66" t="s">
        <v>3537</v>
      </c>
      <c r="L1259" s="172" t="s">
        <v>4610</v>
      </c>
      <c r="N1259" s="68"/>
      <c r="O1259" s="69"/>
      <c r="P1259" s="69"/>
      <c r="Q1259" s="76"/>
      <c r="R1259" s="68" t="str">
        <f t="shared" si="90"/>
        <v/>
      </c>
      <c r="S1259" s="71" t="str">
        <f t="shared" si="91"/>
        <v/>
      </c>
      <c r="T1259" s="68" t="str">
        <f t="shared" si="92"/>
        <v/>
      </c>
      <c r="U1259" s="71" t="str">
        <f t="shared" si="93"/>
        <v/>
      </c>
    </row>
    <row r="1260" spans="1:21" ht="24" customHeight="1">
      <c r="A1260" s="168" t="s">
        <v>4686</v>
      </c>
      <c r="B1260" s="169" t="s">
        <v>4599</v>
      </c>
      <c r="C1260" s="170" t="s">
        <v>173</v>
      </c>
      <c r="D1260" s="170" t="s">
        <v>25</v>
      </c>
      <c r="E1260" s="61" t="s">
        <v>4687</v>
      </c>
      <c r="F1260" s="62" t="s">
        <v>4688</v>
      </c>
      <c r="G1260" s="63"/>
      <c r="H1260" s="63"/>
      <c r="I1260" s="64"/>
      <c r="J1260" s="65"/>
      <c r="K1260" s="66"/>
      <c r="L1260" s="67"/>
      <c r="N1260" s="68"/>
      <c r="O1260" s="69"/>
      <c r="P1260" s="69"/>
      <c r="Q1260" s="76"/>
      <c r="R1260" s="68" t="str">
        <f t="shared" si="90"/>
        <v/>
      </c>
      <c r="S1260" s="71" t="str">
        <f t="shared" si="91"/>
        <v/>
      </c>
      <c r="T1260" s="68" t="str">
        <f t="shared" si="92"/>
        <v/>
      </c>
      <c r="U1260" s="71" t="str">
        <f t="shared" si="93"/>
        <v/>
      </c>
    </row>
    <row r="1261" spans="1:21" ht="31.5" customHeight="1">
      <c r="A1261" s="165" t="s">
        <v>4689</v>
      </c>
      <c r="B1261" s="166" t="s">
        <v>4599</v>
      </c>
      <c r="C1261" s="167" t="s">
        <v>173</v>
      </c>
      <c r="D1261" s="167" t="s">
        <v>23</v>
      </c>
      <c r="E1261" s="87" t="s">
        <v>4690</v>
      </c>
      <c r="F1261" s="81" t="s">
        <v>4691</v>
      </c>
      <c r="G1261" s="63" t="s">
        <v>4692</v>
      </c>
      <c r="H1261" s="63" t="s">
        <v>4693</v>
      </c>
      <c r="I1261" s="64" t="s">
        <v>4694</v>
      </c>
      <c r="J1261" s="65" t="s">
        <v>4695</v>
      </c>
      <c r="K1261" s="66" t="s">
        <v>4696</v>
      </c>
      <c r="L1261" s="172" t="s">
        <v>4610</v>
      </c>
      <c r="N1261" s="68"/>
      <c r="O1261" s="69"/>
      <c r="P1261" s="69"/>
      <c r="Q1261" s="76"/>
      <c r="R1261" s="68" t="str">
        <f t="shared" si="90"/>
        <v/>
      </c>
      <c r="S1261" s="71" t="str">
        <f t="shared" si="91"/>
        <v/>
      </c>
      <c r="T1261" s="68" t="str">
        <f t="shared" si="92"/>
        <v/>
      </c>
      <c r="U1261" s="71" t="str">
        <f t="shared" si="93"/>
        <v/>
      </c>
    </row>
    <row r="1262" spans="1:21" ht="31.5">
      <c r="A1262" s="165" t="s">
        <v>4697</v>
      </c>
      <c r="B1262" s="166" t="s">
        <v>4599</v>
      </c>
      <c r="C1262" s="167" t="s">
        <v>173</v>
      </c>
      <c r="D1262" s="167" t="s">
        <v>60</v>
      </c>
      <c r="E1262" s="174" t="s">
        <v>4698</v>
      </c>
      <c r="F1262" s="95" t="s">
        <v>4699</v>
      </c>
      <c r="G1262" s="63" t="s">
        <v>4700</v>
      </c>
      <c r="H1262" s="63" t="s">
        <v>4701</v>
      </c>
      <c r="I1262" s="64" t="s">
        <v>4702</v>
      </c>
      <c r="J1262" s="65" t="s">
        <v>4695</v>
      </c>
      <c r="K1262" s="66" t="s">
        <v>4696</v>
      </c>
      <c r="L1262" s="172" t="s">
        <v>4610</v>
      </c>
      <c r="N1262" s="68"/>
      <c r="O1262" s="69"/>
      <c r="P1262" s="69"/>
      <c r="Q1262" s="76"/>
      <c r="R1262" s="68" t="str">
        <f t="shared" si="90"/>
        <v/>
      </c>
      <c r="S1262" s="71" t="str">
        <f t="shared" si="91"/>
        <v/>
      </c>
      <c r="T1262" s="68" t="str">
        <f t="shared" si="92"/>
        <v/>
      </c>
      <c r="U1262" s="71" t="str">
        <f t="shared" si="93"/>
        <v/>
      </c>
    </row>
    <row r="1263" spans="1:21" ht="33.75">
      <c r="A1263" s="98" t="s">
        <v>4703</v>
      </c>
      <c r="B1263" s="79" t="s">
        <v>4599</v>
      </c>
      <c r="C1263" s="80" t="s">
        <v>173</v>
      </c>
      <c r="D1263" s="80" t="s">
        <v>107</v>
      </c>
      <c r="E1263" s="74" t="s">
        <v>4704</v>
      </c>
      <c r="F1263" s="81" t="s">
        <v>4705</v>
      </c>
      <c r="G1263" s="89" t="s">
        <v>4706</v>
      </c>
      <c r="H1263" s="89" t="s">
        <v>4707</v>
      </c>
      <c r="I1263" s="90" t="s">
        <v>4708</v>
      </c>
      <c r="J1263" s="65" t="s">
        <v>4695</v>
      </c>
      <c r="K1263" s="66" t="s">
        <v>4696</v>
      </c>
      <c r="L1263" s="172" t="s">
        <v>4610</v>
      </c>
      <c r="N1263" s="68"/>
      <c r="O1263" s="69"/>
      <c r="P1263" s="69"/>
      <c r="Q1263" s="76"/>
      <c r="R1263" s="68" t="str">
        <f t="shared" si="90"/>
        <v/>
      </c>
      <c r="S1263" s="71" t="str">
        <f t="shared" si="91"/>
        <v/>
      </c>
      <c r="T1263" s="68" t="str">
        <f t="shared" si="92"/>
        <v/>
      </c>
      <c r="U1263" s="71" t="str">
        <f t="shared" si="93"/>
        <v/>
      </c>
    </row>
    <row r="1264" spans="1:21" ht="34.15" customHeight="1">
      <c r="A1264" s="165" t="s">
        <v>4709</v>
      </c>
      <c r="B1264" s="79" t="s">
        <v>4599</v>
      </c>
      <c r="C1264" s="80" t="s">
        <v>173</v>
      </c>
      <c r="D1264" s="80" t="s">
        <v>600</v>
      </c>
      <c r="E1264" s="74" t="s">
        <v>4710</v>
      </c>
      <c r="F1264" s="81" t="s">
        <v>4711</v>
      </c>
      <c r="G1264" s="89" t="s">
        <v>4712</v>
      </c>
      <c r="H1264" s="89" t="s">
        <v>4713</v>
      </c>
      <c r="I1264" s="90" t="s">
        <v>4714</v>
      </c>
      <c r="J1264" s="82" t="s">
        <v>4695</v>
      </c>
      <c r="K1264" s="83" t="s">
        <v>4696</v>
      </c>
      <c r="L1264" s="172" t="s">
        <v>4610</v>
      </c>
      <c r="M1264" s="84"/>
      <c r="N1264" s="68"/>
      <c r="O1264" s="69"/>
      <c r="P1264" s="69"/>
      <c r="Q1264" s="76"/>
      <c r="R1264" s="68" t="str">
        <f t="shared" si="90"/>
        <v/>
      </c>
      <c r="S1264" s="71" t="str">
        <f t="shared" si="91"/>
        <v/>
      </c>
      <c r="T1264" s="68" t="str">
        <f t="shared" si="92"/>
        <v/>
      </c>
      <c r="U1264" s="71" t="str">
        <f t="shared" si="93"/>
        <v/>
      </c>
    </row>
    <row r="1265" spans="1:21" ht="21">
      <c r="A1265" s="165" t="s">
        <v>4715</v>
      </c>
      <c r="B1265" s="166" t="s">
        <v>4599</v>
      </c>
      <c r="C1265" s="167" t="s">
        <v>173</v>
      </c>
      <c r="D1265" s="167" t="s">
        <v>562</v>
      </c>
      <c r="E1265" s="87" t="s">
        <v>4716</v>
      </c>
      <c r="F1265" s="87" t="s">
        <v>4717</v>
      </c>
      <c r="G1265" s="63" t="s">
        <v>4718</v>
      </c>
      <c r="H1265" s="63" t="s">
        <v>4719</v>
      </c>
      <c r="I1265" s="64" t="s">
        <v>4720</v>
      </c>
      <c r="J1265" s="65" t="s">
        <v>4695</v>
      </c>
      <c r="K1265" s="66" t="s">
        <v>4696</v>
      </c>
      <c r="L1265" s="172" t="s">
        <v>4610</v>
      </c>
      <c r="N1265" s="68"/>
      <c r="O1265" s="69"/>
      <c r="P1265" s="69"/>
      <c r="Q1265" s="76"/>
      <c r="R1265" s="68" t="str">
        <f t="shared" si="90"/>
        <v/>
      </c>
      <c r="S1265" s="71" t="str">
        <f t="shared" si="91"/>
        <v/>
      </c>
      <c r="T1265" s="68" t="str">
        <f t="shared" si="92"/>
        <v/>
      </c>
      <c r="U1265" s="71" t="str">
        <f t="shared" si="93"/>
        <v/>
      </c>
    </row>
    <row r="1266" spans="1:21" ht="32.450000000000003" customHeight="1">
      <c r="A1266" s="168" t="s">
        <v>4721</v>
      </c>
      <c r="B1266" s="169" t="s">
        <v>4599</v>
      </c>
      <c r="C1266" s="170" t="s">
        <v>182</v>
      </c>
      <c r="D1266" s="170" t="s">
        <v>25</v>
      </c>
      <c r="E1266" s="61" t="s">
        <v>4722</v>
      </c>
      <c r="F1266" s="61" t="s">
        <v>4723</v>
      </c>
      <c r="G1266" s="63"/>
      <c r="H1266" s="63"/>
      <c r="I1266" s="64"/>
      <c r="J1266" s="65"/>
      <c r="K1266" s="66"/>
      <c r="L1266" s="67"/>
      <c r="N1266" s="68"/>
      <c r="O1266" s="69"/>
      <c r="P1266" s="69"/>
      <c r="Q1266" s="76"/>
      <c r="R1266" s="68" t="str">
        <f t="shared" si="90"/>
        <v/>
      </c>
      <c r="S1266" s="71" t="str">
        <f t="shared" si="91"/>
        <v/>
      </c>
      <c r="T1266" s="68" t="str">
        <f t="shared" si="92"/>
        <v/>
      </c>
      <c r="U1266" s="71" t="str">
        <f t="shared" si="93"/>
        <v/>
      </c>
    </row>
    <row r="1267" spans="1:21" ht="33.75">
      <c r="A1267" s="165" t="s">
        <v>4724</v>
      </c>
      <c r="B1267" s="166" t="s">
        <v>4599</v>
      </c>
      <c r="C1267" s="167" t="s">
        <v>182</v>
      </c>
      <c r="D1267" s="167" t="s">
        <v>23</v>
      </c>
      <c r="E1267" s="87" t="s">
        <v>4725</v>
      </c>
      <c r="F1267" s="87" t="s">
        <v>4726</v>
      </c>
      <c r="G1267" s="63" t="s">
        <v>4727</v>
      </c>
      <c r="H1267" s="63" t="s">
        <v>4728</v>
      </c>
      <c r="I1267" s="64" t="s">
        <v>4729</v>
      </c>
      <c r="J1267" s="65" t="s">
        <v>4730</v>
      </c>
      <c r="K1267" s="66" t="s">
        <v>4731</v>
      </c>
      <c r="L1267" s="172" t="s">
        <v>4610</v>
      </c>
      <c r="N1267" s="68"/>
      <c r="O1267" s="69"/>
      <c r="P1267" s="69"/>
      <c r="Q1267" s="76"/>
      <c r="R1267" s="68" t="str">
        <f t="shared" si="90"/>
        <v/>
      </c>
      <c r="S1267" s="71" t="str">
        <f t="shared" si="91"/>
        <v/>
      </c>
      <c r="T1267" s="68" t="str">
        <f t="shared" si="92"/>
        <v/>
      </c>
      <c r="U1267" s="71" t="str">
        <f t="shared" si="93"/>
        <v/>
      </c>
    </row>
    <row r="1268" spans="1:21" ht="42">
      <c r="A1268" s="165" t="s">
        <v>4732</v>
      </c>
      <c r="B1268" s="79" t="s">
        <v>4599</v>
      </c>
      <c r="C1268" s="80" t="s">
        <v>182</v>
      </c>
      <c r="D1268" s="80" t="s">
        <v>299</v>
      </c>
      <c r="E1268" s="74" t="s">
        <v>4733</v>
      </c>
      <c r="F1268" s="95" t="s">
        <v>4734</v>
      </c>
      <c r="G1268" s="89" t="s">
        <v>4735</v>
      </c>
      <c r="H1268" s="89" t="s">
        <v>4736</v>
      </c>
      <c r="I1268" s="90" t="s">
        <v>4737</v>
      </c>
      <c r="J1268" s="82" t="s">
        <v>4730</v>
      </c>
      <c r="K1268" s="83" t="s">
        <v>4731</v>
      </c>
      <c r="L1268" s="172" t="s">
        <v>4610</v>
      </c>
      <c r="M1268" s="84"/>
      <c r="N1268" s="68"/>
      <c r="O1268" s="69"/>
      <c r="P1268" s="69"/>
      <c r="Q1268" s="76"/>
      <c r="R1268" s="68" t="str">
        <f t="shared" si="90"/>
        <v/>
      </c>
      <c r="S1268" s="71" t="str">
        <f t="shared" si="91"/>
        <v/>
      </c>
      <c r="T1268" s="68" t="str">
        <f t="shared" si="92"/>
        <v/>
      </c>
      <c r="U1268" s="71" t="str">
        <f t="shared" si="93"/>
        <v/>
      </c>
    </row>
    <row r="1269" spans="1:21" ht="33.75">
      <c r="A1269" s="165" t="s">
        <v>4738</v>
      </c>
      <c r="B1269" s="166" t="s">
        <v>4599</v>
      </c>
      <c r="C1269" s="167" t="s">
        <v>182</v>
      </c>
      <c r="D1269" s="167" t="s">
        <v>60</v>
      </c>
      <c r="E1269" s="87" t="s">
        <v>4739</v>
      </c>
      <c r="F1269" s="81" t="s">
        <v>4740</v>
      </c>
      <c r="G1269" s="63" t="s">
        <v>4735</v>
      </c>
      <c r="H1269" s="63" t="s">
        <v>4736</v>
      </c>
      <c r="I1269" s="64" t="s">
        <v>4737</v>
      </c>
      <c r="J1269" s="65" t="s">
        <v>4730</v>
      </c>
      <c r="K1269" s="66" t="s">
        <v>4731</v>
      </c>
      <c r="L1269" s="172" t="s">
        <v>4610</v>
      </c>
      <c r="N1269" s="68"/>
      <c r="O1269" s="69"/>
      <c r="P1269" s="69"/>
      <c r="Q1269" s="76"/>
      <c r="R1269" s="68" t="str">
        <f t="shared" si="90"/>
        <v/>
      </c>
      <c r="S1269" s="71" t="str">
        <f t="shared" si="91"/>
        <v/>
      </c>
      <c r="T1269" s="68" t="str">
        <f t="shared" si="92"/>
        <v/>
      </c>
      <c r="U1269" s="71" t="str">
        <f t="shared" si="93"/>
        <v/>
      </c>
    </row>
    <row r="1270" spans="1:21" ht="22.5">
      <c r="A1270" s="165" t="s">
        <v>4741</v>
      </c>
      <c r="B1270" s="166" t="s">
        <v>4599</v>
      </c>
      <c r="C1270" s="167" t="s">
        <v>182</v>
      </c>
      <c r="D1270" s="167" t="s">
        <v>107</v>
      </c>
      <c r="E1270" s="87" t="s">
        <v>4742</v>
      </c>
      <c r="F1270" s="87" t="s">
        <v>4743</v>
      </c>
      <c r="G1270" s="63" t="s">
        <v>4744</v>
      </c>
      <c r="H1270" s="63" t="s">
        <v>4745</v>
      </c>
      <c r="I1270" s="64" t="s">
        <v>4746</v>
      </c>
      <c r="J1270" s="65" t="s">
        <v>4730</v>
      </c>
      <c r="K1270" s="66" t="s">
        <v>4731</v>
      </c>
      <c r="L1270" s="172" t="s">
        <v>4610</v>
      </c>
      <c r="N1270" s="68"/>
      <c r="O1270" s="69"/>
      <c r="P1270" s="69"/>
      <c r="Q1270" s="76"/>
      <c r="R1270" s="68" t="str">
        <f t="shared" si="90"/>
        <v/>
      </c>
      <c r="S1270" s="71" t="str">
        <f t="shared" si="91"/>
        <v/>
      </c>
      <c r="T1270" s="68" t="str">
        <f t="shared" si="92"/>
        <v/>
      </c>
      <c r="U1270" s="71" t="str">
        <f t="shared" si="93"/>
        <v/>
      </c>
    </row>
    <row r="1271" spans="1:21" ht="42">
      <c r="A1271" s="165" t="s">
        <v>4747</v>
      </c>
      <c r="B1271" s="166" t="s">
        <v>4599</v>
      </c>
      <c r="C1271" s="167" t="s">
        <v>182</v>
      </c>
      <c r="D1271" s="167" t="s">
        <v>600</v>
      </c>
      <c r="E1271" s="87" t="s">
        <v>4748</v>
      </c>
      <c r="F1271" s="87" t="s">
        <v>4749</v>
      </c>
      <c r="G1271" s="89" t="s">
        <v>4750</v>
      </c>
      <c r="H1271" s="89" t="s">
        <v>4751</v>
      </c>
      <c r="I1271" s="90" t="s">
        <v>4752</v>
      </c>
      <c r="J1271" s="82" t="s">
        <v>4730</v>
      </c>
      <c r="K1271" s="83" t="s">
        <v>4731</v>
      </c>
      <c r="L1271" s="172" t="s">
        <v>4610</v>
      </c>
      <c r="M1271" s="84"/>
      <c r="N1271" s="68"/>
      <c r="O1271" s="69"/>
      <c r="P1271" s="69"/>
      <c r="Q1271" s="76"/>
      <c r="R1271" s="68" t="str">
        <f t="shared" si="90"/>
        <v/>
      </c>
      <c r="S1271" s="71" t="str">
        <f t="shared" si="91"/>
        <v/>
      </c>
      <c r="T1271" s="68" t="str">
        <f t="shared" si="92"/>
        <v/>
      </c>
      <c r="U1271" s="71" t="str">
        <f t="shared" si="93"/>
        <v/>
      </c>
    </row>
    <row r="1272" spans="1:21" ht="23.45" customHeight="1">
      <c r="A1272" s="168" t="s">
        <v>4753</v>
      </c>
      <c r="B1272" s="169" t="s">
        <v>4599</v>
      </c>
      <c r="C1272" s="170" t="s">
        <v>748</v>
      </c>
      <c r="D1272" s="170" t="s">
        <v>25</v>
      </c>
      <c r="E1272" s="61" t="s">
        <v>4754</v>
      </c>
      <c r="F1272" s="61" t="s">
        <v>4755</v>
      </c>
      <c r="G1272" s="63"/>
      <c r="H1272" s="63"/>
      <c r="I1272" s="64"/>
      <c r="J1272" s="65"/>
      <c r="K1272" s="66"/>
      <c r="L1272" s="67"/>
      <c r="N1272" s="68"/>
      <c r="O1272" s="69"/>
      <c r="P1272" s="69"/>
      <c r="Q1272" s="76"/>
      <c r="R1272" s="68" t="str">
        <f t="shared" si="90"/>
        <v/>
      </c>
      <c r="S1272" s="71" t="str">
        <f t="shared" si="91"/>
        <v/>
      </c>
      <c r="T1272" s="68" t="str">
        <f t="shared" si="92"/>
        <v/>
      </c>
      <c r="U1272" s="71" t="str">
        <f t="shared" si="93"/>
        <v/>
      </c>
    </row>
    <row r="1273" spans="1:21" ht="21">
      <c r="A1273" s="165" t="s">
        <v>4756</v>
      </c>
      <c r="B1273" s="166" t="s">
        <v>4599</v>
      </c>
      <c r="C1273" s="167" t="s">
        <v>748</v>
      </c>
      <c r="D1273" s="167" t="s">
        <v>722</v>
      </c>
      <c r="E1273" s="87" t="s">
        <v>4757</v>
      </c>
      <c r="F1273" s="87" t="s">
        <v>4758</v>
      </c>
      <c r="G1273" s="89" t="s">
        <v>4759</v>
      </c>
      <c r="H1273" s="89" t="s">
        <v>4760</v>
      </c>
      <c r="I1273" s="90" t="s">
        <v>4761</v>
      </c>
      <c r="J1273" s="82" t="s">
        <v>3538</v>
      </c>
      <c r="K1273" s="83" t="s">
        <v>3537</v>
      </c>
      <c r="L1273" s="172" t="s">
        <v>4610</v>
      </c>
      <c r="M1273" s="84"/>
      <c r="N1273" s="68"/>
      <c r="O1273" s="69"/>
      <c r="P1273" s="69"/>
      <c r="Q1273" s="76"/>
      <c r="R1273" s="68" t="str">
        <f t="shared" si="90"/>
        <v/>
      </c>
      <c r="S1273" s="71" t="str">
        <f t="shared" si="91"/>
        <v/>
      </c>
      <c r="T1273" s="68" t="str">
        <f t="shared" si="92"/>
        <v/>
      </c>
      <c r="U1273" s="71" t="str">
        <f t="shared" si="93"/>
        <v/>
      </c>
    </row>
    <row r="1274" spans="1:21" ht="21">
      <c r="A1274" s="165" t="s">
        <v>4762</v>
      </c>
      <c r="B1274" s="166" t="s">
        <v>4599</v>
      </c>
      <c r="C1274" s="167" t="s">
        <v>748</v>
      </c>
      <c r="D1274" s="167" t="s">
        <v>562</v>
      </c>
      <c r="E1274" s="87" t="s">
        <v>4763</v>
      </c>
      <c r="F1274" s="87" t="s">
        <v>4755</v>
      </c>
      <c r="G1274" s="63" t="s">
        <v>3535</v>
      </c>
      <c r="H1274" s="63" t="s">
        <v>3536</v>
      </c>
      <c r="I1274" s="64" t="s">
        <v>3537</v>
      </c>
      <c r="J1274" s="65" t="s">
        <v>3538</v>
      </c>
      <c r="K1274" s="66" t="s">
        <v>3537</v>
      </c>
      <c r="L1274" s="172" t="s">
        <v>4610</v>
      </c>
      <c r="N1274" s="68"/>
      <c r="O1274" s="69"/>
      <c r="P1274" s="69"/>
      <c r="Q1274" s="76"/>
      <c r="R1274" s="68" t="str">
        <f t="shared" si="90"/>
        <v/>
      </c>
      <c r="S1274" s="71" t="str">
        <f t="shared" si="91"/>
        <v/>
      </c>
      <c r="T1274" s="68" t="str">
        <f t="shared" si="92"/>
        <v/>
      </c>
      <c r="U1274" s="71" t="str">
        <f t="shared" si="93"/>
        <v/>
      </c>
    </row>
    <row r="1275" spans="1:21" ht="21">
      <c r="A1275" s="44" t="s">
        <v>4764</v>
      </c>
      <c r="B1275" s="45" t="s">
        <v>1019</v>
      </c>
      <c r="C1275" s="46" t="s">
        <v>24</v>
      </c>
      <c r="D1275" s="46" t="s">
        <v>25</v>
      </c>
      <c r="E1275" s="47" t="s">
        <v>4765</v>
      </c>
      <c r="F1275" s="47" t="s">
        <v>4766</v>
      </c>
      <c r="G1275" s="48"/>
      <c r="H1275" s="48"/>
      <c r="I1275" s="49"/>
      <c r="J1275" s="50"/>
      <c r="K1275" s="51"/>
      <c r="L1275" s="52"/>
      <c r="M1275" s="53"/>
      <c r="N1275" s="54"/>
      <c r="O1275" s="55"/>
      <c r="P1275" s="55"/>
      <c r="Q1275" s="85"/>
      <c r="R1275" s="54" t="str">
        <f t="shared" si="90"/>
        <v/>
      </c>
      <c r="S1275" s="57" t="str">
        <f t="shared" si="91"/>
        <v/>
      </c>
      <c r="T1275" s="54" t="str">
        <f t="shared" si="92"/>
        <v/>
      </c>
      <c r="U1275" s="57" t="str">
        <f t="shared" si="93"/>
        <v/>
      </c>
    </row>
    <row r="1276" spans="1:21" ht="24" customHeight="1">
      <c r="A1276" s="168" t="s">
        <v>4767</v>
      </c>
      <c r="B1276" s="169" t="s">
        <v>1019</v>
      </c>
      <c r="C1276" s="170" t="s">
        <v>29</v>
      </c>
      <c r="D1276" s="170" t="s">
        <v>25</v>
      </c>
      <c r="E1276" s="61" t="s">
        <v>4768</v>
      </c>
      <c r="F1276" s="61" t="s">
        <v>4769</v>
      </c>
      <c r="G1276" s="63"/>
      <c r="H1276" s="63"/>
      <c r="I1276" s="64"/>
      <c r="J1276" s="65"/>
      <c r="K1276" s="66"/>
      <c r="L1276" s="67"/>
      <c r="N1276" s="68"/>
      <c r="O1276" s="69"/>
      <c r="P1276" s="69"/>
      <c r="Q1276" s="76"/>
      <c r="R1276" s="68" t="str">
        <f t="shared" si="90"/>
        <v/>
      </c>
      <c r="S1276" s="71" t="str">
        <f t="shared" si="91"/>
        <v/>
      </c>
      <c r="T1276" s="68" t="str">
        <f t="shared" si="92"/>
        <v/>
      </c>
      <c r="U1276" s="71" t="str">
        <f t="shared" si="93"/>
        <v/>
      </c>
    </row>
    <row r="1277" spans="1:21" ht="21" customHeight="1">
      <c r="A1277" s="165" t="s">
        <v>4770</v>
      </c>
      <c r="B1277" s="166" t="s">
        <v>1019</v>
      </c>
      <c r="C1277" s="167" t="s">
        <v>29</v>
      </c>
      <c r="D1277" s="167" t="s">
        <v>23</v>
      </c>
      <c r="E1277" s="87" t="s">
        <v>4768</v>
      </c>
      <c r="F1277" s="87" t="s">
        <v>4769</v>
      </c>
      <c r="G1277" s="63" t="s">
        <v>4771</v>
      </c>
      <c r="H1277" s="63" t="s">
        <v>4772</v>
      </c>
      <c r="I1277" s="64" t="s">
        <v>4773</v>
      </c>
      <c r="J1277" s="65" t="s">
        <v>1990</v>
      </c>
      <c r="K1277" s="66" t="s">
        <v>4774</v>
      </c>
      <c r="L1277" s="172" t="s">
        <v>4775</v>
      </c>
      <c r="N1277" s="68"/>
      <c r="O1277" s="69"/>
      <c r="P1277" s="69"/>
      <c r="Q1277" s="76"/>
      <c r="R1277" s="68" t="str">
        <f t="shared" si="90"/>
        <v/>
      </c>
      <c r="S1277" s="71" t="str">
        <f t="shared" si="91"/>
        <v/>
      </c>
      <c r="T1277" s="68" t="str">
        <f t="shared" si="92"/>
        <v/>
      </c>
      <c r="U1277" s="71" t="str">
        <f t="shared" si="93"/>
        <v/>
      </c>
    </row>
    <row r="1278" spans="1:21" ht="21">
      <c r="A1278" s="168" t="s">
        <v>4776</v>
      </c>
      <c r="B1278" s="169" t="s">
        <v>1019</v>
      </c>
      <c r="C1278" s="170" t="s">
        <v>40</v>
      </c>
      <c r="D1278" s="170" t="s">
        <v>25</v>
      </c>
      <c r="E1278" s="61" t="s">
        <v>4777</v>
      </c>
      <c r="F1278" s="96" t="s">
        <v>4778</v>
      </c>
      <c r="G1278" s="63"/>
      <c r="H1278" s="63"/>
      <c r="I1278" s="64"/>
      <c r="J1278" s="65"/>
      <c r="K1278" s="66"/>
      <c r="L1278" s="67"/>
      <c r="N1278" s="68"/>
      <c r="O1278" s="69"/>
      <c r="P1278" s="69"/>
      <c r="Q1278" s="76"/>
      <c r="R1278" s="68" t="str">
        <f t="shared" si="90"/>
        <v/>
      </c>
      <c r="S1278" s="71" t="str">
        <f t="shared" si="91"/>
        <v/>
      </c>
      <c r="T1278" s="68" t="str">
        <f t="shared" si="92"/>
        <v/>
      </c>
      <c r="U1278" s="71" t="str">
        <f t="shared" si="93"/>
        <v/>
      </c>
    </row>
    <row r="1279" spans="1:21" ht="21">
      <c r="A1279" s="165" t="s">
        <v>4779</v>
      </c>
      <c r="B1279" s="166" t="s">
        <v>1019</v>
      </c>
      <c r="C1279" s="167" t="s">
        <v>40</v>
      </c>
      <c r="D1279" s="167" t="s">
        <v>23</v>
      </c>
      <c r="E1279" s="87" t="s">
        <v>4777</v>
      </c>
      <c r="F1279" s="81" t="s">
        <v>4778</v>
      </c>
      <c r="G1279" s="63" t="s">
        <v>4780</v>
      </c>
      <c r="H1279" s="63" t="s">
        <v>4781</v>
      </c>
      <c r="I1279" s="64" t="s">
        <v>4782</v>
      </c>
      <c r="J1279" s="65" t="s">
        <v>1990</v>
      </c>
      <c r="K1279" s="66" t="s">
        <v>4774</v>
      </c>
      <c r="L1279" s="172" t="s">
        <v>4775</v>
      </c>
      <c r="N1279" s="68"/>
      <c r="O1279" s="69"/>
      <c r="P1279" s="69"/>
      <c r="Q1279" s="76"/>
      <c r="R1279" s="68" t="str">
        <f t="shared" si="90"/>
        <v/>
      </c>
      <c r="S1279" s="71" t="str">
        <f t="shared" si="91"/>
        <v/>
      </c>
      <c r="T1279" s="68" t="str">
        <f t="shared" si="92"/>
        <v/>
      </c>
      <c r="U1279" s="71" t="str">
        <f t="shared" si="93"/>
        <v/>
      </c>
    </row>
    <row r="1280" spans="1:21" ht="32.450000000000003" customHeight="1">
      <c r="A1280" s="168" t="s">
        <v>4783</v>
      </c>
      <c r="B1280" s="169" t="s">
        <v>1019</v>
      </c>
      <c r="C1280" s="170" t="s">
        <v>50</v>
      </c>
      <c r="D1280" s="170" t="s">
        <v>25</v>
      </c>
      <c r="E1280" s="61" t="s">
        <v>4784</v>
      </c>
      <c r="F1280" s="62" t="s">
        <v>4785</v>
      </c>
      <c r="G1280" s="63"/>
      <c r="H1280" s="63"/>
      <c r="I1280" s="64"/>
      <c r="J1280" s="65"/>
      <c r="K1280" s="66"/>
      <c r="L1280" s="67"/>
      <c r="N1280" s="68"/>
      <c r="O1280" s="69"/>
      <c r="P1280" s="69"/>
      <c r="Q1280" s="76"/>
      <c r="R1280" s="68" t="str">
        <f t="shared" si="90"/>
        <v/>
      </c>
      <c r="S1280" s="71" t="str">
        <f t="shared" si="91"/>
        <v/>
      </c>
      <c r="T1280" s="68" t="str">
        <f t="shared" si="92"/>
        <v/>
      </c>
      <c r="U1280" s="71" t="str">
        <f t="shared" si="93"/>
        <v/>
      </c>
    </row>
    <row r="1281" spans="1:21" ht="31.5">
      <c r="A1281" s="165" t="s">
        <v>4786</v>
      </c>
      <c r="B1281" s="166" t="s">
        <v>1019</v>
      </c>
      <c r="C1281" s="167" t="s">
        <v>50</v>
      </c>
      <c r="D1281" s="167" t="s">
        <v>23</v>
      </c>
      <c r="E1281" s="87" t="s">
        <v>4784</v>
      </c>
      <c r="F1281" s="74" t="s">
        <v>4787</v>
      </c>
      <c r="G1281" s="63" t="s">
        <v>4788</v>
      </c>
      <c r="H1281" s="63" t="s">
        <v>4789</v>
      </c>
      <c r="I1281" s="64" t="s">
        <v>4790</v>
      </c>
      <c r="J1281" s="65" t="s">
        <v>1990</v>
      </c>
      <c r="K1281" s="66" t="s">
        <v>4774</v>
      </c>
      <c r="L1281" s="172" t="s">
        <v>4775</v>
      </c>
      <c r="N1281" s="68"/>
      <c r="O1281" s="69"/>
      <c r="P1281" s="69"/>
      <c r="Q1281" s="76"/>
      <c r="R1281" s="68" t="str">
        <f t="shared" si="90"/>
        <v/>
      </c>
      <c r="S1281" s="71" t="str">
        <f t="shared" si="91"/>
        <v/>
      </c>
      <c r="T1281" s="68" t="str">
        <f t="shared" si="92"/>
        <v/>
      </c>
      <c r="U1281" s="71" t="str">
        <f t="shared" si="93"/>
        <v/>
      </c>
    </row>
    <row r="1282" spans="1:21" ht="21">
      <c r="A1282" s="168" t="s">
        <v>4791</v>
      </c>
      <c r="B1282" s="169" t="s">
        <v>1019</v>
      </c>
      <c r="C1282" s="170" t="s">
        <v>67</v>
      </c>
      <c r="D1282" s="170" t="s">
        <v>25</v>
      </c>
      <c r="E1282" s="61" t="s">
        <v>4792</v>
      </c>
      <c r="F1282" s="62" t="s">
        <v>4793</v>
      </c>
      <c r="G1282" s="63"/>
      <c r="H1282" s="63"/>
      <c r="I1282" s="64"/>
      <c r="J1282" s="65"/>
      <c r="K1282" s="66"/>
      <c r="L1282" s="67"/>
      <c r="N1282" s="68"/>
      <c r="O1282" s="69"/>
      <c r="P1282" s="69"/>
      <c r="Q1282" s="76"/>
      <c r="R1282" s="68" t="str">
        <f t="shared" si="90"/>
        <v/>
      </c>
      <c r="S1282" s="71" t="str">
        <f t="shared" si="91"/>
        <v/>
      </c>
      <c r="T1282" s="68" t="str">
        <f t="shared" si="92"/>
        <v/>
      </c>
      <c r="U1282" s="71" t="str">
        <f t="shared" si="93"/>
        <v/>
      </c>
    </row>
    <row r="1283" spans="1:21" ht="21">
      <c r="A1283" s="165" t="s">
        <v>4794</v>
      </c>
      <c r="B1283" s="166" t="s">
        <v>1019</v>
      </c>
      <c r="C1283" s="167" t="s">
        <v>67</v>
      </c>
      <c r="D1283" s="167" t="s">
        <v>23</v>
      </c>
      <c r="E1283" s="74" t="s">
        <v>4792</v>
      </c>
      <c r="F1283" s="74" t="s">
        <v>4793</v>
      </c>
      <c r="G1283" s="63" t="s">
        <v>4788</v>
      </c>
      <c r="H1283" s="63" t="s">
        <v>4789</v>
      </c>
      <c r="I1283" s="64" t="s">
        <v>4790</v>
      </c>
      <c r="J1283" s="65" t="s">
        <v>1990</v>
      </c>
      <c r="K1283" s="66" t="s">
        <v>4774</v>
      </c>
      <c r="L1283" s="172" t="s">
        <v>4775</v>
      </c>
      <c r="N1283" s="68"/>
      <c r="O1283" s="69"/>
      <c r="P1283" s="69"/>
      <c r="Q1283" s="76"/>
      <c r="R1283" s="68" t="str">
        <f t="shared" si="90"/>
        <v/>
      </c>
      <c r="S1283" s="71" t="str">
        <f t="shared" si="91"/>
        <v/>
      </c>
      <c r="T1283" s="68" t="str">
        <f t="shared" si="92"/>
        <v/>
      </c>
      <c r="U1283" s="71" t="str">
        <f t="shared" si="93"/>
        <v/>
      </c>
    </row>
    <row r="1284" spans="1:21" ht="21">
      <c r="A1284" s="168" t="s">
        <v>4795</v>
      </c>
      <c r="B1284" s="169" t="s">
        <v>1019</v>
      </c>
      <c r="C1284" s="170" t="s">
        <v>77</v>
      </c>
      <c r="D1284" s="170" t="s">
        <v>25</v>
      </c>
      <c r="E1284" s="171" t="s">
        <v>4796</v>
      </c>
      <c r="F1284" s="171" t="s">
        <v>4797</v>
      </c>
      <c r="G1284" s="63"/>
      <c r="H1284" s="63"/>
      <c r="I1284" s="64"/>
      <c r="J1284" s="65"/>
      <c r="K1284" s="66"/>
      <c r="L1284" s="67"/>
      <c r="N1284" s="68"/>
      <c r="O1284" s="69"/>
      <c r="P1284" s="69"/>
      <c r="Q1284" s="76"/>
      <c r="R1284" s="68" t="str">
        <f t="shared" si="90"/>
        <v/>
      </c>
      <c r="S1284" s="71" t="str">
        <f t="shared" si="91"/>
        <v/>
      </c>
      <c r="T1284" s="68" t="str">
        <f t="shared" si="92"/>
        <v/>
      </c>
      <c r="U1284" s="71" t="str">
        <f t="shared" si="93"/>
        <v/>
      </c>
    </row>
    <row r="1285" spans="1:21" ht="21">
      <c r="A1285" s="165" t="s">
        <v>4798</v>
      </c>
      <c r="B1285" s="166" t="s">
        <v>1019</v>
      </c>
      <c r="C1285" s="167" t="s">
        <v>77</v>
      </c>
      <c r="D1285" s="167" t="s">
        <v>23</v>
      </c>
      <c r="E1285" s="173" t="s">
        <v>4796</v>
      </c>
      <c r="F1285" s="173" t="s">
        <v>4797</v>
      </c>
      <c r="G1285" s="63" t="s">
        <v>4788</v>
      </c>
      <c r="H1285" s="63" t="s">
        <v>4789</v>
      </c>
      <c r="I1285" s="64" t="s">
        <v>4790</v>
      </c>
      <c r="J1285" s="65" t="s">
        <v>1990</v>
      </c>
      <c r="K1285" s="66" t="s">
        <v>4774</v>
      </c>
      <c r="L1285" s="172" t="s">
        <v>4775</v>
      </c>
      <c r="N1285" s="68"/>
      <c r="O1285" s="69"/>
      <c r="P1285" s="69"/>
      <c r="Q1285" s="76"/>
      <c r="R1285" s="68" t="str">
        <f t="shared" si="90"/>
        <v/>
      </c>
      <c r="S1285" s="71" t="str">
        <f t="shared" si="91"/>
        <v/>
      </c>
      <c r="T1285" s="68" t="str">
        <f t="shared" si="92"/>
        <v/>
      </c>
      <c r="U1285" s="71" t="str">
        <f t="shared" si="93"/>
        <v/>
      </c>
    </row>
    <row r="1286" spans="1:21" ht="21">
      <c r="A1286" s="168" t="s">
        <v>4799</v>
      </c>
      <c r="B1286" s="169" t="s">
        <v>1019</v>
      </c>
      <c r="C1286" s="170" t="s">
        <v>748</v>
      </c>
      <c r="D1286" s="170" t="s">
        <v>25</v>
      </c>
      <c r="E1286" s="171" t="s">
        <v>4800</v>
      </c>
      <c r="F1286" s="171" t="s">
        <v>4801</v>
      </c>
      <c r="G1286" s="63"/>
      <c r="H1286" s="63"/>
      <c r="I1286" s="64"/>
      <c r="J1286" s="65"/>
      <c r="K1286" s="66"/>
      <c r="L1286" s="67"/>
      <c r="N1286" s="68"/>
      <c r="O1286" s="69"/>
      <c r="P1286" s="69"/>
      <c r="Q1286" s="76"/>
      <c r="R1286" s="68" t="str">
        <f t="shared" si="90"/>
        <v/>
      </c>
      <c r="S1286" s="71" t="str">
        <f t="shared" si="91"/>
        <v/>
      </c>
      <c r="T1286" s="68" t="str">
        <f t="shared" si="92"/>
        <v/>
      </c>
      <c r="U1286" s="71" t="str">
        <f t="shared" si="93"/>
        <v/>
      </c>
    </row>
    <row r="1287" spans="1:21" ht="21">
      <c r="A1287" s="165" t="s">
        <v>4802</v>
      </c>
      <c r="B1287" s="166" t="s">
        <v>1019</v>
      </c>
      <c r="C1287" s="167" t="s">
        <v>748</v>
      </c>
      <c r="D1287" s="167" t="s">
        <v>23</v>
      </c>
      <c r="E1287" s="173" t="s">
        <v>4800</v>
      </c>
      <c r="F1287" s="173" t="s">
        <v>4801</v>
      </c>
      <c r="G1287" s="63" t="s">
        <v>4803</v>
      </c>
      <c r="H1287" s="63" t="s">
        <v>4804</v>
      </c>
      <c r="I1287" s="64" t="s">
        <v>4805</v>
      </c>
      <c r="J1287" s="65" t="s">
        <v>1990</v>
      </c>
      <c r="K1287" s="66" t="s">
        <v>4774</v>
      </c>
      <c r="L1287" s="172" t="s">
        <v>4775</v>
      </c>
      <c r="N1287" s="68"/>
      <c r="O1287" s="69"/>
      <c r="P1287" s="69"/>
      <c r="Q1287" s="76"/>
      <c r="R1287" s="68" t="str">
        <f t="shared" si="90"/>
        <v/>
      </c>
      <c r="S1287" s="71" t="str">
        <f t="shared" si="91"/>
        <v/>
      </c>
      <c r="T1287" s="68" t="str">
        <f t="shared" si="92"/>
        <v/>
      </c>
      <c r="U1287" s="71" t="str">
        <f t="shared" si="93"/>
        <v/>
      </c>
    </row>
    <row r="1288" spans="1:21" ht="21">
      <c r="A1288" s="44" t="s">
        <v>4806</v>
      </c>
      <c r="B1288" s="45" t="s">
        <v>4807</v>
      </c>
      <c r="C1288" s="46" t="s">
        <v>24</v>
      </c>
      <c r="D1288" s="46" t="s">
        <v>25</v>
      </c>
      <c r="E1288" s="47" t="s">
        <v>4808</v>
      </c>
      <c r="F1288" s="47" t="s">
        <v>4809</v>
      </c>
      <c r="G1288" s="48"/>
      <c r="H1288" s="48"/>
      <c r="I1288" s="49"/>
      <c r="J1288" s="50"/>
      <c r="K1288" s="51"/>
      <c r="L1288" s="52"/>
      <c r="M1288" s="53"/>
      <c r="N1288" s="54"/>
      <c r="O1288" s="55"/>
      <c r="P1288" s="55"/>
      <c r="Q1288" s="85"/>
      <c r="R1288" s="54" t="str">
        <f t="shared" si="90"/>
        <v/>
      </c>
      <c r="S1288" s="57" t="str">
        <f t="shared" si="91"/>
        <v/>
      </c>
      <c r="T1288" s="54" t="str">
        <f t="shared" si="92"/>
        <v/>
      </c>
      <c r="U1288" s="57" t="str">
        <f t="shared" si="93"/>
        <v/>
      </c>
    </row>
    <row r="1289" spans="1:21" ht="21">
      <c r="A1289" s="168" t="s">
        <v>4810</v>
      </c>
      <c r="B1289" s="169" t="s">
        <v>4807</v>
      </c>
      <c r="C1289" s="170" t="s">
        <v>29</v>
      </c>
      <c r="D1289" s="170" t="s">
        <v>25</v>
      </c>
      <c r="E1289" s="61" t="s">
        <v>4811</v>
      </c>
      <c r="F1289" s="61" t="s">
        <v>4809</v>
      </c>
      <c r="G1289" s="63"/>
      <c r="H1289" s="63"/>
      <c r="I1289" s="64"/>
      <c r="J1289" s="65"/>
      <c r="K1289" s="66"/>
      <c r="L1289" s="67"/>
      <c r="N1289" s="68"/>
      <c r="O1289" s="69"/>
      <c r="P1289" s="69"/>
      <c r="Q1289" s="76"/>
      <c r="R1289" s="68" t="str">
        <f t="shared" si="90"/>
        <v/>
      </c>
      <c r="S1289" s="71" t="str">
        <f t="shared" si="91"/>
        <v/>
      </c>
      <c r="T1289" s="68" t="str">
        <f t="shared" si="92"/>
        <v/>
      </c>
      <c r="U1289" s="71" t="str">
        <f t="shared" si="93"/>
        <v/>
      </c>
    </row>
    <row r="1290" spans="1:21" ht="31.5">
      <c r="A1290" s="165" t="s">
        <v>4812</v>
      </c>
      <c r="B1290" s="166" t="s">
        <v>4807</v>
      </c>
      <c r="C1290" s="167" t="s">
        <v>29</v>
      </c>
      <c r="D1290" s="167" t="s">
        <v>269</v>
      </c>
      <c r="E1290" s="87" t="s">
        <v>4813</v>
      </c>
      <c r="F1290" s="87" t="s">
        <v>4814</v>
      </c>
      <c r="G1290" s="63" t="s">
        <v>4815</v>
      </c>
      <c r="H1290" s="63" t="s">
        <v>4816</v>
      </c>
      <c r="I1290" s="64" t="s">
        <v>4817</v>
      </c>
      <c r="J1290" s="65" t="s">
        <v>3589</v>
      </c>
      <c r="K1290" s="66" t="s">
        <v>3590</v>
      </c>
      <c r="L1290" s="172" t="s">
        <v>4818</v>
      </c>
      <c r="N1290" s="68"/>
      <c r="O1290" s="69"/>
      <c r="P1290" s="69"/>
      <c r="Q1290" s="76"/>
      <c r="R1290" s="68" t="str">
        <f t="shared" si="90"/>
        <v/>
      </c>
      <c r="S1290" s="71" t="str">
        <f t="shared" si="91"/>
        <v/>
      </c>
      <c r="T1290" s="68" t="str">
        <f t="shared" si="92"/>
        <v/>
      </c>
      <c r="U1290" s="71" t="str">
        <f t="shared" si="93"/>
        <v/>
      </c>
    </row>
    <row r="1291" spans="1:21" ht="31.5">
      <c r="A1291" s="165" t="s">
        <v>4819</v>
      </c>
      <c r="B1291" s="166" t="s">
        <v>4807</v>
      </c>
      <c r="C1291" s="167" t="s">
        <v>29</v>
      </c>
      <c r="D1291" s="167" t="s">
        <v>278</v>
      </c>
      <c r="E1291" s="87" t="s">
        <v>4820</v>
      </c>
      <c r="F1291" s="87" t="s">
        <v>4821</v>
      </c>
      <c r="G1291" s="63" t="s">
        <v>4822</v>
      </c>
      <c r="H1291" s="63" t="s">
        <v>4823</v>
      </c>
      <c r="I1291" s="64" t="s">
        <v>4824</v>
      </c>
      <c r="J1291" s="65" t="s">
        <v>3589</v>
      </c>
      <c r="K1291" s="66" t="s">
        <v>3590</v>
      </c>
      <c r="L1291" s="172" t="s">
        <v>4818</v>
      </c>
      <c r="N1291" s="68"/>
      <c r="O1291" s="69"/>
      <c r="P1291" s="69"/>
      <c r="Q1291" s="76"/>
      <c r="R1291" s="68" t="str">
        <f t="shared" si="90"/>
        <v/>
      </c>
      <c r="S1291" s="71" t="str">
        <f t="shared" si="91"/>
        <v/>
      </c>
      <c r="T1291" s="68" t="str">
        <f t="shared" si="92"/>
        <v/>
      </c>
      <c r="U1291" s="71" t="str">
        <f t="shared" si="93"/>
        <v/>
      </c>
    </row>
    <row r="1292" spans="1:21" ht="22.5" customHeight="1">
      <c r="A1292" s="165" t="s">
        <v>4825</v>
      </c>
      <c r="B1292" s="166" t="s">
        <v>4807</v>
      </c>
      <c r="C1292" s="167" t="s">
        <v>29</v>
      </c>
      <c r="D1292" s="167" t="s">
        <v>285</v>
      </c>
      <c r="E1292" s="87" t="s">
        <v>4826</v>
      </c>
      <c r="F1292" s="87" t="s">
        <v>4827</v>
      </c>
      <c r="G1292" s="63" t="s">
        <v>4828</v>
      </c>
      <c r="H1292" s="63" t="s">
        <v>4829</v>
      </c>
      <c r="I1292" s="64" t="s">
        <v>4830</v>
      </c>
      <c r="J1292" s="65" t="s">
        <v>3589</v>
      </c>
      <c r="K1292" s="66" t="s">
        <v>3590</v>
      </c>
      <c r="L1292" s="172" t="s">
        <v>4818</v>
      </c>
      <c r="N1292" s="68"/>
      <c r="O1292" s="69"/>
      <c r="P1292" s="69"/>
      <c r="Q1292" s="76"/>
      <c r="R1292" s="68" t="str">
        <f t="shared" si="90"/>
        <v/>
      </c>
      <c r="S1292" s="71" t="str">
        <f t="shared" si="91"/>
        <v/>
      </c>
      <c r="T1292" s="68" t="str">
        <f t="shared" si="92"/>
        <v/>
      </c>
      <c r="U1292" s="71" t="str">
        <f t="shared" si="93"/>
        <v/>
      </c>
    </row>
    <row r="1293" spans="1:21" ht="31.5">
      <c r="A1293" s="165" t="s">
        <v>4831</v>
      </c>
      <c r="B1293" s="166" t="s">
        <v>4807</v>
      </c>
      <c r="C1293" s="167" t="s">
        <v>29</v>
      </c>
      <c r="D1293" s="167" t="s">
        <v>292</v>
      </c>
      <c r="E1293" s="87" t="s">
        <v>4832</v>
      </c>
      <c r="F1293" s="87" t="s">
        <v>4833</v>
      </c>
      <c r="G1293" s="63" t="s">
        <v>4834</v>
      </c>
      <c r="H1293" s="63" t="s">
        <v>4835</v>
      </c>
      <c r="I1293" s="64" t="s">
        <v>4836</v>
      </c>
      <c r="J1293" s="65" t="s">
        <v>3589</v>
      </c>
      <c r="K1293" s="66" t="s">
        <v>3590</v>
      </c>
      <c r="L1293" s="172" t="s">
        <v>4818</v>
      </c>
      <c r="N1293" s="68"/>
      <c r="O1293" s="69"/>
      <c r="P1293" s="69"/>
      <c r="Q1293" s="76"/>
      <c r="R1293" s="68" t="str">
        <f t="shared" si="90"/>
        <v/>
      </c>
      <c r="S1293" s="71" t="str">
        <f t="shared" si="91"/>
        <v/>
      </c>
      <c r="T1293" s="68" t="str">
        <f t="shared" si="92"/>
        <v/>
      </c>
      <c r="U1293" s="71" t="str">
        <f t="shared" si="93"/>
        <v/>
      </c>
    </row>
    <row r="1294" spans="1:21" ht="31.5">
      <c r="A1294" s="165" t="s">
        <v>4837</v>
      </c>
      <c r="B1294" s="166" t="s">
        <v>4807</v>
      </c>
      <c r="C1294" s="167" t="s">
        <v>29</v>
      </c>
      <c r="D1294" s="167" t="s">
        <v>299</v>
      </c>
      <c r="E1294" s="87" t="s">
        <v>4838</v>
      </c>
      <c r="F1294" s="87" t="s">
        <v>4839</v>
      </c>
      <c r="G1294" s="63" t="s">
        <v>4840</v>
      </c>
      <c r="H1294" s="63" t="s">
        <v>4841</v>
      </c>
      <c r="I1294" s="64" t="s">
        <v>4842</v>
      </c>
      <c r="J1294" s="65" t="s">
        <v>3589</v>
      </c>
      <c r="K1294" s="66" t="s">
        <v>3590</v>
      </c>
      <c r="L1294" s="172" t="s">
        <v>4818</v>
      </c>
      <c r="N1294" s="68"/>
      <c r="O1294" s="69"/>
      <c r="P1294" s="69"/>
      <c r="Q1294" s="76"/>
      <c r="R1294" s="68" t="str">
        <f t="shared" si="90"/>
        <v/>
      </c>
      <c r="S1294" s="71" t="str">
        <f t="shared" si="91"/>
        <v/>
      </c>
      <c r="T1294" s="68" t="str">
        <f t="shared" si="92"/>
        <v/>
      </c>
      <c r="U1294" s="71" t="str">
        <f t="shared" si="93"/>
        <v/>
      </c>
    </row>
    <row r="1295" spans="1:21" ht="31.5">
      <c r="A1295" s="165" t="s">
        <v>4843</v>
      </c>
      <c r="B1295" s="166" t="s">
        <v>4807</v>
      </c>
      <c r="C1295" s="167" t="s">
        <v>29</v>
      </c>
      <c r="D1295" s="167" t="s">
        <v>306</v>
      </c>
      <c r="E1295" s="87" t="s">
        <v>4844</v>
      </c>
      <c r="F1295" s="87" t="s">
        <v>4845</v>
      </c>
      <c r="G1295" s="63" t="s">
        <v>4846</v>
      </c>
      <c r="H1295" s="63" t="s">
        <v>4847</v>
      </c>
      <c r="I1295" s="64" t="s">
        <v>4848</v>
      </c>
      <c r="J1295" s="65" t="s">
        <v>3589</v>
      </c>
      <c r="K1295" s="66" t="s">
        <v>3590</v>
      </c>
      <c r="L1295" s="172" t="s">
        <v>4818</v>
      </c>
      <c r="N1295" s="68"/>
      <c r="O1295" s="69"/>
      <c r="P1295" s="69"/>
      <c r="Q1295" s="76"/>
      <c r="R1295" s="68" t="str">
        <f t="shared" si="90"/>
        <v/>
      </c>
      <c r="S1295" s="71" t="str">
        <f t="shared" si="91"/>
        <v/>
      </c>
      <c r="T1295" s="68" t="str">
        <f t="shared" si="92"/>
        <v/>
      </c>
      <c r="U1295" s="71" t="str">
        <f t="shared" si="93"/>
        <v/>
      </c>
    </row>
    <row r="1296" spans="1:21" ht="42">
      <c r="A1296" s="165" t="s">
        <v>4849</v>
      </c>
      <c r="B1296" s="166" t="s">
        <v>4807</v>
      </c>
      <c r="C1296" s="167" t="s">
        <v>29</v>
      </c>
      <c r="D1296" s="167" t="s">
        <v>313</v>
      </c>
      <c r="E1296" s="87" t="s">
        <v>4850</v>
      </c>
      <c r="F1296" s="87" t="s">
        <v>4851</v>
      </c>
      <c r="G1296" s="63" t="s">
        <v>4852</v>
      </c>
      <c r="H1296" s="63" t="s">
        <v>4853</v>
      </c>
      <c r="I1296" s="64" t="s">
        <v>4854</v>
      </c>
      <c r="J1296" s="65" t="s">
        <v>3589</v>
      </c>
      <c r="K1296" s="66" t="s">
        <v>3590</v>
      </c>
      <c r="L1296" s="172" t="s">
        <v>4818</v>
      </c>
      <c r="N1296" s="68"/>
      <c r="O1296" s="69"/>
      <c r="P1296" s="69"/>
      <c r="Q1296" s="76"/>
      <c r="R1296" s="68" t="str">
        <f t="shared" si="90"/>
        <v/>
      </c>
      <c r="S1296" s="71" t="str">
        <f t="shared" si="91"/>
        <v/>
      </c>
      <c r="T1296" s="68" t="str">
        <f t="shared" si="92"/>
        <v/>
      </c>
      <c r="U1296" s="71" t="str">
        <f t="shared" si="93"/>
        <v/>
      </c>
    </row>
    <row r="1297" spans="1:21" ht="31.5">
      <c r="A1297" s="165" t="s">
        <v>4855</v>
      </c>
      <c r="B1297" s="166" t="s">
        <v>4807</v>
      </c>
      <c r="C1297" s="167" t="s">
        <v>29</v>
      </c>
      <c r="D1297" s="167" t="s">
        <v>320</v>
      </c>
      <c r="E1297" s="87" t="s">
        <v>4856</v>
      </c>
      <c r="F1297" s="87" t="s">
        <v>4857</v>
      </c>
      <c r="G1297" s="63" t="s">
        <v>4858</v>
      </c>
      <c r="H1297" s="63" t="s">
        <v>4859</v>
      </c>
      <c r="I1297" s="64" t="s">
        <v>4860</v>
      </c>
      <c r="J1297" s="65" t="s">
        <v>3589</v>
      </c>
      <c r="K1297" s="66" t="s">
        <v>3590</v>
      </c>
      <c r="L1297" s="172" t="s">
        <v>4818</v>
      </c>
      <c r="N1297" s="68"/>
      <c r="O1297" s="69"/>
      <c r="P1297" s="69"/>
      <c r="Q1297" s="76"/>
      <c r="R1297" s="68" t="str">
        <f t="shared" si="90"/>
        <v/>
      </c>
      <c r="S1297" s="71" t="str">
        <f t="shared" si="91"/>
        <v/>
      </c>
      <c r="T1297" s="68" t="str">
        <f t="shared" si="92"/>
        <v/>
      </c>
      <c r="U1297" s="71" t="str">
        <f t="shared" si="93"/>
        <v/>
      </c>
    </row>
    <row r="1298" spans="1:21" ht="21">
      <c r="A1298" s="165" t="s">
        <v>4861</v>
      </c>
      <c r="B1298" s="166" t="s">
        <v>4807</v>
      </c>
      <c r="C1298" s="167" t="s">
        <v>29</v>
      </c>
      <c r="D1298" s="167" t="s">
        <v>4862</v>
      </c>
      <c r="E1298" s="87" t="s">
        <v>4863</v>
      </c>
      <c r="F1298" s="87" t="s">
        <v>4864</v>
      </c>
      <c r="G1298" s="63" t="s">
        <v>4865</v>
      </c>
      <c r="H1298" s="63" t="s">
        <v>4866</v>
      </c>
      <c r="I1298" s="64" t="s">
        <v>4867</v>
      </c>
      <c r="J1298" s="65" t="s">
        <v>3589</v>
      </c>
      <c r="K1298" s="66" t="s">
        <v>3590</v>
      </c>
      <c r="L1298" s="172" t="s">
        <v>4818</v>
      </c>
      <c r="N1298" s="68"/>
      <c r="O1298" s="69"/>
      <c r="P1298" s="69"/>
      <c r="Q1298" s="76"/>
      <c r="R1298" s="68" t="str">
        <f t="shared" si="90"/>
        <v/>
      </c>
      <c r="S1298" s="71" t="str">
        <f t="shared" si="91"/>
        <v/>
      </c>
      <c r="T1298" s="68" t="str">
        <f t="shared" si="92"/>
        <v/>
      </c>
      <c r="U1298" s="71" t="str">
        <f t="shared" si="93"/>
        <v/>
      </c>
    </row>
    <row r="1299" spans="1:21" ht="21">
      <c r="A1299" s="165" t="s">
        <v>4868</v>
      </c>
      <c r="B1299" s="166" t="s">
        <v>4807</v>
      </c>
      <c r="C1299" s="167" t="s">
        <v>29</v>
      </c>
      <c r="D1299" s="167" t="s">
        <v>60</v>
      </c>
      <c r="E1299" s="87" t="s">
        <v>4869</v>
      </c>
      <c r="F1299" s="74" t="s">
        <v>4870</v>
      </c>
      <c r="G1299" s="63" t="s">
        <v>4871</v>
      </c>
      <c r="H1299" s="63" t="s">
        <v>4872</v>
      </c>
      <c r="I1299" s="64" t="s">
        <v>3590</v>
      </c>
      <c r="J1299" s="65" t="s">
        <v>3589</v>
      </c>
      <c r="K1299" s="66" t="s">
        <v>3590</v>
      </c>
      <c r="L1299" s="172" t="s">
        <v>4818</v>
      </c>
      <c r="N1299" s="68"/>
      <c r="O1299" s="69"/>
      <c r="P1299" s="69"/>
      <c r="Q1299" s="76"/>
      <c r="R1299" s="68" t="str">
        <f t="shared" si="90"/>
        <v/>
      </c>
      <c r="S1299" s="71" t="str">
        <f t="shared" si="91"/>
        <v/>
      </c>
      <c r="T1299" s="68" t="str">
        <f t="shared" si="92"/>
        <v/>
      </c>
      <c r="U1299" s="71" t="str">
        <f t="shared" si="93"/>
        <v/>
      </c>
    </row>
    <row r="1300" spans="1:21" ht="21">
      <c r="A1300" s="165" t="s">
        <v>4873</v>
      </c>
      <c r="B1300" s="166" t="s">
        <v>4807</v>
      </c>
      <c r="C1300" s="167" t="s">
        <v>29</v>
      </c>
      <c r="D1300" s="167" t="s">
        <v>107</v>
      </c>
      <c r="E1300" s="87" t="s">
        <v>4874</v>
      </c>
      <c r="F1300" s="87" t="s">
        <v>4875</v>
      </c>
      <c r="G1300" s="63" t="s">
        <v>4871</v>
      </c>
      <c r="H1300" s="63" t="s">
        <v>4872</v>
      </c>
      <c r="I1300" s="64" t="s">
        <v>3590</v>
      </c>
      <c r="J1300" s="65" t="s">
        <v>3589</v>
      </c>
      <c r="K1300" s="66" t="s">
        <v>3590</v>
      </c>
      <c r="L1300" s="172" t="s">
        <v>4818</v>
      </c>
      <c r="N1300" s="68"/>
      <c r="O1300" s="69"/>
      <c r="P1300" s="69"/>
      <c r="Q1300" s="76"/>
      <c r="R1300" s="68" t="str">
        <f t="shared" si="90"/>
        <v/>
      </c>
      <c r="S1300" s="71" t="str">
        <f t="shared" si="91"/>
        <v/>
      </c>
      <c r="T1300" s="68" t="str">
        <f t="shared" si="92"/>
        <v/>
      </c>
      <c r="U1300" s="71" t="str">
        <f t="shared" si="93"/>
        <v/>
      </c>
    </row>
    <row r="1301" spans="1:21" ht="21">
      <c r="A1301" s="168" t="s">
        <v>4876</v>
      </c>
      <c r="B1301" s="169" t="s">
        <v>4807</v>
      </c>
      <c r="C1301" s="170" t="s">
        <v>40</v>
      </c>
      <c r="D1301" s="170" t="s">
        <v>25</v>
      </c>
      <c r="E1301" s="61" t="s">
        <v>4877</v>
      </c>
      <c r="F1301" s="62" t="s">
        <v>4878</v>
      </c>
      <c r="G1301" s="63"/>
      <c r="H1301" s="63"/>
      <c r="I1301" s="64"/>
      <c r="J1301" s="65"/>
      <c r="K1301" s="66"/>
      <c r="L1301" s="67"/>
      <c r="N1301" s="68"/>
      <c r="O1301" s="69"/>
      <c r="P1301" s="69"/>
      <c r="Q1301" s="76"/>
      <c r="R1301" s="68" t="str">
        <f t="shared" si="90"/>
        <v/>
      </c>
      <c r="S1301" s="71" t="str">
        <f t="shared" si="91"/>
        <v/>
      </c>
      <c r="T1301" s="68" t="str">
        <f t="shared" si="92"/>
        <v/>
      </c>
      <c r="U1301" s="71" t="str">
        <f t="shared" si="93"/>
        <v/>
      </c>
    </row>
    <row r="1302" spans="1:21" ht="22.5">
      <c r="A1302" s="165" t="s">
        <v>4879</v>
      </c>
      <c r="B1302" s="166" t="s">
        <v>4807</v>
      </c>
      <c r="C1302" s="167" t="s">
        <v>40</v>
      </c>
      <c r="D1302" s="167" t="s">
        <v>269</v>
      </c>
      <c r="E1302" s="74" t="s">
        <v>4880</v>
      </c>
      <c r="F1302" s="74" t="s">
        <v>4881</v>
      </c>
      <c r="G1302" s="63" t="s">
        <v>4882</v>
      </c>
      <c r="H1302" s="63" t="s">
        <v>4883</v>
      </c>
      <c r="I1302" s="64" t="s">
        <v>4884</v>
      </c>
      <c r="J1302" s="65" t="s">
        <v>3589</v>
      </c>
      <c r="K1302" s="66" t="s">
        <v>3590</v>
      </c>
      <c r="L1302" s="172" t="s">
        <v>4818</v>
      </c>
      <c r="N1302" s="68"/>
      <c r="O1302" s="69"/>
      <c r="P1302" s="69"/>
      <c r="Q1302" s="76"/>
      <c r="R1302" s="68" t="str">
        <f t="shared" si="90"/>
        <v/>
      </c>
      <c r="S1302" s="71" t="str">
        <f t="shared" si="91"/>
        <v/>
      </c>
      <c r="T1302" s="68" t="str">
        <f t="shared" si="92"/>
        <v/>
      </c>
      <c r="U1302" s="71" t="str">
        <f t="shared" si="93"/>
        <v/>
      </c>
    </row>
    <row r="1303" spans="1:21" ht="22.5">
      <c r="A1303" s="165" t="s">
        <v>4885</v>
      </c>
      <c r="B1303" s="166" t="s">
        <v>4807</v>
      </c>
      <c r="C1303" s="167" t="s">
        <v>40</v>
      </c>
      <c r="D1303" s="167" t="s">
        <v>278</v>
      </c>
      <c r="E1303" s="74" t="s">
        <v>4886</v>
      </c>
      <c r="F1303" s="74" t="s">
        <v>4887</v>
      </c>
      <c r="G1303" s="63" t="s">
        <v>4888</v>
      </c>
      <c r="H1303" s="63" t="s">
        <v>4889</v>
      </c>
      <c r="I1303" s="64" t="s">
        <v>4890</v>
      </c>
      <c r="J1303" s="65" t="s">
        <v>3589</v>
      </c>
      <c r="K1303" s="66" t="s">
        <v>3590</v>
      </c>
      <c r="L1303" s="172" t="s">
        <v>4818</v>
      </c>
      <c r="N1303" s="68"/>
      <c r="O1303" s="69"/>
      <c r="P1303" s="69"/>
      <c r="Q1303" s="76"/>
      <c r="R1303" s="68" t="str">
        <f t="shared" si="90"/>
        <v/>
      </c>
      <c r="S1303" s="71" t="str">
        <f t="shared" si="91"/>
        <v/>
      </c>
      <c r="T1303" s="68" t="str">
        <f t="shared" si="92"/>
        <v/>
      </c>
      <c r="U1303" s="71" t="str">
        <f t="shared" si="93"/>
        <v/>
      </c>
    </row>
    <row r="1304" spans="1:21" ht="31.5">
      <c r="A1304" s="165" t="s">
        <v>4891</v>
      </c>
      <c r="B1304" s="166" t="s">
        <v>4807</v>
      </c>
      <c r="C1304" s="167" t="s">
        <v>40</v>
      </c>
      <c r="D1304" s="167" t="s">
        <v>285</v>
      </c>
      <c r="E1304" s="74" t="s">
        <v>4892</v>
      </c>
      <c r="F1304" s="74" t="s">
        <v>4893</v>
      </c>
      <c r="G1304" s="63" t="s">
        <v>4894</v>
      </c>
      <c r="H1304" s="63" t="s">
        <v>4895</v>
      </c>
      <c r="I1304" s="64" t="s">
        <v>4896</v>
      </c>
      <c r="J1304" s="65" t="s">
        <v>3589</v>
      </c>
      <c r="K1304" s="66" t="s">
        <v>3590</v>
      </c>
      <c r="L1304" s="172" t="s">
        <v>4818</v>
      </c>
      <c r="N1304" s="68"/>
      <c r="O1304" s="69"/>
      <c r="P1304" s="69"/>
      <c r="Q1304" s="76"/>
      <c r="R1304" s="68" t="str">
        <f t="shared" si="90"/>
        <v/>
      </c>
      <c r="S1304" s="71" t="str">
        <f t="shared" si="91"/>
        <v/>
      </c>
      <c r="T1304" s="68" t="str">
        <f t="shared" si="92"/>
        <v/>
      </c>
      <c r="U1304" s="71" t="str">
        <f t="shared" si="93"/>
        <v/>
      </c>
    </row>
    <row r="1305" spans="1:21" ht="31.5">
      <c r="A1305" s="165" t="s">
        <v>4897</v>
      </c>
      <c r="B1305" s="166" t="s">
        <v>4807</v>
      </c>
      <c r="C1305" s="167" t="s">
        <v>40</v>
      </c>
      <c r="D1305" s="167" t="s">
        <v>292</v>
      </c>
      <c r="E1305" s="74" t="s">
        <v>4898</v>
      </c>
      <c r="F1305" s="74" t="s">
        <v>4899</v>
      </c>
      <c r="G1305" s="63" t="s">
        <v>4900</v>
      </c>
      <c r="H1305" s="63" t="s">
        <v>4901</v>
      </c>
      <c r="I1305" s="64" t="s">
        <v>4902</v>
      </c>
      <c r="J1305" s="65" t="s">
        <v>3589</v>
      </c>
      <c r="K1305" s="66" t="s">
        <v>3590</v>
      </c>
      <c r="L1305" s="172" t="s">
        <v>4818</v>
      </c>
      <c r="N1305" s="68"/>
      <c r="O1305" s="69"/>
      <c r="P1305" s="69"/>
      <c r="Q1305" s="76"/>
      <c r="R1305" s="68" t="str">
        <f t="shared" si="90"/>
        <v/>
      </c>
      <c r="S1305" s="71" t="str">
        <f t="shared" si="91"/>
        <v/>
      </c>
      <c r="T1305" s="68" t="str">
        <f t="shared" si="92"/>
        <v/>
      </c>
      <c r="U1305" s="71" t="str">
        <f t="shared" si="93"/>
        <v/>
      </c>
    </row>
    <row r="1306" spans="1:21" ht="33.75">
      <c r="A1306" s="165" t="s">
        <v>4903</v>
      </c>
      <c r="B1306" s="166" t="s">
        <v>4807</v>
      </c>
      <c r="C1306" s="167" t="s">
        <v>40</v>
      </c>
      <c r="D1306" s="167" t="s">
        <v>299</v>
      </c>
      <c r="E1306" s="74" t="s">
        <v>4904</v>
      </c>
      <c r="F1306" s="74" t="s">
        <v>4905</v>
      </c>
      <c r="G1306" s="63" t="s">
        <v>4906</v>
      </c>
      <c r="H1306" s="63" t="s">
        <v>4907</v>
      </c>
      <c r="I1306" s="64" t="s">
        <v>4908</v>
      </c>
      <c r="J1306" s="65" t="s">
        <v>3589</v>
      </c>
      <c r="K1306" s="66" t="s">
        <v>3590</v>
      </c>
      <c r="L1306" s="172" t="s">
        <v>4818</v>
      </c>
      <c r="N1306" s="68"/>
      <c r="O1306" s="69"/>
      <c r="P1306" s="69"/>
      <c r="Q1306" s="76"/>
      <c r="R1306" s="68" t="str">
        <f t="shared" si="90"/>
        <v/>
      </c>
      <c r="S1306" s="71" t="str">
        <f t="shared" si="91"/>
        <v/>
      </c>
      <c r="T1306" s="68" t="str">
        <f t="shared" si="92"/>
        <v/>
      </c>
      <c r="U1306" s="71" t="str">
        <f t="shared" si="93"/>
        <v/>
      </c>
    </row>
    <row r="1307" spans="1:21" ht="22.5">
      <c r="A1307" s="165" t="s">
        <v>4909</v>
      </c>
      <c r="B1307" s="166" t="s">
        <v>4807</v>
      </c>
      <c r="C1307" s="167" t="s">
        <v>40</v>
      </c>
      <c r="D1307" s="167" t="s">
        <v>306</v>
      </c>
      <c r="E1307" s="74" t="s">
        <v>4910</v>
      </c>
      <c r="F1307" s="74" t="s">
        <v>4911</v>
      </c>
      <c r="G1307" s="63" t="s">
        <v>4912</v>
      </c>
      <c r="H1307" s="63" t="s">
        <v>4913</v>
      </c>
      <c r="I1307" s="64" t="s">
        <v>4914</v>
      </c>
      <c r="J1307" s="65" t="s">
        <v>3589</v>
      </c>
      <c r="K1307" s="66" t="s">
        <v>3590</v>
      </c>
      <c r="L1307" s="172" t="s">
        <v>4818</v>
      </c>
      <c r="N1307" s="68"/>
      <c r="O1307" s="69"/>
      <c r="P1307" s="69"/>
      <c r="Q1307" s="76"/>
      <c r="R1307" s="68" t="str">
        <f t="shared" si="90"/>
        <v/>
      </c>
      <c r="S1307" s="71" t="str">
        <f t="shared" si="91"/>
        <v/>
      </c>
      <c r="T1307" s="68" t="str">
        <f t="shared" si="92"/>
        <v/>
      </c>
      <c r="U1307" s="71" t="str">
        <f t="shared" si="93"/>
        <v/>
      </c>
    </row>
    <row r="1308" spans="1:21" ht="21">
      <c r="A1308" s="165" t="s">
        <v>4915</v>
      </c>
      <c r="B1308" s="166" t="s">
        <v>4807</v>
      </c>
      <c r="C1308" s="167" t="s">
        <v>40</v>
      </c>
      <c r="D1308" s="167" t="s">
        <v>313</v>
      </c>
      <c r="E1308" s="74" t="s">
        <v>4916</v>
      </c>
      <c r="F1308" s="74" t="s">
        <v>4917</v>
      </c>
      <c r="G1308" s="63" t="s">
        <v>4918</v>
      </c>
      <c r="H1308" s="63" t="s">
        <v>4919</v>
      </c>
      <c r="I1308" s="64" t="s">
        <v>4920</v>
      </c>
      <c r="J1308" s="65" t="s">
        <v>3589</v>
      </c>
      <c r="K1308" s="66" t="s">
        <v>3590</v>
      </c>
      <c r="L1308" s="172" t="s">
        <v>4818</v>
      </c>
      <c r="N1308" s="68"/>
      <c r="O1308" s="69"/>
      <c r="P1308" s="69"/>
      <c r="Q1308" s="76"/>
      <c r="R1308" s="68" t="str">
        <f t="shared" si="90"/>
        <v/>
      </c>
      <c r="S1308" s="71" t="str">
        <f t="shared" si="91"/>
        <v/>
      </c>
      <c r="T1308" s="68" t="str">
        <f t="shared" si="92"/>
        <v/>
      </c>
      <c r="U1308" s="71" t="str">
        <f t="shared" si="93"/>
        <v/>
      </c>
    </row>
    <row r="1309" spans="1:21" ht="21">
      <c r="A1309" s="168" t="s">
        <v>4921</v>
      </c>
      <c r="B1309" s="169" t="s">
        <v>4807</v>
      </c>
      <c r="C1309" s="170" t="s">
        <v>1115</v>
      </c>
      <c r="D1309" s="170" t="s">
        <v>25</v>
      </c>
      <c r="E1309" s="61" t="s">
        <v>4922</v>
      </c>
      <c r="F1309" s="61" t="s">
        <v>4923</v>
      </c>
      <c r="G1309" s="63"/>
      <c r="H1309" s="63"/>
      <c r="I1309" s="64"/>
      <c r="J1309" s="65"/>
      <c r="K1309" s="66"/>
      <c r="L1309" s="67"/>
      <c r="N1309" s="68"/>
      <c r="O1309" s="69"/>
      <c r="P1309" s="69"/>
      <c r="Q1309" s="76"/>
      <c r="R1309" s="68" t="str">
        <f t="shared" si="90"/>
        <v/>
      </c>
      <c r="S1309" s="71" t="str">
        <f t="shared" si="91"/>
        <v/>
      </c>
      <c r="T1309" s="68" t="str">
        <f t="shared" si="92"/>
        <v/>
      </c>
      <c r="U1309" s="71" t="str">
        <f t="shared" si="93"/>
        <v/>
      </c>
    </row>
    <row r="1310" spans="1:21" ht="21">
      <c r="A1310" s="165" t="s">
        <v>4924</v>
      </c>
      <c r="B1310" s="166" t="s">
        <v>4807</v>
      </c>
      <c r="C1310" s="167" t="s">
        <v>1115</v>
      </c>
      <c r="D1310" s="167" t="s">
        <v>23</v>
      </c>
      <c r="E1310" s="74" t="s">
        <v>4922</v>
      </c>
      <c r="F1310" s="74" t="s">
        <v>4923</v>
      </c>
      <c r="G1310" s="63" t="s">
        <v>4925</v>
      </c>
      <c r="H1310" s="63" t="s">
        <v>4926</v>
      </c>
      <c r="I1310" s="90" t="s">
        <v>4927</v>
      </c>
      <c r="J1310" s="65" t="s">
        <v>3589</v>
      </c>
      <c r="K1310" s="66" t="s">
        <v>3590</v>
      </c>
      <c r="L1310" s="172" t="s">
        <v>4818</v>
      </c>
      <c r="N1310" s="68"/>
      <c r="O1310" s="69"/>
      <c r="P1310" s="69"/>
      <c r="Q1310" s="76"/>
      <c r="R1310" s="68" t="str">
        <f t="shared" si="90"/>
        <v/>
      </c>
      <c r="S1310" s="71" t="str">
        <f t="shared" si="91"/>
        <v/>
      </c>
      <c r="T1310" s="68" t="str">
        <f t="shared" si="92"/>
        <v/>
      </c>
      <c r="U1310" s="71" t="str">
        <f t="shared" si="93"/>
        <v/>
      </c>
    </row>
    <row r="1311" spans="1:21" ht="21">
      <c r="A1311" s="168" t="s">
        <v>4928</v>
      </c>
      <c r="B1311" s="169" t="s">
        <v>4807</v>
      </c>
      <c r="C1311" s="170" t="s">
        <v>50</v>
      </c>
      <c r="D1311" s="170" t="s">
        <v>25</v>
      </c>
      <c r="E1311" s="62" t="s">
        <v>4929</v>
      </c>
      <c r="F1311" s="62" t="s">
        <v>4930</v>
      </c>
      <c r="G1311" s="63"/>
      <c r="H1311" s="63"/>
      <c r="I1311" s="64"/>
      <c r="J1311" s="65"/>
      <c r="K1311" s="66"/>
      <c r="L1311" s="67"/>
      <c r="N1311" s="68"/>
      <c r="O1311" s="69"/>
      <c r="P1311" s="69"/>
      <c r="Q1311" s="76"/>
      <c r="R1311" s="68" t="str">
        <f t="shared" si="90"/>
        <v/>
      </c>
      <c r="S1311" s="71" t="str">
        <f t="shared" si="91"/>
        <v/>
      </c>
      <c r="T1311" s="68" t="str">
        <f t="shared" si="92"/>
        <v/>
      </c>
      <c r="U1311" s="71" t="str">
        <f t="shared" si="93"/>
        <v/>
      </c>
    </row>
    <row r="1312" spans="1:21" ht="21">
      <c r="A1312" s="165" t="s">
        <v>4931</v>
      </c>
      <c r="B1312" s="166" t="s">
        <v>4807</v>
      </c>
      <c r="C1312" s="167" t="s">
        <v>50</v>
      </c>
      <c r="D1312" s="167" t="s">
        <v>23</v>
      </c>
      <c r="E1312" s="74" t="s">
        <v>4932</v>
      </c>
      <c r="F1312" s="74" t="s">
        <v>4933</v>
      </c>
      <c r="G1312" s="63" t="s">
        <v>4934</v>
      </c>
      <c r="H1312" s="63" t="s">
        <v>4935</v>
      </c>
      <c r="I1312" s="64" t="s">
        <v>4936</v>
      </c>
      <c r="J1312" s="65" t="s">
        <v>1990</v>
      </c>
      <c r="K1312" s="66" t="s">
        <v>4774</v>
      </c>
      <c r="L1312" s="172" t="s">
        <v>4775</v>
      </c>
      <c r="N1312" s="68"/>
      <c r="O1312" s="69"/>
      <c r="P1312" s="69"/>
      <c r="Q1312" s="76"/>
      <c r="R1312" s="68" t="str">
        <f t="shared" si="90"/>
        <v/>
      </c>
      <c r="S1312" s="71" t="str">
        <f t="shared" si="91"/>
        <v/>
      </c>
      <c r="T1312" s="68" t="str">
        <f t="shared" si="92"/>
        <v/>
      </c>
      <c r="U1312" s="71" t="str">
        <f t="shared" si="93"/>
        <v/>
      </c>
    </row>
    <row r="1313" spans="1:21" ht="21">
      <c r="A1313" s="165" t="s">
        <v>4937</v>
      </c>
      <c r="B1313" s="166" t="s">
        <v>4807</v>
      </c>
      <c r="C1313" s="167" t="s">
        <v>50</v>
      </c>
      <c r="D1313" s="167" t="s">
        <v>60</v>
      </c>
      <c r="E1313" s="74" t="s">
        <v>4938</v>
      </c>
      <c r="F1313" s="74" t="s">
        <v>4939</v>
      </c>
      <c r="G1313" s="63" t="s">
        <v>4934</v>
      </c>
      <c r="H1313" s="63" t="s">
        <v>4935</v>
      </c>
      <c r="I1313" s="64" t="s">
        <v>4936</v>
      </c>
      <c r="J1313" s="65" t="s">
        <v>1990</v>
      </c>
      <c r="K1313" s="66" t="s">
        <v>4774</v>
      </c>
      <c r="L1313" s="172" t="s">
        <v>4775</v>
      </c>
      <c r="N1313" s="68"/>
      <c r="O1313" s="69"/>
      <c r="P1313" s="69"/>
      <c r="Q1313" s="76"/>
      <c r="R1313" s="68" t="str">
        <f t="shared" si="90"/>
        <v/>
      </c>
      <c r="S1313" s="71" t="str">
        <f t="shared" si="91"/>
        <v/>
      </c>
      <c r="T1313" s="68" t="str">
        <f t="shared" si="92"/>
        <v/>
      </c>
      <c r="U1313" s="71" t="str">
        <f t="shared" si="93"/>
        <v/>
      </c>
    </row>
    <row r="1314" spans="1:21" ht="31.5">
      <c r="A1314" s="44" t="s">
        <v>4940</v>
      </c>
      <c r="B1314" s="45" t="s">
        <v>4941</v>
      </c>
      <c r="C1314" s="46" t="s">
        <v>24</v>
      </c>
      <c r="D1314" s="46" t="s">
        <v>25</v>
      </c>
      <c r="E1314" s="47" t="s">
        <v>4942</v>
      </c>
      <c r="F1314" s="47" t="s">
        <v>4943</v>
      </c>
      <c r="G1314" s="48"/>
      <c r="H1314" s="48"/>
      <c r="I1314" s="49"/>
      <c r="J1314" s="50"/>
      <c r="K1314" s="51"/>
      <c r="L1314" s="52"/>
      <c r="M1314" s="53"/>
      <c r="N1314" s="54"/>
      <c r="O1314" s="55"/>
      <c r="P1314" s="55"/>
      <c r="Q1314" s="85"/>
      <c r="R1314" s="54" t="str">
        <f t="shared" si="90"/>
        <v/>
      </c>
      <c r="S1314" s="57" t="str">
        <f t="shared" si="91"/>
        <v/>
      </c>
      <c r="T1314" s="54" t="str">
        <f t="shared" si="92"/>
        <v/>
      </c>
      <c r="U1314" s="57" t="str">
        <f t="shared" si="93"/>
        <v/>
      </c>
    </row>
    <row r="1315" spans="1:21" ht="31.5">
      <c r="A1315" s="168" t="s">
        <v>4944</v>
      </c>
      <c r="B1315" s="169" t="s">
        <v>4941</v>
      </c>
      <c r="C1315" s="170" t="s">
        <v>29</v>
      </c>
      <c r="D1315" s="170" t="s">
        <v>25</v>
      </c>
      <c r="E1315" s="62" t="s">
        <v>4942</v>
      </c>
      <c r="F1315" s="62" t="s">
        <v>4943</v>
      </c>
      <c r="G1315" s="63"/>
      <c r="H1315" s="63"/>
      <c r="I1315" s="64"/>
      <c r="J1315" s="65"/>
      <c r="K1315" s="66"/>
      <c r="L1315" s="67"/>
      <c r="N1315" s="68"/>
      <c r="O1315" s="69"/>
      <c r="P1315" s="69"/>
      <c r="Q1315" s="76"/>
      <c r="R1315" s="68" t="str">
        <f t="shared" si="90"/>
        <v/>
      </c>
      <c r="S1315" s="71" t="str">
        <f t="shared" si="91"/>
        <v/>
      </c>
      <c r="T1315" s="68" t="str">
        <f t="shared" si="92"/>
        <v/>
      </c>
      <c r="U1315" s="71" t="str">
        <f t="shared" si="93"/>
        <v/>
      </c>
    </row>
    <row r="1316" spans="1:21" ht="21">
      <c r="A1316" s="165" t="s">
        <v>4945</v>
      </c>
      <c r="B1316" s="166" t="s">
        <v>4941</v>
      </c>
      <c r="C1316" s="167" t="s">
        <v>29</v>
      </c>
      <c r="D1316" s="167" t="s">
        <v>23</v>
      </c>
      <c r="E1316" s="74" t="s">
        <v>4942</v>
      </c>
      <c r="F1316" s="74" t="s">
        <v>4943</v>
      </c>
      <c r="G1316" s="63" t="s">
        <v>4946</v>
      </c>
      <c r="H1316" s="63" t="s">
        <v>1119</v>
      </c>
      <c r="I1316" s="64" t="s">
        <v>4947</v>
      </c>
      <c r="J1316" s="65" t="s">
        <v>1119</v>
      </c>
      <c r="K1316" s="66" t="s">
        <v>4948</v>
      </c>
      <c r="L1316" s="172" t="s">
        <v>4775</v>
      </c>
      <c r="N1316" s="68"/>
      <c r="O1316" s="69"/>
      <c r="P1316" s="69"/>
      <c r="Q1316" s="76"/>
      <c r="R1316" s="68" t="str">
        <f t="shared" ref="R1316:R1379" si="94">IF(O1316=0,"",Q1316-O1316)</f>
        <v/>
      </c>
      <c r="S1316" s="71" t="str">
        <f t="shared" ref="S1316:S1379" si="95">IF(O1316=0,"",R1316/O1316)</f>
        <v/>
      </c>
      <c r="T1316" s="68" t="str">
        <f t="shared" ref="T1316:T1379" si="96">IF(P1316=0,"",Q1316-P1316)</f>
        <v/>
      </c>
      <c r="U1316" s="71" t="str">
        <f t="shared" ref="U1316:U1379" si="97">IF(P1316=0,"",T1316/P1316)</f>
        <v/>
      </c>
    </row>
    <row r="1317" spans="1:21" ht="21">
      <c r="A1317" s="165" t="s">
        <v>4949</v>
      </c>
      <c r="B1317" s="166" t="s">
        <v>4941</v>
      </c>
      <c r="C1317" s="167" t="s">
        <v>29</v>
      </c>
      <c r="D1317" s="167" t="s">
        <v>60</v>
      </c>
      <c r="E1317" s="74" t="s">
        <v>4950</v>
      </c>
      <c r="F1317" s="74" t="s">
        <v>4951</v>
      </c>
      <c r="G1317" s="63" t="s">
        <v>4946</v>
      </c>
      <c r="H1317" s="63" t="s">
        <v>1119</v>
      </c>
      <c r="I1317" s="64" t="s">
        <v>4947</v>
      </c>
      <c r="J1317" s="65" t="s">
        <v>1119</v>
      </c>
      <c r="K1317" s="66" t="s">
        <v>4948</v>
      </c>
      <c r="L1317" s="172" t="s">
        <v>4775</v>
      </c>
      <c r="N1317" s="68"/>
      <c r="O1317" s="69"/>
      <c r="P1317" s="69"/>
      <c r="Q1317" s="76"/>
      <c r="R1317" s="68" t="str">
        <f t="shared" si="94"/>
        <v/>
      </c>
      <c r="S1317" s="71" t="str">
        <f t="shared" si="95"/>
        <v/>
      </c>
      <c r="T1317" s="68" t="str">
        <f t="shared" si="96"/>
        <v/>
      </c>
      <c r="U1317" s="71" t="str">
        <f t="shared" si="97"/>
        <v/>
      </c>
    </row>
    <row r="1318" spans="1:21" ht="21">
      <c r="A1318" s="165" t="s">
        <v>4952</v>
      </c>
      <c r="B1318" s="166" t="s">
        <v>4941</v>
      </c>
      <c r="C1318" s="167" t="s">
        <v>29</v>
      </c>
      <c r="D1318" s="167" t="s">
        <v>107</v>
      </c>
      <c r="E1318" s="74" t="s">
        <v>4953</v>
      </c>
      <c r="F1318" s="74" t="s">
        <v>4954</v>
      </c>
      <c r="G1318" s="63" t="s">
        <v>4946</v>
      </c>
      <c r="H1318" s="63" t="s">
        <v>1119</v>
      </c>
      <c r="I1318" s="64" t="s">
        <v>4947</v>
      </c>
      <c r="J1318" s="65" t="s">
        <v>1119</v>
      </c>
      <c r="K1318" s="66" t="s">
        <v>4948</v>
      </c>
      <c r="L1318" s="172" t="s">
        <v>4775</v>
      </c>
      <c r="N1318" s="68"/>
      <c r="O1318" s="69"/>
      <c r="P1318" s="69"/>
      <c r="Q1318" s="76"/>
      <c r="R1318" s="68" t="str">
        <f t="shared" si="94"/>
        <v/>
      </c>
      <c r="S1318" s="71" t="str">
        <f t="shared" si="95"/>
        <v/>
      </c>
      <c r="T1318" s="68" t="str">
        <f t="shared" si="96"/>
        <v/>
      </c>
      <c r="U1318" s="71" t="str">
        <f t="shared" si="97"/>
        <v/>
      </c>
    </row>
    <row r="1319" spans="1:21" ht="21">
      <c r="A1319" s="165" t="s">
        <v>4955</v>
      </c>
      <c r="B1319" s="166" t="s">
        <v>4941</v>
      </c>
      <c r="C1319" s="167" t="s">
        <v>29</v>
      </c>
      <c r="D1319" s="167" t="s">
        <v>600</v>
      </c>
      <c r="E1319" s="74" t="s">
        <v>4956</v>
      </c>
      <c r="F1319" s="74" t="s">
        <v>4957</v>
      </c>
      <c r="G1319" s="63" t="s">
        <v>4946</v>
      </c>
      <c r="H1319" s="63" t="s">
        <v>1119</v>
      </c>
      <c r="I1319" s="64" t="s">
        <v>4947</v>
      </c>
      <c r="J1319" s="65" t="s">
        <v>1119</v>
      </c>
      <c r="K1319" s="66" t="s">
        <v>4948</v>
      </c>
      <c r="L1319" s="172" t="s">
        <v>4775</v>
      </c>
      <c r="N1319" s="68"/>
      <c r="O1319" s="69"/>
      <c r="P1319" s="69"/>
      <c r="Q1319" s="76"/>
      <c r="R1319" s="68" t="str">
        <f t="shared" si="94"/>
        <v/>
      </c>
      <c r="S1319" s="71" t="str">
        <f t="shared" si="95"/>
        <v/>
      </c>
      <c r="T1319" s="68" t="str">
        <f t="shared" si="96"/>
        <v/>
      </c>
      <c r="U1319" s="71" t="str">
        <f t="shared" si="97"/>
        <v/>
      </c>
    </row>
    <row r="1320" spans="1:21" ht="21">
      <c r="A1320" s="165" t="s">
        <v>4958</v>
      </c>
      <c r="B1320" s="166" t="s">
        <v>4941</v>
      </c>
      <c r="C1320" s="167" t="s">
        <v>29</v>
      </c>
      <c r="D1320" s="167" t="s">
        <v>722</v>
      </c>
      <c r="E1320" s="74" t="s">
        <v>4959</v>
      </c>
      <c r="F1320" s="74" t="s">
        <v>4960</v>
      </c>
      <c r="G1320" s="63" t="s">
        <v>4946</v>
      </c>
      <c r="H1320" s="63" t="s">
        <v>1119</v>
      </c>
      <c r="I1320" s="64" t="s">
        <v>4947</v>
      </c>
      <c r="J1320" s="65" t="s">
        <v>1119</v>
      </c>
      <c r="K1320" s="66" t="s">
        <v>4948</v>
      </c>
      <c r="L1320" s="172" t="s">
        <v>4775</v>
      </c>
      <c r="N1320" s="68"/>
      <c r="O1320" s="69"/>
      <c r="P1320" s="69"/>
      <c r="Q1320" s="76"/>
      <c r="R1320" s="68" t="str">
        <f t="shared" si="94"/>
        <v/>
      </c>
      <c r="S1320" s="71" t="str">
        <f t="shared" si="95"/>
        <v/>
      </c>
      <c r="T1320" s="68" t="str">
        <f t="shared" si="96"/>
        <v/>
      </c>
      <c r="U1320" s="71" t="str">
        <f t="shared" si="97"/>
        <v/>
      </c>
    </row>
    <row r="1321" spans="1:21" ht="21">
      <c r="A1321" s="44" t="s">
        <v>4961</v>
      </c>
      <c r="B1321" s="45" t="s">
        <v>4962</v>
      </c>
      <c r="C1321" s="46" t="s">
        <v>24</v>
      </c>
      <c r="D1321" s="46" t="s">
        <v>25</v>
      </c>
      <c r="E1321" s="47" t="s">
        <v>4963</v>
      </c>
      <c r="F1321" s="47" t="s">
        <v>4964</v>
      </c>
      <c r="G1321" s="48"/>
      <c r="H1321" s="48"/>
      <c r="I1321" s="49"/>
      <c r="J1321" s="50"/>
      <c r="K1321" s="51"/>
      <c r="L1321" s="52"/>
      <c r="M1321" s="53"/>
      <c r="N1321" s="54"/>
      <c r="O1321" s="55"/>
      <c r="P1321" s="55"/>
      <c r="Q1321" s="85"/>
      <c r="R1321" s="54" t="str">
        <f t="shared" si="94"/>
        <v/>
      </c>
      <c r="S1321" s="57" t="str">
        <f t="shared" si="95"/>
        <v/>
      </c>
      <c r="T1321" s="54" t="str">
        <f t="shared" si="96"/>
        <v/>
      </c>
      <c r="U1321" s="57" t="str">
        <f t="shared" si="97"/>
        <v/>
      </c>
    </row>
    <row r="1322" spans="1:21" ht="21">
      <c r="A1322" s="168" t="s">
        <v>4965</v>
      </c>
      <c r="B1322" s="169" t="s">
        <v>4962</v>
      </c>
      <c r="C1322" s="170" t="s">
        <v>29</v>
      </c>
      <c r="D1322" s="170" t="s">
        <v>25</v>
      </c>
      <c r="E1322" s="61" t="s">
        <v>4966</v>
      </c>
      <c r="F1322" s="96" t="s">
        <v>4967</v>
      </c>
      <c r="G1322" s="63"/>
      <c r="H1322" s="63"/>
      <c r="I1322" s="64"/>
      <c r="J1322" s="65"/>
      <c r="K1322" s="66"/>
      <c r="L1322" s="67"/>
      <c r="N1322" s="68"/>
      <c r="O1322" s="69"/>
      <c r="P1322" s="69"/>
      <c r="Q1322" s="76"/>
      <c r="R1322" s="68" t="str">
        <f t="shared" si="94"/>
        <v/>
      </c>
      <c r="S1322" s="71" t="str">
        <f t="shared" si="95"/>
        <v/>
      </c>
      <c r="T1322" s="68" t="str">
        <f t="shared" si="96"/>
        <v/>
      </c>
      <c r="U1322" s="71" t="str">
        <f t="shared" si="97"/>
        <v/>
      </c>
    </row>
    <row r="1323" spans="1:21" ht="21">
      <c r="A1323" s="165" t="s">
        <v>4968</v>
      </c>
      <c r="B1323" s="166" t="s">
        <v>4962</v>
      </c>
      <c r="C1323" s="167" t="s">
        <v>29</v>
      </c>
      <c r="D1323" s="167" t="s">
        <v>23</v>
      </c>
      <c r="E1323" s="87" t="s">
        <v>4966</v>
      </c>
      <c r="F1323" s="81" t="s">
        <v>4967</v>
      </c>
      <c r="G1323" s="63" t="s">
        <v>4969</v>
      </c>
      <c r="H1323" s="63" t="s">
        <v>4970</v>
      </c>
      <c r="I1323" s="64" t="s">
        <v>4971</v>
      </c>
      <c r="J1323" s="65" t="s">
        <v>4972</v>
      </c>
      <c r="K1323" s="66" t="s">
        <v>4971</v>
      </c>
      <c r="L1323" s="172" t="s">
        <v>3359</v>
      </c>
      <c r="N1323" s="68"/>
      <c r="O1323" s="69"/>
      <c r="P1323" s="69"/>
      <c r="Q1323" s="76"/>
      <c r="R1323" s="68" t="str">
        <f t="shared" si="94"/>
        <v/>
      </c>
      <c r="S1323" s="71" t="str">
        <f t="shared" si="95"/>
        <v/>
      </c>
      <c r="T1323" s="68" t="str">
        <f t="shared" si="96"/>
        <v/>
      </c>
      <c r="U1323" s="71" t="str">
        <f t="shared" si="97"/>
        <v/>
      </c>
    </row>
    <row r="1324" spans="1:21" ht="21">
      <c r="A1324" s="168" t="s">
        <v>4973</v>
      </c>
      <c r="B1324" s="169" t="s">
        <v>4962</v>
      </c>
      <c r="C1324" s="170" t="s">
        <v>40</v>
      </c>
      <c r="D1324" s="170" t="s">
        <v>25</v>
      </c>
      <c r="E1324" s="61" t="s">
        <v>4974</v>
      </c>
      <c r="F1324" s="62" t="s">
        <v>4975</v>
      </c>
      <c r="G1324" s="63"/>
      <c r="H1324" s="63"/>
      <c r="I1324" s="64"/>
      <c r="J1324" s="65"/>
      <c r="K1324" s="66"/>
      <c r="L1324" s="67"/>
      <c r="N1324" s="68"/>
      <c r="O1324" s="69"/>
      <c r="P1324" s="69"/>
      <c r="Q1324" s="76"/>
      <c r="R1324" s="68" t="str">
        <f t="shared" si="94"/>
        <v/>
      </c>
      <c r="S1324" s="71" t="str">
        <f t="shared" si="95"/>
        <v/>
      </c>
      <c r="T1324" s="68" t="str">
        <f t="shared" si="96"/>
        <v/>
      </c>
      <c r="U1324" s="71" t="str">
        <f t="shared" si="97"/>
        <v/>
      </c>
    </row>
    <row r="1325" spans="1:21" ht="21">
      <c r="A1325" s="165" t="s">
        <v>4976</v>
      </c>
      <c r="B1325" s="166" t="s">
        <v>4962</v>
      </c>
      <c r="C1325" s="167" t="s">
        <v>40</v>
      </c>
      <c r="D1325" s="167" t="s">
        <v>23</v>
      </c>
      <c r="E1325" s="87" t="s">
        <v>4974</v>
      </c>
      <c r="F1325" s="74" t="s">
        <v>4975</v>
      </c>
      <c r="G1325" s="63" t="s">
        <v>4969</v>
      </c>
      <c r="H1325" s="63" t="s">
        <v>4970</v>
      </c>
      <c r="I1325" s="64" t="s">
        <v>4971</v>
      </c>
      <c r="J1325" s="65" t="s">
        <v>4972</v>
      </c>
      <c r="K1325" s="66" t="s">
        <v>4971</v>
      </c>
      <c r="L1325" s="172" t="s">
        <v>4818</v>
      </c>
      <c r="N1325" s="68"/>
      <c r="O1325" s="69"/>
      <c r="P1325" s="69"/>
      <c r="Q1325" s="76"/>
      <c r="R1325" s="68" t="str">
        <f t="shared" si="94"/>
        <v/>
      </c>
      <c r="S1325" s="71" t="str">
        <f t="shared" si="95"/>
        <v/>
      </c>
      <c r="T1325" s="68" t="str">
        <f t="shared" si="96"/>
        <v/>
      </c>
      <c r="U1325" s="71" t="str">
        <f t="shared" si="97"/>
        <v/>
      </c>
    </row>
    <row r="1326" spans="1:21" ht="21">
      <c r="A1326" s="44" t="s">
        <v>4977</v>
      </c>
      <c r="B1326" s="45" t="s">
        <v>4978</v>
      </c>
      <c r="C1326" s="46" t="s">
        <v>24</v>
      </c>
      <c r="D1326" s="46" t="s">
        <v>25</v>
      </c>
      <c r="E1326" s="47" t="s">
        <v>4979</v>
      </c>
      <c r="F1326" s="47" t="s">
        <v>4980</v>
      </c>
      <c r="G1326" s="48"/>
      <c r="H1326" s="48"/>
      <c r="I1326" s="49"/>
      <c r="J1326" s="50"/>
      <c r="K1326" s="51"/>
      <c r="L1326" s="52"/>
      <c r="M1326" s="53"/>
      <c r="N1326" s="54"/>
      <c r="O1326" s="55"/>
      <c r="P1326" s="55"/>
      <c r="Q1326" s="85"/>
      <c r="R1326" s="54" t="str">
        <f t="shared" si="94"/>
        <v/>
      </c>
      <c r="S1326" s="57" t="str">
        <f t="shared" si="95"/>
        <v/>
      </c>
      <c r="T1326" s="54" t="str">
        <f t="shared" si="96"/>
        <v/>
      </c>
      <c r="U1326" s="57" t="str">
        <f t="shared" si="97"/>
        <v/>
      </c>
    </row>
    <row r="1327" spans="1:21" ht="21">
      <c r="A1327" s="168" t="s">
        <v>4981</v>
      </c>
      <c r="B1327" s="169" t="s">
        <v>4978</v>
      </c>
      <c r="C1327" s="170" t="s">
        <v>29</v>
      </c>
      <c r="D1327" s="170" t="s">
        <v>25</v>
      </c>
      <c r="E1327" s="61" t="s">
        <v>4982</v>
      </c>
      <c r="F1327" s="62" t="s">
        <v>4982</v>
      </c>
      <c r="G1327" s="63"/>
      <c r="H1327" s="63"/>
      <c r="I1327" s="64"/>
      <c r="J1327" s="65"/>
      <c r="K1327" s="66"/>
      <c r="L1327" s="67"/>
      <c r="N1327" s="68"/>
      <c r="O1327" s="69"/>
      <c r="P1327" s="69"/>
      <c r="Q1327" s="76"/>
      <c r="R1327" s="68" t="str">
        <f t="shared" si="94"/>
        <v/>
      </c>
      <c r="S1327" s="71" t="str">
        <f t="shared" si="95"/>
        <v/>
      </c>
      <c r="T1327" s="68" t="str">
        <f t="shared" si="96"/>
        <v/>
      </c>
      <c r="U1327" s="71" t="str">
        <f t="shared" si="97"/>
        <v/>
      </c>
    </row>
    <row r="1328" spans="1:21">
      <c r="A1328" s="165" t="s">
        <v>4983</v>
      </c>
      <c r="B1328" s="166" t="s">
        <v>4978</v>
      </c>
      <c r="C1328" s="167" t="s">
        <v>29</v>
      </c>
      <c r="D1328" s="167" t="s">
        <v>23</v>
      </c>
      <c r="E1328" s="87" t="s">
        <v>4984</v>
      </c>
      <c r="F1328" s="74" t="s">
        <v>4985</v>
      </c>
      <c r="G1328" s="63" t="s">
        <v>4986</v>
      </c>
      <c r="H1328" s="63" t="s">
        <v>4987</v>
      </c>
      <c r="I1328" s="64" t="s">
        <v>4988</v>
      </c>
      <c r="J1328" s="65" t="s">
        <v>4989</v>
      </c>
      <c r="K1328" s="66" t="s">
        <v>4990</v>
      </c>
      <c r="L1328" s="172" t="s">
        <v>4991</v>
      </c>
      <c r="N1328" s="68"/>
      <c r="O1328" s="69"/>
      <c r="P1328" s="69"/>
      <c r="Q1328" s="76"/>
      <c r="R1328" s="68" t="str">
        <f t="shared" si="94"/>
        <v/>
      </c>
      <c r="S1328" s="71" t="str">
        <f t="shared" si="95"/>
        <v/>
      </c>
      <c r="T1328" s="68" t="str">
        <f t="shared" si="96"/>
        <v/>
      </c>
      <c r="U1328" s="71" t="str">
        <f t="shared" si="97"/>
        <v/>
      </c>
    </row>
    <row r="1329" spans="1:21">
      <c r="A1329" s="165" t="s">
        <v>4992</v>
      </c>
      <c r="B1329" s="166" t="s">
        <v>4978</v>
      </c>
      <c r="C1329" s="167" t="s">
        <v>29</v>
      </c>
      <c r="D1329" s="167" t="s">
        <v>60</v>
      </c>
      <c r="E1329" s="87" t="s">
        <v>4993</v>
      </c>
      <c r="F1329" s="74" t="s">
        <v>4994</v>
      </c>
      <c r="G1329" s="63" t="s">
        <v>4995</v>
      </c>
      <c r="H1329" s="63" t="s">
        <v>4996</v>
      </c>
      <c r="I1329" s="64" t="s">
        <v>4997</v>
      </c>
      <c r="J1329" s="65" t="s">
        <v>4989</v>
      </c>
      <c r="K1329" s="66" t="s">
        <v>4998</v>
      </c>
      <c r="L1329" s="172" t="s">
        <v>4991</v>
      </c>
      <c r="N1329" s="68"/>
      <c r="O1329" s="69"/>
      <c r="P1329" s="69"/>
      <c r="Q1329" s="76"/>
      <c r="R1329" s="68" t="str">
        <f t="shared" si="94"/>
        <v/>
      </c>
      <c r="S1329" s="71" t="str">
        <f t="shared" si="95"/>
        <v/>
      </c>
      <c r="T1329" s="68" t="str">
        <f t="shared" si="96"/>
        <v/>
      </c>
      <c r="U1329" s="71" t="str">
        <f t="shared" si="97"/>
        <v/>
      </c>
    </row>
    <row r="1330" spans="1:21" ht="21">
      <c r="A1330" s="168" t="s">
        <v>4999</v>
      </c>
      <c r="B1330" s="169" t="s">
        <v>4978</v>
      </c>
      <c r="C1330" s="170" t="s">
        <v>40</v>
      </c>
      <c r="D1330" s="170" t="s">
        <v>25</v>
      </c>
      <c r="E1330" s="61" t="s">
        <v>5000</v>
      </c>
      <c r="F1330" s="61" t="s">
        <v>5001</v>
      </c>
      <c r="G1330" s="63"/>
      <c r="H1330" s="63"/>
      <c r="I1330" s="64"/>
      <c r="J1330" s="65"/>
      <c r="K1330" s="66"/>
      <c r="L1330" s="67"/>
      <c r="N1330" s="68"/>
      <c r="O1330" s="69"/>
      <c r="P1330" s="69"/>
      <c r="Q1330" s="76"/>
      <c r="R1330" s="68" t="str">
        <f t="shared" si="94"/>
        <v/>
      </c>
      <c r="S1330" s="71" t="str">
        <f t="shared" si="95"/>
        <v/>
      </c>
      <c r="T1330" s="68" t="str">
        <f t="shared" si="96"/>
        <v/>
      </c>
      <c r="U1330" s="71" t="str">
        <f t="shared" si="97"/>
        <v/>
      </c>
    </row>
    <row r="1331" spans="1:21" ht="24.6" customHeight="1">
      <c r="A1331" s="165" t="s">
        <v>5002</v>
      </c>
      <c r="B1331" s="166" t="s">
        <v>4978</v>
      </c>
      <c r="C1331" s="167" t="s">
        <v>40</v>
      </c>
      <c r="D1331" s="167" t="s">
        <v>23</v>
      </c>
      <c r="E1331" s="87" t="s">
        <v>5003</v>
      </c>
      <c r="F1331" s="74" t="s">
        <v>5004</v>
      </c>
      <c r="G1331" s="63" t="s">
        <v>5005</v>
      </c>
      <c r="H1331" s="63" t="s">
        <v>5006</v>
      </c>
      <c r="I1331" s="64" t="s">
        <v>5007</v>
      </c>
      <c r="J1331" s="65" t="s">
        <v>5008</v>
      </c>
      <c r="K1331" s="66" t="s">
        <v>5007</v>
      </c>
      <c r="L1331" s="172" t="s">
        <v>5009</v>
      </c>
      <c r="N1331" s="68"/>
      <c r="O1331" s="69"/>
      <c r="P1331" s="69"/>
      <c r="Q1331" s="76"/>
      <c r="R1331" s="68" t="str">
        <f t="shared" si="94"/>
        <v/>
      </c>
      <c r="S1331" s="71" t="str">
        <f t="shared" si="95"/>
        <v/>
      </c>
      <c r="T1331" s="68" t="str">
        <f t="shared" si="96"/>
        <v/>
      </c>
      <c r="U1331" s="71" t="str">
        <f t="shared" si="97"/>
        <v/>
      </c>
    </row>
    <row r="1332" spans="1:21" ht="42">
      <c r="A1332" s="165" t="s">
        <v>5010</v>
      </c>
      <c r="B1332" s="166" t="s">
        <v>4978</v>
      </c>
      <c r="C1332" s="167" t="s">
        <v>40</v>
      </c>
      <c r="D1332" s="167" t="s">
        <v>60</v>
      </c>
      <c r="E1332" s="74" t="s">
        <v>5011</v>
      </c>
      <c r="F1332" s="74" t="s">
        <v>5012</v>
      </c>
      <c r="G1332" s="63" t="s">
        <v>5013</v>
      </c>
      <c r="H1332" s="63" t="s">
        <v>5014</v>
      </c>
      <c r="I1332" s="64" t="s">
        <v>5015</v>
      </c>
      <c r="J1332" s="65" t="s">
        <v>5016</v>
      </c>
      <c r="K1332" s="66" t="s">
        <v>5015</v>
      </c>
      <c r="L1332" s="172" t="s">
        <v>5009</v>
      </c>
      <c r="N1332" s="68"/>
      <c r="O1332" s="69"/>
      <c r="P1332" s="69"/>
      <c r="Q1332" s="76"/>
      <c r="R1332" s="68" t="str">
        <f t="shared" si="94"/>
        <v/>
      </c>
      <c r="S1332" s="71" t="str">
        <f t="shared" si="95"/>
        <v/>
      </c>
      <c r="T1332" s="68" t="str">
        <f t="shared" si="96"/>
        <v/>
      </c>
      <c r="U1332" s="71" t="str">
        <f t="shared" si="97"/>
        <v/>
      </c>
    </row>
    <row r="1333" spans="1:21" ht="21">
      <c r="A1333" s="165" t="s">
        <v>5017</v>
      </c>
      <c r="B1333" s="166" t="s">
        <v>4978</v>
      </c>
      <c r="C1333" s="167" t="s">
        <v>40</v>
      </c>
      <c r="D1333" s="167" t="s">
        <v>107</v>
      </c>
      <c r="E1333" s="74" t="s">
        <v>5018</v>
      </c>
      <c r="F1333" s="74" t="s">
        <v>5019</v>
      </c>
      <c r="G1333" s="63" t="s">
        <v>5020</v>
      </c>
      <c r="H1333" s="63" t="s">
        <v>5021</v>
      </c>
      <c r="I1333" s="64" t="s">
        <v>5022</v>
      </c>
      <c r="J1333" s="65" t="s">
        <v>5023</v>
      </c>
      <c r="K1333" s="66" t="s">
        <v>5024</v>
      </c>
      <c r="L1333" s="172" t="s">
        <v>5009</v>
      </c>
      <c r="N1333" s="68"/>
      <c r="O1333" s="69"/>
      <c r="P1333" s="69"/>
      <c r="Q1333" s="76"/>
      <c r="R1333" s="68" t="str">
        <f t="shared" si="94"/>
        <v/>
      </c>
      <c r="S1333" s="71" t="str">
        <f t="shared" si="95"/>
        <v/>
      </c>
      <c r="T1333" s="68" t="str">
        <f t="shared" si="96"/>
        <v/>
      </c>
      <c r="U1333" s="71" t="str">
        <f t="shared" si="97"/>
        <v/>
      </c>
    </row>
    <row r="1334" spans="1:21" ht="22.5">
      <c r="A1334" s="165" t="s">
        <v>5025</v>
      </c>
      <c r="B1334" s="166" t="s">
        <v>4978</v>
      </c>
      <c r="C1334" s="167" t="s">
        <v>40</v>
      </c>
      <c r="D1334" s="167" t="s">
        <v>600</v>
      </c>
      <c r="E1334" s="74" t="s">
        <v>5026</v>
      </c>
      <c r="F1334" s="74" t="s">
        <v>5027</v>
      </c>
      <c r="G1334" s="63" t="s">
        <v>5028</v>
      </c>
      <c r="H1334" s="63" t="s">
        <v>5029</v>
      </c>
      <c r="I1334" s="64" t="s">
        <v>5030</v>
      </c>
      <c r="J1334" s="65" t="s">
        <v>5031</v>
      </c>
      <c r="K1334" s="66" t="s">
        <v>5030</v>
      </c>
      <c r="L1334" s="172" t="s">
        <v>5009</v>
      </c>
      <c r="N1334" s="68"/>
      <c r="O1334" s="69"/>
      <c r="P1334" s="69"/>
      <c r="Q1334" s="76"/>
      <c r="R1334" s="68" t="str">
        <f t="shared" si="94"/>
        <v/>
      </c>
      <c r="S1334" s="71" t="str">
        <f t="shared" si="95"/>
        <v/>
      </c>
      <c r="T1334" s="68" t="str">
        <f t="shared" si="96"/>
        <v/>
      </c>
      <c r="U1334" s="71" t="str">
        <f t="shared" si="97"/>
        <v/>
      </c>
    </row>
    <row r="1335" spans="1:21" ht="21">
      <c r="A1335" s="168" t="s">
        <v>5032</v>
      </c>
      <c r="B1335" s="169" t="s">
        <v>4978</v>
      </c>
      <c r="C1335" s="170" t="s">
        <v>886</v>
      </c>
      <c r="D1335" s="170" t="s">
        <v>25</v>
      </c>
      <c r="E1335" s="61" t="s">
        <v>5033</v>
      </c>
      <c r="F1335" s="62" t="s">
        <v>5034</v>
      </c>
      <c r="G1335" s="63"/>
      <c r="H1335" s="63"/>
      <c r="I1335" s="64"/>
      <c r="J1335" s="65"/>
      <c r="K1335" s="66"/>
      <c r="L1335" s="67"/>
      <c r="N1335" s="68"/>
      <c r="O1335" s="69"/>
      <c r="P1335" s="69"/>
      <c r="Q1335" s="76"/>
      <c r="R1335" s="68" t="str">
        <f t="shared" si="94"/>
        <v/>
      </c>
      <c r="S1335" s="71" t="str">
        <f t="shared" si="95"/>
        <v/>
      </c>
      <c r="T1335" s="68" t="str">
        <f t="shared" si="96"/>
        <v/>
      </c>
      <c r="U1335" s="71" t="str">
        <f t="shared" si="97"/>
        <v/>
      </c>
    </row>
    <row r="1336" spans="1:21">
      <c r="A1336" s="165" t="s">
        <v>5035</v>
      </c>
      <c r="B1336" s="166" t="s">
        <v>4978</v>
      </c>
      <c r="C1336" s="167" t="s">
        <v>886</v>
      </c>
      <c r="D1336" s="167" t="s">
        <v>23</v>
      </c>
      <c r="E1336" s="87" t="s">
        <v>5033</v>
      </c>
      <c r="F1336" s="74" t="s">
        <v>5034</v>
      </c>
      <c r="G1336" s="63" t="s">
        <v>4995</v>
      </c>
      <c r="H1336" s="63" t="s">
        <v>4996</v>
      </c>
      <c r="I1336" s="64" t="s">
        <v>4997</v>
      </c>
      <c r="J1336" s="65" t="s">
        <v>4989</v>
      </c>
      <c r="K1336" s="66" t="s">
        <v>4998</v>
      </c>
      <c r="L1336" s="172" t="s">
        <v>4991</v>
      </c>
      <c r="N1336" s="68"/>
      <c r="O1336" s="69"/>
      <c r="P1336" s="69"/>
      <c r="Q1336" s="76"/>
      <c r="R1336" s="68" t="str">
        <f t="shared" si="94"/>
        <v/>
      </c>
      <c r="S1336" s="71" t="str">
        <f t="shared" si="95"/>
        <v/>
      </c>
      <c r="T1336" s="68" t="str">
        <f t="shared" si="96"/>
        <v/>
      </c>
      <c r="U1336" s="71" t="str">
        <f t="shared" si="97"/>
        <v/>
      </c>
    </row>
    <row r="1337" spans="1:21" ht="21">
      <c r="A1337" s="168" t="s">
        <v>5036</v>
      </c>
      <c r="B1337" s="169" t="s">
        <v>4978</v>
      </c>
      <c r="C1337" s="170" t="s">
        <v>1416</v>
      </c>
      <c r="D1337" s="170" t="s">
        <v>25</v>
      </c>
      <c r="E1337" s="61" t="s">
        <v>5037</v>
      </c>
      <c r="F1337" s="61" t="s">
        <v>5038</v>
      </c>
      <c r="G1337" s="63"/>
      <c r="H1337" s="63"/>
      <c r="I1337" s="64"/>
      <c r="J1337" s="65"/>
      <c r="K1337" s="66"/>
      <c r="L1337" s="67"/>
      <c r="N1337" s="68"/>
      <c r="O1337" s="69"/>
      <c r="P1337" s="69"/>
      <c r="Q1337" s="76"/>
      <c r="R1337" s="68" t="str">
        <f t="shared" si="94"/>
        <v/>
      </c>
      <c r="S1337" s="71" t="str">
        <f t="shared" si="95"/>
        <v/>
      </c>
      <c r="T1337" s="68" t="str">
        <f t="shared" si="96"/>
        <v/>
      </c>
      <c r="U1337" s="71" t="str">
        <f t="shared" si="97"/>
        <v/>
      </c>
    </row>
    <row r="1338" spans="1:21" ht="21">
      <c r="A1338" s="165" t="s">
        <v>5039</v>
      </c>
      <c r="B1338" s="166" t="s">
        <v>4978</v>
      </c>
      <c r="C1338" s="167" t="s">
        <v>1416</v>
      </c>
      <c r="D1338" s="167" t="s">
        <v>23</v>
      </c>
      <c r="E1338" s="87" t="s">
        <v>5040</v>
      </c>
      <c r="F1338" s="81" t="s">
        <v>5041</v>
      </c>
      <c r="G1338" s="63" t="s">
        <v>5005</v>
      </c>
      <c r="H1338" s="63" t="s">
        <v>5006</v>
      </c>
      <c r="I1338" s="64" t="s">
        <v>5007</v>
      </c>
      <c r="J1338" s="65" t="s">
        <v>5008</v>
      </c>
      <c r="K1338" s="66" t="s">
        <v>5007</v>
      </c>
      <c r="L1338" s="172" t="s">
        <v>5009</v>
      </c>
      <c r="N1338" s="68"/>
      <c r="O1338" s="69"/>
      <c r="P1338" s="69"/>
      <c r="Q1338" s="76"/>
      <c r="R1338" s="68" t="str">
        <f t="shared" si="94"/>
        <v/>
      </c>
      <c r="S1338" s="71" t="str">
        <f t="shared" si="95"/>
        <v/>
      </c>
      <c r="T1338" s="68" t="str">
        <f t="shared" si="96"/>
        <v/>
      </c>
      <c r="U1338" s="71" t="str">
        <f t="shared" si="97"/>
        <v/>
      </c>
    </row>
    <row r="1339" spans="1:21" ht="42">
      <c r="A1339" s="165" t="s">
        <v>5042</v>
      </c>
      <c r="B1339" s="166" t="s">
        <v>4978</v>
      </c>
      <c r="C1339" s="167" t="s">
        <v>1416</v>
      </c>
      <c r="D1339" s="167" t="s">
        <v>60</v>
      </c>
      <c r="E1339" s="74" t="s">
        <v>5043</v>
      </c>
      <c r="F1339" s="74" t="s">
        <v>5044</v>
      </c>
      <c r="G1339" s="63" t="s">
        <v>5005</v>
      </c>
      <c r="H1339" s="63" t="s">
        <v>5006</v>
      </c>
      <c r="I1339" s="64" t="s">
        <v>5007</v>
      </c>
      <c r="J1339" s="65" t="s">
        <v>5008</v>
      </c>
      <c r="K1339" s="66" t="s">
        <v>5007</v>
      </c>
      <c r="L1339" s="172" t="s">
        <v>5009</v>
      </c>
      <c r="N1339" s="68"/>
      <c r="O1339" s="69"/>
      <c r="P1339" s="69"/>
      <c r="Q1339" s="76"/>
      <c r="R1339" s="68" t="str">
        <f t="shared" si="94"/>
        <v/>
      </c>
      <c r="S1339" s="71" t="str">
        <f t="shared" si="95"/>
        <v/>
      </c>
      <c r="T1339" s="68" t="str">
        <f t="shared" si="96"/>
        <v/>
      </c>
      <c r="U1339" s="71" t="str">
        <f t="shared" si="97"/>
        <v/>
      </c>
    </row>
    <row r="1340" spans="1:21" ht="21">
      <c r="A1340" s="168" t="s">
        <v>5045</v>
      </c>
      <c r="B1340" s="169" t="s">
        <v>4978</v>
      </c>
      <c r="C1340" s="170" t="s">
        <v>50</v>
      </c>
      <c r="D1340" s="170" t="s">
        <v>25</v>
      </c>
      <c r="E1340" s="61" t="s">
        <v>5046</v>
      </c>
      <c r="F1340" s="61" t="s">
        <v>5047</v>
      </c>
      <c r="G1340" s="63"/>
      <c r="H1340" s="63"/>
      <c r="I1340" s="64"/>
      <c r="J1340" s="65"/>
      <c r="K1340" s="66"/>
      <c r="L1340" s="67"/>
      <c r="N1340" s="68"/>
      <c r="O1340" s="69"/>
      <c r="P1340" s="69"/>
      <c r="Q1340" s="76"/>
      <c r="R1340" s="68" t="str">
        <f t="shared" si="94"/>
        <v/>
      </c>
      <c r="S1340" s="71" t="str">
        <f t="shared" si="95"/>
        <v/>
      </c>
      <c r="T1340" s="68" t="str">
        <f t="shared" si="96"/>
        <v/>
      </c>
      <c r="U1340" s="71" t="str">
        <f t="shared" si="97"/>
        <v/>
      </c>
    </row>
    <row r="1341" spans="1:21">
      <c r="A1341" s="165" t="s">
        <v>5048</v>
      </c>
      <c r="B1341" s="166" t="s">
        <v>4978</v>
      </c>
      <c r="C1341" s="167" t="s">
        <v>50</v>
      </c>
      <c r="D1341" s="167" t="s">
        <v>23</v>
      </c>
      <c r="E1341" s="87" t="s">
        <v>5046</v>
      </c>
      <c r="F1341" s="87" t="s">
        <v>5047</v>
      </c>
      <c r="G1341" s="63" t="s">
        <v>5049</v>
      </c>
      <c r="H1341" s="63" t="s">
        <v>5050</v>
      </c>
      <c r="I1341" s="64" t="s">
        <v>5051</v>
      </c>
      <c r="J1341" s="65" t="s">
        <v>3523</v>
      </c>
      <c r="K1341" s="66" t="s">
        <v>3524</v>
      </c>
      <c r="L1341" s="172" t="s">
        <v>3359</v>
      </c>
      <c r="N1341" s="68"/>
      <c r="O1341" s="69"/>
      <c r="P1341" s="69"/>
      <c r="Q1341" s="76"/>
      <c r="R1341" s="68" t="str">
        <f t="shared" si="94"/>
        <v/>
      </c>
      <c r="S1341" s="71" t="str">
        <f t="shared" si="95"/>
        <v/>
      </c>
      <c r="T1341" s="68" t="str">
        <f t="shared" si="96"/>
        <v/>
      </c>
      <c r="U1341" s="71" t="str">
        <f t="shared" si="97"/>
        <v/>
      </c>
    </row>
    <row r="1342" spans="1:21" ht="21">
      <c r="A1342" s="168" t="s">
        <v>5052</v>
      </c>
      <c r="B1342" s="169" t="s">
        <v>4978</v>
      </c>
      <c r="C1342" s="170" t="s">
        <v>67</v>
      </c>
      <c r="D1342" s="170" t="s">
        <v>25</v>
      </c>
      <c r="E1342" s="61" t="s">
        <v>5053</v>
      </c>
      <c r="F1342" s="62" t="s">
        <v>5054</v>
      </c>
      <c r="G1342" s="63"/>
      <c r="H1342" s="63"/>
      <c r="I1342" s="64"/>
      <c r="J1342" s="65"/>
      <c r="K1342" s="66"/>
      <c r="L1342" s="67"/>
      <c r="N1342" s="68"/>
      <c r="O1342" s="69"/>
      <c r="P1342" s="69"/>
      <c r="Q1342" s="76"/>
      <c r="R1342" s="68" t="str">
        <f t="shared" si="94"/>
        <v/>
      </c>
      <c r="S1342" s="71" t="str">
        <f t="shared" si="95"/>
        <v/>
      </c>
      <c r="T1342" s="68" t="str">
        <f t="shared" si="96"/>
        <v/>
      </c>
      <c r="U1342" s="71" t="str">
        <f t="shared" si="97"/>
        <v/>
      </c>
    </row>
    <row r="1343" spans="1:21">
      <c r="A1343" s="165" t="s">
        <v>5055</v>
      </c>
      <c r="B1343" s="166" t="s">
        <v>4978</v>
      </c>
      <c r="C1343" s="167" t="s">
        <v>67</v>
      </c>
      <c r="D1343" s="167" t="s">
        <v>23</v>
      </c>
      <c r="E1343" s="87" t="s">
        <v>5056</v>
      </c>
      <c r="F1343" s="87" t="s">
        <v>5057</v>
      </c>
      <c r="G1343" s="63" t="s">
        <v>5049</v>
      </c>
      <c r="H1343" s="63" t="s">
        <v>5050</v>
      </c>
      <c r="I1343" s="64" t="s">
        <v>5051</v>
      </c>
      <c r="J1343" s="65" t="s">
        <v>3523</v>
      </c>
      <c r="K1343" s="66" t="s">
        <v>3524</v>
      </c>
      <c r="L1343" s="172" t="s">
        <v>3359</v>
      </c>
      <c r="N1343" s="68"/>
      <c r="O1343" s="69"/>
      <c r="P1343" s="69"/>
      <c r="Q1343" s="76"/>
      <c r="R1343" s="68" t="str">
        <f t="shared" si="94"/>
        <v/>
      </c>
      <c r="S1343" s="71" t="str">
        <f t="shared" si="95"/>
        <v/>
      </c>
      <c r="T1343" s="68" t="str">
        <f t="shared" si="96"/>
        <v/>
      </c>
      <c r="U1343" s="71" t="str">
        <f t="shared" si="97"/>
        <v/>
      </c>
    </row>
    <row r="1344" spans="1:21" ht="21">
      <c r="A1344" s="168" t="s">
        <v>5058</v>
      </c>
      <c r="B1344" s="169" t="s">
        <v>4978</v>
      </c>
      <c r="C1344" s="170" t="s">
        <v>77</v>
      </c>
      <c r="D1344" s="170" t="s">
        <v>25</v>
      </c>
      <c r="E1344" s="61" t="s">
        <v>5059</v>
      </c>
      <c r="F1344" s="62" t="s">
        <v>5060</v>
      </c>
      <c r="G1344" s="63"/>
      <c r="H1344" s="63"/>
      <c r="I1344" s="64"/>
      <c r="J1344" s="65"/>
      <c r="K1344" s="66"/>
      <c r="L1344" s="67"/>
      <c r="N1344" s="68"/>
      <c r="O1344" s="69"/>
      <c r="P1344" s="69"/>
      <c r="Q1344" s="76"/>
      <c r="R1344" s="68" t="str">
        <f t="shared" si="94"/>
        <v/>
      </c>
      <c r="S1344" s="71" t="str">
        <f t="shared" si="95"/>
        <v/>
      </c>
      <c r="T1344" s="68" t="str">
        <f t="shared" si="96"/>
        <v/>
      </c>
      <c r="U1344" s="71" t="str">
        <f t="shared" si="97"/>
        <v/>
      </c>
    </row>
    <row r="1345" spans="1:22">
      <c r="A1345" s="165" t="s">
        <v>5061</v>
      </c>
      <c r="B1345" s="166" t="s">
        <v>4978</v>
      </c>
      <c r="C1345" s="167" t="s">
        <v>77</v>
      </c>
      <c r="D1345" s="167" t="s">
        <v>23</v>
      </c>
      <c r="E1345" s="87" t="s">
        <v>5059</v>
      </c>
      <c r="F1345" s="74" t="s">
        <v>5060</v>
      </c>
      <c r="G1345" s="63" t="s">
        <v>5049</v>
      </c>
      <c r="H1345" s="63" t="s">
        <v>5050</v>
      </c>
      <c r="I1345" s="64" t="s">
        <v>5051</v>
      </c>
      <c r="J1345" s="65" t="s">
        <v>3523</v>
      </c>
      <c r="K1345" s="66" t="s">
        <v>3524</v>
      </c>
      <c r="L1345" s="172" t="s">
        <v>3359</v>
      </c>
      <c r="N1345" s="68"/>
      <c r="O1345" s="69"/>
      <c r="P1345" s="69"/>
      <c r="Q1345" s="76"/>
      <c r="R1345" s="68" t="str">
        <f t="shared" si="94"/>
        <v/>
      </c>
      <c r="S1345" s="71" t="str">
        <f t="shared" si="95"/>
        <v/>
      </c>
      <c r="T1345" s="68" t="str">
        <f t="shared" si="96"/>
        <v/>
      </c>
      <c r="U1345" s="71" t="str">
        <f t="shared" si="97"/>
        <v/>
      </c>
    </row>
    <row r="1346" spans="1:22" ht="21">
      <c r="A1346" s="168" t="s">
        <v>5062</v>
      </c>
      <c r="B1346" s="169" t="s">
        <v>4978</v>
      </c>
      <c r="C1346" s="170" t="s">
        <v>91</v>
      </c>
      <c r="D1346" s="170" t="s">
        <v>25</v>
      </c>
      <c r="E1346" s="61" t="s">
        <v>5063</v>
      </c>
      <c r="F1346" s="62" t="s">
        <v>5064</v>
      </c>
      <c r="G1346" s="63"/>
      <c r="H1346" s="63"/>
      <c r="I1346" s="64"/>
      <c r="J1346" s="65"/>
      <c r="K1346" s="66"/>
      <c r="L1346" s="67"/>
      <c r="N1346" s="68"/>
      <c r="O1346" s="69"/>
      <c r="P1346" s="69"/>
      <c r="Q1346" s="76"/>
      <c r="R1346" s="68" t="str">
        <f t="shared" si="94"/>
        <v/>
      </c>
      <c r="S1346" s="71" t="str">
        <f t="shared" si="95"/>
        <v/>
      </c>
      <c r="T1346" s="68" t="str">
        <f t="shared" si="96"/>
        <v/>
      </c>
      <c r="U1346" s="71" t="str">
        <f t="shared" si="97"/>
        <v/>
      </c>
    </row>
    <row r="1347" spans="1:22" ht="21">
      <c r="A1347" s="165" t="s">
        <v>5065</v>
      </c>
      <c r="B1347" s="166" t="s">
        <v>4978</v>
      </c>
      <c r="C1347" s="167" t="s">
        <v>91</v>
      </c>
      <c r="D1347" s="167" t="s">
        <v>23</v>
      </c>
      <c r="E1347" s="87" t="s">
        <v>5063</v>
      </c>
      <c r="F1347" s="81" t="s">
        <v>5066</v>
      </c>
      <c r="G1347" s="63" t="s">
        <v>5049</v>
      </c>
      <c r="H1347" s="63" t="s">
        <v>5050</v>
      </c>
      <c r="I1347" s="64" t="s">
        <v>5051</v>
      </c>
      <c r="J1347" s="65" t="s">
        <v>3523</v>
      </c>
      <c r="K1347" s="66" t="s">
        <v>3524</v>
      </c>
      <c r="L1347" s="172" t="s">
        <v>3359</v>
      </c>
      <c r="N1347" s="68"/>
      <c r="O1347" s="69"/>
      <c r="P1347" s="69"/>
      <c r="Q1347" s="76"/>
      <c r="R1347" s="68" t="str">
        <f t="shared" si="94"/>
        <v/>
      </c>
      <c r="S1347" s="71" t="str">
        <f t="shared" si="95"/>
        <v/>
      </c>
      <c r="T1347" s="68" t="str">
        <f t="shared" si="96"/>
        <v/>
      </c>
      <c r="U1347" s="71" t="str">
        <f t="shared" si="97"/>
        <v/>
      </c>
    </row>
    <row r="1348" spans="1:22" ht="21">
      <c r="A1348" s="168" t="s">
        <v>5067</v>
      </c>
      <c r="B1348" s="169" t="s">
        <v>4978</v>
      </c>
      <c r="C1348" s="170" t="s">
        <v>748</v>
      </c>
      <c r="D1348" s="170" t="s">
        <v>25</v>
      </c>
      <c r="E1348" s="61" t="s">
        <v>5068</v>
      </c>
      <c r="F1348" s="62" t="s">
        <v>5069</v>
      </c>
      <c r="G1348" s="63"/>
      <c r="H1348" s="63"/>
      <c r="I1348" s="64"/>
      <c r="J1348" s="65"/>
      <c r="K1348" s="66"/>
      <c r="L1348" s="67"/>
      <c r="N1348" s="68"/>
      <c r="O1348" s="69"/>
      <c r="P1348" s="69"/>
      <c r="Q1348" s="76"/>
      <c r="R1348" s="68" t="str">
        <f t="shared" si="94"/>
        <v/>
      </c>
      <c r="S1348" s="71" t="str">
        <f t="shared" si="95"/>
        <v/>
      </c>
      <c r="T1348" s="68" t="str">
        <f t="shared" si="96"/>
        <v/>
      </c>
      <c r="U1348" s="71" t="str">
        <f t="shared" si="97"/>
        <v/>
      </c>
    </row>
    <row r="1349" spans="1:22">
      <c r="A1349" s="165" t="s">
        <v>5070</v>
      </c>
      <c r="B1349" s="166" t="s">
        <v>4978</v>
      </c>
      <c r="C1349" s="167" t="s">
        <v>748</v>
      </c>
      <c r="D1349" s="167" t="s">
        <v>23</v>
      </c>
      <c r="E1349" s="87" t="s">
        <v>5068</v>
      </c>
      <c r="F1349" s="74" t="s">
        <v>5069</v>
      </c>
      <c r="G1349" s="63" t="s">
        <v>5049</v>
      </c>
      <c r="H1349" s="63" t="s">
        <v>5050</v>
      </c>
      <c r="I1349" s="64" t="s">
        <v>5051</v>
      </c>
      <c r="J1349" s="65" t="s">
        <v>3523</v>
      </c>
      <c r="K1349" s="66" t="s">
        <v>3524</v>
      </c>
      <c r="L1349" s="172" t="s">
        <v>3359</v>
      </c>
      <c r="N1349" s="68"/>
      <c r="O1349" s="69"/>
      <c r="P1349" s="69"/>
      <c r="Q1349" s="76"/>
      <c r="R1349" s="68" t="str">
        <f t="shared" si="94"/>
        <v/>
      </c>
      <c r="S1349" s="71" t="str">
        <f t="shared" si="95"/>
        <v/>
      </c>
      <c r="T1349" s="68" t="str">
        <f t="shared" si="96"/>
        <v/>
      </c>
      <c r="U1349" s="71" t="str">
        <f t="shared" si="97"/>
        <v/>
      </c>
    </row>
    <row r="1350" spans="1:22" ht="21">
      <c r="A1350" s="44" t="s">
        <v>5071</v>
      </c>
      <c r="B1350" s="45" t="s">
        <v>5072</v>
      </c>
      <c r="C1350" s="46" t="s">
        <v>24</v>
      </c>
      <c r="D1350" s="46" t="s">
        <v>25</v>
      </c>
      <c r="E1350" s="47" t="s">
        <v>5073</v>
      </c>
      <c r="F1350" s="47" t="s">
        <v>5074</v>
      </c>
      <c r="G1350" s="48"/>
      <c r="H1350" s="48"/>
      <c r="I1350" s="49"/>
      <c r="J1350" s="50"/>
      <c r="K1350" s="51"/>
      <c r="L1350" s="52"/>
      <c r="M1350" s="53"/>
      <c r="N1350" s="54"/>
      <c r="O1350" s="55"/>
      <c r="P1350" s="55"/>
      <c r="Q1350" s="85"/>
      <c r="R1350" s="54" t="str">
        <f t="shared" si="94"/>
        <v/>
      </c>
      <c r="S1350" s="57" t="str">
        <f t="shared" si="95"/>
        <v/>
      </c>
      <c r="T1350" s="54" t="str">
        <f t="shared" si="96"/>
        <v/>
      </c>
      <c r="U1350" s="57" t="str">
        <f t="shared" si="97"/>
        <v/>
      </c>
    </row>
    <row r="1351" spans="1:22" ht="21">
      <c r="A1351" s="168" t="s">
        <v>5075</v>
      </c>
      <c r="B1351" s="92" t="s">
        <v>5072</v>
      </c>
      <c r="C1351" s="93" t="s">
        <v>29</v>
      </c>
      <c r="D1351" s="93" t="s">
        <v>25</v>
      </c>
      <c r="E1351" s="62" t="s">
        <v>5073</v>
      </c>
      <c r="F1351" s="62" t="s">
        <v>5074</v>
      </c>
      <c r="G1351" s="175"/>
      <c r="H1351" s="175"/>
      <c r="I1351" s="176"/>
      <c r="J1351" s="177"/>
      <c r="K1351" s="178"/>
      <c r="L1351" s="179"/>
      <c r="M1351" s="179"/>
      <c r="N1351" s="68"/>
      <c r="O1351" s="69"/>
      <c r="P1351" s="69"/>
      <c r="Q1351" s="76"/>
      <c r="R1351" s="68" t="str">
        <f t="shared" si="94"/>
        <v/>
      </c>
      <c r="S1351" s="71" t="str">
        <f t="shared" si="95"/>
        <v/>
      </c>
      <c r="T1351" s="68" t="str">
        <f t="shared" si="96"/>
        <v/>
      </c>
      <c r="U1351" s="71" t="str">
        <f t="shared" si="97"/>
        <v/>
      </c>
    </row>
    <row r="1352" spans="1:22">
      <c r="A1352" s="165" t="s">
        <v>5076</v>
      </c>
      <c r="B1352" s="79" t="s">
        <v>5072</v>
      </c>
      <c r="C1352" s="80" t="s">
        <v>29</v>
      </c>
      <c r="D1352" s="80" t="s">
        <v>23</v>
      </c>
      <c r="E1352" s="74" t="s">
        <v>5073</v>
      </c>
      <c r="F1352" s="74" t="s">
        <v>5074</v>
      </c>
      <c r="G1352" s="89" t="s">
        <v>5077</v>
      </c>
      <c r="H1352" s="89" t="s">
        <v>5078</v>
      </c>
      <c r="I1352" s="90" t="s">
        <v>5079</v>
      </c>
      <c r="J1352" s="82" t="s">
        <v>3523</v>
      </c>
      <c r="K1352" s="83" t="s">
        <v>3524</v>
      </c>
      <c r="L1352" s="172" t="s">
        <v>3359</v>
      </c>
      <c r="M1352" s="84"/>
      <c r="N1352" s="68"/>
      <c r="O1352" s="69"/>
      <c r="P1352" s="69"/>
      <c r="Q1352" s="76"/>
      <c r="R1352" s="68" t="str">
        <f t="shared" si="94"/>
        <v/>
      </c>
      <c r="S1352" s="71" t="str">
        <f t="shared" si="95"/>
        <v/>
      </c>
      <c r="T1352" s="68" t="str">
        <f t="shared" si="96"/>
        <v/>
      </c>
      <c r="U1352" s="71" t="str">
        <f t="shared" si="97"/>
        <v/>
      </c>
    </row>
    <row r="1353" spans="1:22" ht="21">
      <c r="A1353" s="44" t="s">
        <v>5080</v>
      </c>
      <c r="B1353" s="45" t="s">
        <v>91</v>
      </c>
      <c r="C1353" s="46" t="s">
        <v>24</v>
      </c>
      <c r="D1353" s="46" t="s">
        <v>25</v>
      </c>
      <c r="E1353" s="47" t="s">
        <v>5081</v>
      </c>
      <c r="F1353" s="47" t="s">
        <v>5082</v>
      </c>
      <c r="G1353" s="48"/>
      <c r="H1353" s="48"/>
      <c r="I1353" s="49"/>
      <c r="J1353" s="50"/>
      <c r="K1353" s="51"/>
      <c r="L1353" s="52"/>
      <c r="M1353" s="53"/>
      <c r="N1353" s="54"/>
      <c r="O1353" s="55"/>
      <c r="P1353" s="55"/>
      <c r="Q1353" s="85"/>
      <c r="R1353" s="54" t="str">
        <f t="shared" si="94"/>
        <v/>
      </c>
      <c r="S1353" s="57" t="str">
        <f t="shared" si="95"/>
        <v/>
      </c>
      <c r="T1353" s="54" t="str">
        <f t="shared" si="96"/>
        <v/>
      </c>
      <c r="U1353" s="57" t="str">
        <f t="shared" si="97"/>
        <v/>
      </c>
    </row>
    <row r="1354" spans="1:22" ht="23.45" customHeight="1">
      <c r="A1354" s="168" t="s">
        <v>5083</v>
      </c>
      <c r="B1354" s="169" t="s">
        <v>91</v>
      </c>
      <c r="C1354" s="170" t="s">
        <v>29</v>
      </c>
      <c r="D1354" s="170" t="s">
        <v>25</v>
      </c>
      <c r="E1354" s="62" t="s">
        <v>5084</v>
      </c>
      <c r="F1354" s="62" t="s">
        <v>5085</v>
      </c>
      <c r="G1354" s="63"/>
      <c r="H1354" s="63"/>
      <c r="I1354" s="64"/>
      <c r="J1354" s="65"/>
      <c r="K1354" s="66"/>
      <c r="L1354" s="67"/>
      <c r="N1354" s="68"/>
      <c r="O1354" s="69"/>
      <c r="P1354" s="69"/>
      <c r="Q1354" s="76"/>
      <c r="R1354" s="68" t="str">
        <f t="shared" si="94"/>
        <v/>
      </c>
      <c r="S1354" s="71" t="str">
        <f t="shared" si="95"/>
        <v/>
      </c>
      <c r="T1354" s="68" t="str">
        <f t="shared" si="96"/>
        <v/>
      </c>
      <c r="U1354" s="71" t="str">
        <f t="shared" si="97"/>
        <v/>
      </c>
    </row>
    <row r="1355" spans="1:22" ht="21">
      <c r="A1355" s="58" t="s">
        <v>5086</v>
      </c>
      <c r="B1355" s="72" t="s">
        <v>91</v>
      </c>
      <c r="C1355" s="73" t="s">
        <v>29</v>
      </c>
      <c r="D1355" s="73" t="s">
        <v>23</v>
      </c>
      <c r="E1355" s="74" t="s">
        <v>5084</v>
      </c>
      <c r="F1355" s="74" t="s">
        <v>5085</v>
      </c>
      <c r="G1355" s="63" t="s">
        <v>4578</v>
      </c>
      <c r="H1355" s="63" t="s">
        <v>4579</v>
      </c>
      <c r="I1355" s="64" t="s">
        <v>4580</v>
      </c>
      <c r="J1355" s="65" t="s">
        <v>4581</v>
      </c>
      <c r="K1355" s="66" t="s">
        <v>4582</v>
      </c>
      <c r="L1355" s="164" t="s">
        <v>4563</v>
      </c>
      <c r="N1355" s="68"/>
      <c r="O1355" s="69"/>
      <c r="P1355" s="69"/>
      <c r="Q1355" s="76"/>
      <c r="R1355" s="68" t="str">
        <f t="shared" si="94"/>
        <v/>
      </c>
      <c r="S1355" s="71" t="str">
        <f t="shared" si="95"/>
        <v/>
      </c>
      <c r="T1355" s="68" t="str">
        <f t="shared" si="96"/>
        <v/>
      </c>
      <c r="U1355" s="71" t="str">
        <f t="shared" si="97"/>
        <v/>
      </c>
    </row>
    <row r="1356" spans="1:22" ht="21">
      <c r="A1356" s="86" t="s">
        <v>5087</v>
      </c>
      <c r="B1356" s="59" t="s">
        <v>91</v>
      </c>
      <c r="C1356" s="60" t="s">
        <v>40</v>
      </c>
      <c r="D1356" s="60" t="s">
        <v>25</v>
      </c>
      <c r="E1356" s="62" t="s">
        <v>5088</v>
      </c>
      <c r="F1356" s="96" t="s">
        <v>5089</v>
      </c>
      <c r="G1356" s="63"/>
      <c r="H1356" s="63"/>
      <c r="I1356" s="64"/>
      <c r="J1356" s="65"/>
      <c r="K1356" s="66"/>
      <c r="L1356" s="67"/>
      <c r="N1356" s="68"/>
      <c r="O1356" s="69"/>
      <c r="P1356" s="69"/>
      <c r="Q1356" s="76"/>
      <c r="R1356" s="68" t="str">
        <f t="shared" si="94"/>
        <v/>
      </c>
      <c r="S1356" s="71" t="str">
        <f t="shared" si="95"/>
        <v/>
      </c>
      <c r="T1356" s="68" t="str">
        <f t="shared" si="96"/>
        <v/>
      </c>
      <c r="U1356" s="71" t="str">
        <f t="shared" si="97"/>
        <v/>
      </c>
    </row>
    <row r="1357" spans="1:22" ht="21">
      <c r="A1357" s="58" t="s">
        <v>5090</v>
      </c>
      <c r="B1357" s="72" t="s">
        <v>91</v>
      </c>
      <c r="C1357" s="73" t="s">
        <v>40</v>
      </c>
      <c r="D1357" s="73" t="s">
        <v>23</v>
      </c>
      <c r="E1357" s="74" t="s">
        <v>5088</v>
      </c>
      <c r="F1357" s="81" t="s">
        <v>5089</v>
      </c>
      <c r="G1357" s="63" t="s">
        <v>4586</v>
      </c>
      <c r="H1357" s="63" t="s">
        <v>4587</v>
      </c>
      <c r="I1357" s="64" t="s">
        <v>4588</v>
      </c>
      <c r="J1357" s="65" t="s">
        <v>4589</v>
      </c>
      <c r="K1357" s="66" t="s">
        <v>4590</v>
      </c>
      <c r="L1357" s="164" t="s">
        <v>4563</v>
      </c>
      <c r="N1357" s="68"/>
      <c r="O1357" s="69"/>
      <c r="P1357" s="69"/>
      <c r="Q1357" s="76"/>
      <c r="R1357" s="68" t="str">
        <f t="shared" si="94"/>
        <v/>
      </c>
      <c r="S1357" s="71" t="str">
        <f t="shared" si="95"/>
        <v/>
      </c>
      <c r="T1357" s="68" t="str">
        <f t="shared" si="96"/>
        <v/>
      </c>
      <c r="U1357" s="71" t="str">
        <f t="shared" si="97"/>
        <v/>
      </c>
    </row>
    <row r="1358" spans="1:22">
      <c r="A1358" s="58" t="s">
        <v>5091</v>
      </c>
      <c r="B1358" s="72"/>
      <c r="C1358" s="73"/>
      <c r="D1358" s="73"/>
      <c r="E1358" s="87"/>
      <c r="F1358" s="87"/>
      <c r="G1358" s="63"/>
      <c r="H1358" s="63"/>
      <c r="I1358" s="64"/>
      <c r="J1358" s="65"/>
      <c r="K1358" s="66"/>
      <c r="L1358" s="67"/>
      <c r="N1358" s="68"/>
      <c r="O1358" s="69"/>
      <c r="P1358" s="69"/>
      <c r="Q1358" s="76"/>
      <c r="R1358" s="68" t="str">
        <f t="shared" si="94"/>
        <v/>
      </c>
      <c r="S1358" s="71" t="str">
        <f t="shared" si="95"/>
        <v/>
      </c>
      <c r="T1358" s="68" t="str">
        <f t="shared" si="96"/>
        <v/>
      </c>
      <c r="U1358" s="71" t="str">
        <f t="shared" si="97"/>
        <v/>
      </c>
    </row>
    <row r="1359" spans="1:22" s="27" customFormat="1" ht="15">
      <c r="A1359" s="13" t="s">
        <v>5091</v>
      </c>
      <c r="B1359" s="145"/>
      <c r="C1359" s="146"/>
      <c r="D1359" s="146"/>
      <c r="E1359" s="147" t="s">
        <v>5092</v>
      </c>
      <c r="F1359" s="147" t="s">
        <v>5093</v>
      </c>
      <c r="G1359" s="148"/>
      <c r="H1359" s="148"/>
      <c r="I1359" s="149"/>
      <c r="J1359" s="150"/>
      <c r="K1359" s="151"/>
      <c r="L1359" s="21"/>
      <c r="M1359" s="22"/>
      <c r="N1359" s="152"/>
      <c r="O1359" s="153"/>
      <c r="P1359" s="153"/>
      <c r="Q1359" s="154"/>
      <c r="R1359" s="152" t="str">
        <f t="shared" si="94"/>
        <v/>
      </c>
      <c r="S1359" s="155" t="str">
        <f t="shared" si="95"/>
        <v/>
      </c>
      <c r="T1359" s="152" t="str">
        <f t="shared" si="96"/>
        <v/>
      </c>
      <c r="U1359" s="155" t="str">
        <f t="shared" si="97"/>
        <v/>
      </c>
      <c r="V1359" s="28"/>
    </row>
    <row r="1360" spans="1:22" ht="21.6" customHeight="1">
      <c r="A1360" s="44" t="s">
        <v>5094</v>
      </c>
      <c r="B1360" s="45" t="s">
        <v>173</v>
      </c>
      <c r="C1360" s="46" t="s">
        <v>24</v>
      </c>
      <c r="D1360" s="46" t="s">
        <v>25</v>
      </c>
      <c r="E1360" s="47" t="s">
        <v>5095</v>
      </c>
      <c r="F1360" s="47" t="s">
        <v>5096</v>
      </c>
      <c r="G1360" s="48"/>
      <c r="H1360" s="48"/>
      <c r="I1360" s="49"/>
      <c r="J1360" s="50"/>
      <c r="K1360" s="51"/>
      <c r="L1360" s="52"/>
      <c r="M1360" s="53"/>
      <c r="N1360" s="54"/>
      <c r="O1360" s="55"/>
      <c r="P1360" s="55"/>
      <c r="Q1360" s="156"/>
      <c r="R1360" s="54" t="str">
        <f t="shared" si="94"/>
        <v/>
      </c>
      <c r="S1360" s="57" t="str">
        <f t="shared" si="95"/>
        <v/>
      </c>
      <c r="T1360" s="54" t="str">
        <f t="shared" si="96"/>
        <v/>
      </c>
      <c r="U1360" s="57" t="str">
        <f t="shared" si="97"/>
        <v/>
      </c>
    </row>
    <row r="1361" spans="1:21" ht="31.5">
      <c r="A1361" s="86" t="s">
        <v>5097</v>
      </c>
      <c r="B1361" s="59" t="s">
        <v>173</v>
      </c>
      <c r="C1361" s="60" t="s">
        <v>29</v>
      </c>
      <c r="D1361" s="60" t="s">
        <v>25</v>
      </c>
      <c r="E1361" s="61" t="s">
        <v>5098</v>
      </c>
      <c r="F1361" s="62" t="s">
        <v>5099</v>
      </c>
      <c r="G1361" s="63"/>
      <c r="H1361" s="63"/>
      <c r="I1361" s="64"/>
      <c r="J1361" s="65"/>
      <c r="K1361" s="66"/>
      <c r="L1361" s="67"/>
      <c r="N1361" s="68"/>
      <c r="O1361" s="69"/>
      <c r="P1361" s="69"/>
      <c r="Q1361" s="180"/>
      <c r="R1361" s="68" t="str">
        <f t="shared" si="94"/>
        <v/>
      </c>
      <c r="S1361" s="71" t="str">
        <f t="shared" si="95"/>
        <v/>
      </c>
      <c r="T1361" s="68" t="str">
        <f t="shared" si="96"/>
        <v/>
      </c>
      <c r="U1361" s="71" t="str">
        <f t="shared" si="97"/>
        <v/>
      </c>
    </row>
    <row r="1362" spans="1:21" ht="31.5">
      <c r="A1362" s="58" t="s">
        <v>5100</v>
      </c>
      <c r="B1362" s="72" t="s">
        <v>173</v>
      </c>
      <c r="C1362" s="73" t="s">
        <v>29</v>
      </c>
      <c r="D1362" s="73" t="s">
        <v>23</v>
      </c>
      <c r="E1362" s="87" t="s">
        <v>5098</v>
      </c>
      <c r="F1362" s="74" t="s">
        <v>5099</v>
      </c>
      <c r="G1362" s="63" t="s">
        <v>5101</v>
      </c>
      <c r="H1362" s="63" t="s">
        <v>5102</v>
      </c>
      <c r="I1362" s="64" t="s">
        <v>5103</v>
      </c>
      <c r="J1362" s="65" t="s">
        <v>5104</v>
      </c>
      <c r="K1362" s="66" t="s">
        <v>5105</v>
      </c>
      <c r="L1362" s="164" t="s">
        <v>5106</v>
      </c>
      <c r="N1362" s="68"/>
      <c r="O1362" s="69"/>
      <c r="P1362" s="181"/>
      <c r="Q1362" s="76"/>
      <c r="R1362" s="68" t="str">
        <f t="shared" si="94"/>
        <v/>
      </c>
      <c r="S1362" s="71" t="str">
        <f t="shared" si="95"/>
        <v/>
      </c>
      <c r="T1362" s="68" t="str">
        <f t="shared" si="96"/>
        <v/>
      </c>
      <c r="U1362" s="71" t="str">
        <f t="shared" si="97"/>
        <v/>
      </c>
    </row>
    <row r="1363" spans="1:21" ht="42" customHeight="1">
      <c r="A1363" s="58" t="s">
        <v>5107</v>
      </c>
      <c r="B1363" s="72" t="s">
        <v>173</v>
      </c>
      <c r="C1363" s="73" t="s">
        <v>29</v>
      </c>
      <c r="D1363" s="73" t="s">
        <v>60</v>
      </c>
      <c r="E1363" s="87" t="s">
        <v>5108</v>
      </c>
      <c r="F1363" s="74" t="s">
        <v>5109</v>
      </c>
      <c r="G1363" s="89" t="s">
        <v>5110</v>
      </c>
      <c r="H1363" s="89" t="s">
        <v>5111</v>
      </c>
      <c r="I1363" s="90" t="s">
        <v>5112</v>
      </c>
      <c r="J1363" s="82" t="s">
        <v>5113</v>
      </c>
      <c r="K1363" s="83" t="s">
        <v>5114</v>
      </c>
      <c r="L1363" s="164" t="s">
        <v>5106</v>
      </c>
      <c r="M1363" s="84"/>
      <c r="N1363" s="68"/>
      <c r="O1363" s="69"/>
      <c r="P1363" s="69"/>
      <c r="Q1363" s="76"/>
      <c r="R1363" s="68" t="str">
        <f t="shared" si="94"/>
        <v/>
      </c>
      <c r="S1363" s="71" t="str">
        <f t="shared" si="95"/>
        <v/>
      </c>
      <c r="T1363" s="68" t="str">
        <f t="shared" si="96"/>
        <v/>
      </c>
      <c r="U1363" s="71" t="str">
        <f t="shared" si="97"/>
        <v/>
      </c>
    </row>
    <row r="1364" spans="1:21" ht="21">
      <c r="A1364" s="86" t="s">
        <v>5115</v>
      </c>
      <c r="B1364" s="59" t="s">
        <v>173</v>
      </c>
      <c r="C1364" s="60" t="s">
        <v>40</v>
      </c>
      <c r="D1364" s="60" t="s">
        <v>25</v>
      </c>
      <c r="E1364" s="61" t="s">
        <v>5116</v>
      </c>
      <c r="F1364" s="62" t="s">
        <v>5117</v>
      </c>
      <c r="G1364" s="63"/>
      <c r="H1364" s="63"/>
      <c r="I1364" s="64"/>
      <c r="J1364" s="65"/>
      <c r="K1364" s="66"/>
      <c r="L1364" s="67"/>
      <c r="N1364" s="68"/>
      <c r="O1364" s="69"/>
      <c r="P1364" s="69"/>
      <c r="Q1364" s="76"/>
      <c r="R1364" s="68" t="str">
        <f t="shared" si="94"/>
        <v/>
      </c>
      <c r="S1364" s="71" t="str">
        <f t="shared" si="95"/>
        <v/>
      </c>
      <c r="T1364" s="68" t="str">
        <f t="shared" si="96"/>
        <v/>
      </c>
      <c r="U1364" s="71" t="str">
        <f t="shared" si="97"/>
        <v/>
      </c>
    </row>
    <row r="1365" spans="1:21" ht="31.5">
      <c r="A1365" s="58" t="s">
        <v>5118</v>
      </c>
      <c r="B1365" s="72" t="s">
        <v>173</v>
      </c>
      <c r="C1365" s="73" t="s">
        <v>40</v>
      </c>
      <c r="D1365" s="73" t="s">
        <v>23</v>
      </c>
      <c r="E1365" s="87" t="s">
        <v>5119</v>
      </c>
      <c r="F1365" s="74" t="s">
        <v>5120</v>
      </c>
      <c r="G1365" s="63" t="s">
        <v>5121</v>
      </c>
      <c r="H1365" s="63" t="s">
        <v>5122</v>
      </c>
      <c r="I1365" s="64" t="s">
        <v>5123</v>
      </c>
      <c r="J1365" s="65" t="s">
        <v>5104</v>
      </c>
      <c r="K1365" s="66" t="s">
        <v>5105</v>
      </c>
      <c r="L1365" s="164" t="s">
        <v>5106</v>
      </c>
      <c r="N1365" s="68"/>
      <c r="O1365" s="69"/>
      <c r="P1365" s="181"/>
      <c r="Q1365" s="76"/>
      <c r="R1365" s="68" t="str">
        <f t="shared" si="94"/>
        <v/>
      </c>
      <c r="S1365" s="71" t="str">
        <f t="shared" si="95"/>
        <v/>
      </c>
      <c r="T1365" s="68" t="str">
        <f t="shared" si="96"/>
        <v/>
      </c>
      <c r="U1365" s="71" t="str">
        <f t="shared" si="97"/>
        <v/>
      </c>
    </row>
    <row r="1366" spans="1:21" ht="31.5">
      <c r="A1366" s="58" t="s">
        <v>5124</v>
      </c>
      <c r="B1366" s="72" t="s">
        <v>173</v>
      </c>
      <c r="C1366" s="73" t="s">
        <v>40</v>
      </c>
      <c r="D1366" s="73" t="s">
        <v>60</v>
      </c>
      <c r="E1366" s="87" t="s">
        <v>5125</v>
      </c>
      <c r="F1366" s="74" t="s">
        <v>5126</v>
      </c>
      <c r="G1366" s="63" t="s">
        <v>5127</v>
      </c>
      <c r="H1366" s="63" t="s">
        <v>5128</v>
      </c>
      <c r="I1366" s="64" t="s">
        <v>5129</v>
      </c>
      <c r="J1366" s="65" t="s">
        <v>5130</v>
      </c>
      <c r="K1366" s="66" t="s">
        <v>5131</v>
      </c>
      <c r="L1366" s="164" t="s">
        <v>5106</v>
      </c>
      <c r="N1366" s="68"/>
      <c r="O1366" s="69"/>
      <c r="P1366" s="69"/>
      <c r="Q1366" s="76"/>
      <c r="R1366" s="68" t="str">
        <f t="shared" si="94"/>
        <v/>
      </c>
      <c r="S1366" s="71" t="str">
        <f t="shared" si="95"/>
        <v/>
      </c>
      <c r="T1366" s="68" t="str">
        <f t="shared" si="96"/>
        <v/>
      </c>
      <c r="U1366" s="71" t="str">
        <f t="shared" si="97"/>
        <v/>
      </c>
    </row>
    <row r="1367" spans="1:21" ht="32.450000000000003" customHeight="1">
      <c r="A1367" s="86" t="s">
        <v>5132</v>
      </c>
      <c r="B1367" s="59" t="s">
        <v>173</v>
      </c>
      <c r="C1367" s="60" t="s">
        <v>50</v>
      </c>
      <c r="D1367" s="60" t="s">
        <v>25</v>
      </c>
      <c r="E1367" s="61" t="s">
        <v>5133</v>
      </c>
      <c r="F1367" s="62" t="s">
        <v>5134</v>
      </c>
      <c r="G1367" s="63"/>
      <c r="H1367" s="63"/>
      <c r="I1367" s="64"/>
      <c r="J1367" s="65"/>
      <c r="K1367" s="66"/>
      <c r="L1367" s="67"/>
      <c r="N1367" s="68"/>
      <c r="O1367" s="69"/>
      <c r="P1367" s="69"/>
      <c r="Q1367" s="76"/>
      <c r="R1367" s="68" t="str">
        <f t="shared" si="94"/>
        <v/>
      </c>
      <c r="S1367" s="71" t="str">
        <f t="shared" si="95"/>
        <v/>
      </c>
      <c r="T1367" s="68" t="str">
        <f t="shared" si="96"/>
        <v/>
      </c>
      <c r="U1367" s="71" t="str">
        <f t="shared" si="97"/>
        <v/>
      </c>
    </row>
    <row r="1368" spans="1:21" ht="30.6" customHeight="1">
      <c r="A1368" s="58" t="s">
        <v>5135</v>
      </c>
      <c r="B1368" s="72" t="s">
        <v>173</v>
      </c>
      <c r="C1368" s="73" t="s">
        <v>50</v>
      </c>
      <c r="D1368" s="73" t="s">
        <v>23</v>
      </c>
      <c r="E1368" s="87" t="s">
        <v>5136</v>
      </c>
      <c r="F1368" s="74" t="s">
        <v>5137</v>
      </c>
      <c r="G1368" s="89" t="s">
        <v>5121</v>
      </c>
      <c r="H1368" s="89" t="s">
        <v>5122</v>
      </c>
      <c r="I1368" s="90" t="s">
        <v>5123</v>
      </c>
      <c r="J1368" s="82" t="s">
        <v>5104</v>
      </c>
      <c r="K1368" s="83" t="s">
        <v>5105</v>
      </c>
      <c r="L1368" s="164" t="s">
        <v>5106</v>
      </c>
      <c r="M1368" s="84"/>
      <c r="N1368" s="68"/>
      <c r="O1368" s="69"/>
      <c r="P1368" s="69"/>
      <c r="Q1368" s="76"/>
      <c r="R1368" s="68" t="str">
        <f t="shared" si="94"/>
        <v/>
      </c>
      <c r="S1368" s="71" t="str">
        <f t="shared" si="95"/>
        <v/>
      </c>
      <c r="T1368" s="68" t="str">
        <f t="shared" si="96"/>
        <v/>
      </c>
      <c r="U1368" s="71" t="str">
        <f t="shared" si="97"/>
        <v/>
      </c>
    </row>
    <row r="1369" spans="1:21" ht="31.5">
      <c r="A1369" s="58" t="s">
        <v>5138</v>
      </c>
      <c r="B1369" s="72" t="s">
        <v>173</v>
      </c>
      <c r="C1369" s="73" t="s">
        <v>50</v>
      </c>
      <c r="D1369" s="73" t="s">
        <v>60</v>
      </c>
      <c r="E1369" s="87" t="s">
        <v>5139</v>
      </c>
      <c r="F1369" s="74" t="s">
        <v>5140</v>
      </c>
      <c r="G1369" s="89" t="s">
        <v>5127</v>
      </c>
      <c r="H1369" s="89" t="s">
        <v>5128</v>
      </c>
      <c r="I1369" s="90" t="s">
        <v>5129</v>
      </c>
      <c r="J1369" s="82" t="s">
        <v>5130</v>
      </c>
      <c r="K1369" s="83" t="s">
        <v>5131</v>
      </c>
      <c r="L1369" s="164" t="s">
        <v>5106</v>
      </c>
      <c r="M1369" s="84"/>
      <c r="N1369" s="68"/>
      <c r="O1369" s="69"/>
      <c r="P1369" s="69"/>
      <c r="Q1369" s="76"/>
      <c r="R1369" s="68" t="str">
        <f t="shared" si="94"/>
        <v/>
      </c>
      <c r="S1369" s="71" t="str">
        <f t="shared" si="95"/>
        <v/>
      </c>
      <c r="T1369" s="68" t="str">
        <f t="shared" si="96"/>
        <v/>
      </c>
      <c r="U1369" s="71" t="str">
        <f t="shared" si="97"/>
        <v/>
      </c>
    </row>
    <row r="1370" spans="1:21" ht="21">
      <c r="A1370" s="86" t="s">
        <v>5141</v>
      </c>
      <c r="B1370" s="59" t="s">
        <v>173</v>
      </c>
      <c r="C1370" s="60" t="s">
        <v>67</v>
      </c>
      <c r="D1370" s="60" t="s">
        <v>25</v>
      </c>
      <c r="E1370" s="61" t="s">
        <v>5142</v>
      </c>
      <c r="F1370" s="62" t="s">
        <v>5143</v>
      </c>
      <c r="G1370" s="63"/>
      <c r="H1370" s="63"/>
      <c r="I1370" s="64"/>
      <c r="J1370" s="65"/>
      <c r="K1370" s="66"/>
      <c r="L1370" s="67"/>
      <c r="N1370" s="68"/>
      <c r="O1370" s="69"/>
      <c r="P1370" s="69"/>
      <c r="Q1370" s="76"/>
      <c r="R1370" s="68" t="str">
        <f t="shared" si="94"/>
        <v/>
      </c>
      <c r="S1370" s="71" t="str">
        <f t="shared" si="95"/>
        <v/>
      </c>
      <c r="T1370" s="68" t="str">
        <f t="shared" si="96"/>
        <v/>
      </c>
      <c r="U1370" s="71" t="str">
        <f t="shared" si="97"/>
        <v/>
      </c>
    </row>
    <row r="1371" spans="1:21" ht="33.75">
      <c r="A1371" s="58" t="s">
        <v>5144</v>
      </c>
      <c r="B1371" s="72" t="s">
        <v>173</v>
      </c>
      <c r="C1371" s="73" t="s">
        <v>67</v>
      </c>
      <c r="D1371" s="73" t="s">
        <v>23</v>
      </c>
      <c r="E1371" s="87" t="s">
        <v>5145</v>
      </c>
      <c r="F1371" s="74" t="s">
        <v>5146</v>
      </c>
      <c r="G1371" s="89" t="s">
        <v>5147</v>
      </c>
      <c r="H1371" s="89" t="s">
        <v>5148</v>
      </c>
      <c r="I1371" s="90" t="s">
        <v>5149</v>
      </c>
      <c r="J1371" s="82" t="s">
        <v>5150</v>
      </c>
      <c r="K1371" s="66" t="s">
        <v>5151</v>
      </c>
      <c r="L1371" s="164" t="s">
        <v>5106</v>
      </c>
      <c r="N1371" s="68"/>
      <c r="O1371" s="69"/>
      <c r="P1371" s="69"/>
      <c r="Q1371" s="76"/>
      <c r="R1371" s="68" t="str">
        <f t="shared" si="94"/>
        <v/>
      </c>
      <c r="S1371" s="71" t="str">
        <f t="shared" si="95"/>
        <v/>
      </c>
      <c r="T1371" s="68" t="str">
        <f t="shared" si="96"/>
        <v/>
      </c>
      <c r="U1371" s="71" t="str">
        <f t="shared" si="97"/>
        <v/>
      </c>
    </row>
    <row r="1372" spans="1:21" ht="33.75">
      <c r="A1372" s="58" t="s">
        <v>5152</v>
      </c>
      <c r="B1372" s="72" t="s">
        <v>173</v>
      </c>
      <c r="C1372" s="73" t="s">
        <v>67</v>
      </c>
      <c r="D1372" s="73" t="s">
        <v>60</v>
      </c>
      <c r="E1372" s="87" t="s">
        <v>5153</v>
      </c>
      <c r="F1372" s="74" t="s">
        <v>5154</v>
      </c>
      <c r="G1372" s="89" t="s">
        <v>5147</v>
      </c>
      <c r="H1372" s="89" t="s">
        <v>5155</v>
      </c>
      <c r="I1372" s="90" t="s">
        <v>5149</v>
      </c>
      <c r="J1372" s="82" t="s">
        <v>5150</v>
      </c>
      <c r="K1372" s="66" t="s">
        <v>5151</v>
      </c>
      <c r="L1372" s="164" t="s">
        <v>5106</v>
      </c>
      <c r="N1372" s="68"/>
      <c r="O1372" s="69"/>
      <c r="P1372" s="69"/>
      <c r="Q1372" s="76"/>
      <c r="R1372" s="68" t="str">
        <f t="shared" si="94"/>
        <v/>
      </c>
      <c r="S1372" s="71" t="str">
        <f t="shared" si="95"/>
        <v/>
      </c>
      <c r="T1372" s="68" t="str">
        <f t="shared" si="96"/>
        <v/>
      </c>
      <c r="U1372" s="71" t="str">
        <f t="shared" si="97"/>
        <v/>
      </c>
    </row>
    <row r="1373" spans="1:21" ht="33.75">
      <c r="A1373" s="58" t="s">
        <v>5156</v>
      </c>
      <c r="B1373" s="72" t="s">
        <v>173</v>
      </c>
      <c r="C1373" s="73" t="s">
        <v>67</v>
      </c>
      <c r="D1373" s="73" t="s">
        <v>107</v>
      </c>
      <c r="E1373" s="87" t="s">
        <v>5157</v>
      </c>
      <c r="F1373" s="74" t="s">
        <v>5158</v>
      </c>
      <c r="G1373" s="89" t="s">
        <v>5147</v>
      </c>
      <c r="H1373" s="89" t="s">
        <v>5155</v>
      </c>
      <c r="I1373" s="90" t="s">
        <v>5149</v>
      </c>
      <c r="J1373" s="82" t="s">
        <v>5150</v>
      </c>
      <c r="K1373" s="66" t="s">
        <v>5151</v>
      </c>
      <c r="L1373" s="164" t="s">
        <v>5106</v>
      </c>
      <c r="N1373" s="68"/>
      <c r="O1373" s="69"/>
      <c r="P1373" s="69"/>
      <c r="Q1373" s="76"/>
      <c r="R1373" s="68" t="str">
        <f t="shared" si="94"/>
        <v/>
      </c>
      <c r="S1373" s="71" t="str">
        <f t="shared" si="95"/>
        <v/>
      </c>
      <c r="T1373" s="68" t="str">
        <f t="shared" si="96"/>
        <v/>
      </c>
      <c r="U1373" s="71" t="str">
        <f t="shared" si="97"/>
        <v/>
      </c>
    </row>
    <row r="1374" spans="1:21" ht="33.75">
      <c r="A1374" s="58" t="s">
        <v>5159</v>
      </c>
      <c r="B1374" s="72" t="s">
        <v>173</v>
      </c>
      <c r="C1374" s="73" t="s">
        <v>67</v>
      </c>
      <c r="D1374" s="73" t="s">
        <v>562</v>
      </c>
      <c r="E1374" s="74" t="s">
        <v>5160</v>
      </c>
      <c r="F1374" s="74" t="s">
        <v>5161</v>
      </c>
      <c r="G1374" s="89" t="s">
        <v>5147</v>
      </c>
      <c r="H1374" s="89" t="s">
        <v>5155</v>
      </c>
      <c r="I1374" s="90" t="s">
        <v>5149</v>
      </c>
      <c r="J1374" s="82" t="s">
        <v>5150</v>
      </c>
      <c r="K1374" s="66" t="s">
        <v>5151</v>
      </c>
      <c r="L1374" s="164" t="s">
        <v>5106</v>
      </c>
      <c r="N1374" s="68"/>
      <c r="O1374" s="69"/>
      <c r="P1374" s="69"/>
      <c r="Q1374" s="76"/>
      <c r="R1374" s="68" t="str">
        <f t="shared" si="94"/>
        <v/>
      </c>
      <c r="S1374" s="71" t="str">
        <f t="shared" si="95"/>
        <v/>
      </c>
      <c r="T1374" s="68" t="str">
        <f t="shared" si="96"/>
        <v/>
      </c>
      <c r="U1374" s="71" t="str">
        <f t="shared" si="97"/>
        <v/>
      </c>
    </row>
    <row r="1375" spans="1:21" ht="31.5">
      <c r="A1375" s="99" t="s">
        <v>5162</v>
      </c>
      <c r="B1375" s="92" t="s">
        <v>173</v>
      </c>
      <c r="C1375" s="93" t="s">
        <v>621</v>
      </c>
      <c r="D1375" s="93" t="s">
        <v>25</v>
      </c>
      <c r="E1375" s="62" t="s">
        <v>5163</v>
      </c>
      <c r="F1375" s="62" t="s">
        <v>5164</v>
      </c>
      <c r="G1375" s="63"/>
      <c r="H1375" s="63"/>
      <c r="I1375" s="64"/>
      <c r="J1375" s="65"/>
      <c r="K1375" s="66"/>
      <c r="L1375" s="67"/>
      <c r="N1375" s="68"/>
      <c r="O1375" s="69"/>
      <c r="P1375" s="69"/>
      <c r="Q1375" s="76"/>
      <c r="R1375" s="68" t="str">
        <f t="shared" si="94"/>
        <v/>
      </c>
      <c r="S1375" s="71" t="str">
        <f t="shared" si="95"/>
        <v/>
      </c>
      <c r="T1375" s="68" t="str">
        <f t="shared" si="96"/>
        <v/>
      </c>
      <c r="U1375" s="71" t="str">
        <f t="shared" si="97"/>
        <v/>
      </c>
    </row>
    <row r="1376" spans="1:21" ht="33.75">
      <c r="A1376" s="98" t="s">
        <v>5165</v>
      </c>
      <c r="B1376" s="79" t="s">
        <v>173</v>
      </c>
      <c r="C1376" s="80" t="s">
        <v>621</v>
      </c>
      <c r="D1376" s="80" t="s">
        <v>23</v>
      </c>
      <c r="E1376" s="74" t="s">
        <v>5166</v>
      </c>
      <c r="F1376" s="74" t="s">
        <v>5167</v>
      </c>
      <c r="G1376" s="89" t="s">
        <v>5147</v>
      </c>
      <c r="H1376" s="89" t="s">
        <v>5155</v>
      </c>
      <c r="I1376" s="90" t="s">
        <v>5149</v>
      </c>
      <c r="J1376" s="65" t="s">
        <v>5150</v>
      </c>
      <c r="K1376" s="66" t="s">
        <v>5151</v>
      </c>
      <c r="L1376" s="164" t="s">
        <v>5106</v>
      </c>
      <c r="N1376" s="68"/>
      <c r="O1376" s="69"/>
      <c r="P1376" s="69"/>
      <c r="Q1376" s="76"/>
      <c r="R1376" s="68" t="str">
        <f t="shared" si="94"/>
        <v/>
      </c>
      <c r="S1376" s="71" t="str">
        <f t="shared" si="95"/>
        <v/>
      </c>
      <c r="T1376" s="68" t="str">
        <f t="shared" si="96"/>
        <v/>
      </c>
      <c r="U1376" s="71" t="str">
        <f t="shared" si="97"/>
        <v/>
      </c>
    </row>
    <row r="1377" spans="1:21" ht="33.75">
      <c r="A1377" s="98" t="s">
        <v>5168</v>
      </c>
      <c r="B1377" s="79" t="s">
        <v>173</v>
      </c>
      <c r="C1377" s="80" t="s">
        <v>621</v>
      </c>
      <c r="D1377" s="80" t="s">
        <v>60</v>
      </c>
      <c r="E1377" s="74" t="s">
        <v>5169</v>
      </c>
      <c r="F1377" s="74" t="s">
        <v>5170</v>
      </c>
      <c r="G1377" s="89" t="s">
        <v>5147</v>
      </c>
      <c r="H1377" s="89" t="s">
        <v>5155</v>
      </c>
      <c r="I1377" s="90" t="s">
        <v>5149</v>
      </c>
      <c r="J1377" s="65" t="s">
        <v>5150</v>
      </c>
      <c r="K1377" s="66" t="s">
        <v>5151</v>
      </c>
      <c r="L1377" s="164" t="s">
        <v>5106</v>
      </c>
      <c r="N1377" s="68"/>
      <c r="O1377" s="69"/>
      <c r="P1377" s="69"/>
      <c r="Q1377" s="76"/>
      <c r="R1377" s="68" t="str">
        <f t="shared" si="94"/>
        <v/>
      </c>
      <c r="S1377" s="71" t="str">
        <f t="shared" si="95"/>
        <v/>
      </c>
      <c r="T1377" s="68" t="str">
        <f t="shared" si="96"/>
        <v/>
      </c>
      <c r="U1377" s="71" t="str">
        <f t="shared" si="97"/>
        <v/>
      </c>
    </row>
    <row r="1378" spans="1:21" ht="33.75">
      <c r="A1378" s="98" t="s">
        <v>5171</v>
      </c>
      <c r="B1378" s="79" t="s">
        <v>173</v>
      </c>
      <c r="C1378" s="80" t="s">
        <v>621</v>
      </c>
      <c r="D1378" s="80" t="s">
        <v>107</v>
      </c>
      <c r="E1378" s="74" t="s">
        <v>5172</v>
      </c>
      <c r="F1378" s="74" t="s">
        <v>5173</v>
      </c>
      <c r="G1378" s="89" t="s">
        <v>5147</v>
      </c>
      <c r="H1378" s="89" t="s">
        <v>5155</v>
      </c>
      <c r="I1378" s="90" t="s">
        <v>5149</v>
      </c>
      <c r="J1378" s="65" t="s">
        <v>5150</v>
      </c>
      <c r="K1378" s="66" t="s">
        <v>5151</v>
      </c>
      <c r="L1378" s="164" t="s">
        <v>5106</v>
      </c>
      <c r="N1378" s="68"/>
      <c r="O1378" s="69"/>
      <c r="P1378" s="69"/>
      <c r="Q1378" s="76"/>
      <c r="R1378" s="68" t="str">
        <f t="shared" si="94"/>
        <v/>
      </c>
      <c r="S1378" s="71" t="str">
        <f t="shared" si="95"/>
        <v/>
      </c>
      <c r="T1378" s="68" t="str">
        <f t="shared" si="96"/>
        <v/>
      </c>
      <c r="U1378" s="71" t="str">
        <f t="shared" si="97"/>
        <v/>
      </c>
    </row>
    <row r="1379" spans="1:21" ht="33.75">
      <c r="A1379" s="98" t="s">
        <v>5174</v>
      </c>
      <c r="B1379" s="79" t="s">
        <v>173</v>
      </c>
      <c r="C1379" s="80" t="s">
        <v>621</v>
      </c>
      <c r="D1379" s="80" t="s">
        <v>562</v>
      </c>
      <c r="E1379" s="74" t="s">
        <v>5175</v>
      </c>
      <c r="F1379" s="74" t="s">
        <v>5176</v>
      </c>
      <c r="G1379" s="89" t="s">
        <v>5147</v>
      </c>
      <c r="H1379" s="89" t="s">
        <v>5155</v>
      </c>
      <c r="I1379" s="90" t="s">
        <v>5149</v>
      </c>
      <c r="J1379" s="65" t="s">
        <v>5150</v>
      </c>
      <c r="K1379" s="66" t="s">
        <v>5151</v>
      </c>
      <c r="L1379" s="164" t="s">
        <v>5106</v>
      </c>
      <c r="N1379" s="68"/>
      <c r="O1379" s="69"/>
      <c r="P1379" s="69"/>
      <c r="Q1379" s="76"/>
      <c r="R1379" s="68" t="str">
        <f t="shared" si="94"/>
        <v/>
      </c>
      <c r="S1379" s="71" t="str">
        <f t="shared" si="95"/>
        <v/>
      </c>
      <c r="T1379" s="68" t="str">
        <f t="shared" si="96"/>
        <v/>
      </c>
      <c r="U1379" s="71" t="str">
        <f t="shared" si="97"/>
        <v/>
      </c>
    </row>
    <row r="1380" spans="1:21" ht="21">
      <c r="A1380" s="99" t="s">
        <v>5177</v>
      </c>
      <c r="B1380" s="92" t="s">
        <v>173</v>
      </c>
      <c r="C1380" s="93" t="s">
        <v>77</v>
      </c>
      <c r="D1380" s="93" t="s">
        <v>25</v>
      </c>
      <c r="E1380" s="62" t="s">
        <v>5178</v>
      </c>
      <c r="F1380" s="62" t="s">
        <v>5179</v>
      </c>
      <c r="G1380" s="89"/>
      <c r="H1380" s="89"/>
      <c r="I1380" s="90"/>
      <c r="J1380" s="65"/>
      <c r="K1380" s="66"/>
      <c r="L1380" s="67"/>
      <c r="N1380" s="68"/>
      <c r="O1380" s="69"/>
      <c r="P1380" s="69"/>
      <c r="Q1380" s="76"/>
      <c r="R1380" s="68" t="str">
        <f t="shared" ref="R1380:R1443" si="98">IF(O1380=0,"",Q1380-O1380)</f>
        <v/>
      </c>
      <c r="S1380" s="71" t="str">
        <f t="shared" ref="S1380:S1443" si="99">IF(O1380=0,"",R1380/O1380)</f>
        <v/>
      </c>
      <c r="T1380" s="68" t="str">
        <f t="shared" ref="T1380:T1443" si="100">IF(P1380=0,"",Q1380-P1380)</f>
        <v/>
      </c>
      <c r="U1380" s="71" t="str">
        <f t="shared" ref="U1380:U1443" si="101">IF(P1380=0,"",T1380/P1380)</f>
        <v/>
      </c>
    </row>
    <row r="1381" spans="1:21" ht="22.5">
      <c r="A1381" s="98" t="s">
        <v>5180</v>
      </c>
      <c r="B1381" s="79" t="s">
        <v>173</v>
      </c>
      <c r="C1381" s="80" t="s">
        <v>77</v>
      </c>
      <c r="D1381" s="80" t="s">
        <v>23</v>
      </c>
      <c r="E1381" s="74" t="s">
        <v>5178</v>
      </c>
      <c r="F1381" s="74" t="s">
        <v>5179</v>
      </c>
      <c r="G1381" s="63" t="s">
        <v>5181</v>
      </c>
      <c r="H1381" s="63" t="s">
        <v>5182</v>
      </c>
      <c r="I1381" s="64" t="s">
        <v>5183</v>
      </c>
      <c r="J1381" s="65" t="s">
        <v>5184</v>
      </c>
      <c r="K1381" s="66" t="s">
        <v>5185</v>
      </c>
      <c r="L1381" s="164" t="s">
        <v>5106</v>
      </c>
      <c r="N1381" s="68"/>
      <c r="O1381" s="69"/>
      <c r="P1381" s="69"/>
      <c r="Q1381" s="76"/>
      <c r="R1381" s="68" t="str">
        <f t="shared" si="98"/>
        <v/>
      </c>
      <c r="S1381" s="71" t="str">
        <f t="shared" si="99"/>
        <v/>
      </c>
      <c r="T1381" s="68" t="str">
        <f t="shared" si="100"/>
        <v/>
      </c>
      <c r="U1381" s="71" t="str">
        <f t="shared" si="101"/>
        <v/>
      </c>
    </row>
    <row r="1382" spans="1:21" ht="31.5">
      <c r="A1382" s="99" t="s">
        <v>5186</v>
      </c>
      <c r="B1382" s="92" t="s">
        <v>173</v>
      </c>
      <c r="C1382" s="93" t="s">
        <v>4472</v>
      </c>
      <c r="D1382" s="93" t="s">
        <v>25</v>
      </c>
      <c r="E1382" s="62" t="s">
        <v>5187</v>
      </c>
      <c r="F1382" s="62" t="s">
        <v>5188</v>
      </c>
      <c r="G1382" s="63"/>
      <c r="H1382" s="63"/>
      <c r="I1382" s="64"/>
      <c r="J1382" s="65"/>
      <c r="K1382" s="66"/>
      <c r="L1382" s="67"/>
      <c r="N1382" s="68"/>
      <c r="O1382" s="69"/>
      <c r="P1382" s="69"/>
      <c r="Q1382" s="76"/>
      <c r="R1382" s="68" t="str">
        <f t="shared" si="98"/>
        <v/>
      </c>
      <c r="S1382" s="71" t="str">
        <f t="shared" si="99"/>
        <v/>
      </c>
      <c r="T1382" s="68" t="str">
        <f t="shared" si="100"/>
        <v/>
      </c>
      <c r="U1382" s="71" t="str">
        <f t="shared" si="101"/>
        <v/>
      </c>
    </row>
    <row r="1383" spans="1:21" ht="22.5">
      <c r="A1383" s="98" t="s">
        <v>5189</v>
      </c>
      <c r="B1383" s="79" t="s">
        <v>173</v>
      </c>
      <c r="C1383" s="80" t="s">
        <v>4472</v>
      </c>
      <c r="D1383" s="80" t="s">
        <v>23</v>
      </c>
      <c r="E1383" s="74" t="s">
        <v>5187</v>
      </c>
      <c r="F1383" s="74" t="s">
        <v>5188</v>
      </c>
      <c r="G1383" s="89" t="s">
        <v>5190</v>
      </c>
      <c r="H1383" s="89" t="s">
        <v>5191</v>
      </c>
      <c r="I1383" s="90" t="s">
        <v>5192</v>
      </c>
      <c r="J1383" s="82" t="s">
        <v>5193</v>
      </c>
      <c r="K1383" s="83" t="s">
        <v>5194</v>
      </c>
      <c r="L1383" s="164" t="s">
        <v>5106</v>
      </c>
      <c r="M1383" s="84"/>
      <c r="N1383" s="68"/>
      <c r="O1383" s="69"/>
      <c r="P1383" s="69"/>
      <c r="Q1383" s="76"/>
      <c r="R1383" s="68" t="str">
        <f t="shared" si="98"/>
        <v/>
      </c>
      <c r="S1383" s="71" t="str">
        <f t="shared" si="99"/>
        <v/>
      </c>
      <c r="T1383" s="68" t="str">
        <f t="shared" si="100"/>
        <v/>
      </c>
      <c r="U1383" s="71" t="str">
        <f t="shared" si="101"/>
        <v/>
      </c>
    </row>
    <row r="1384" spans="1:21" ht="31.9" customHeight="1">
      <c r="A1384" s="99" t="s">
        <v>5195</v>
      </c>
      <c r="B1384" s="92" t="s">
        <v>173</v>
      </c>
      <c r="C1384" s="93" t="s">
        <v>91</v>
      </c>
      <c r="D1384" s="93" t="s">
        <v>25</v>
      </c>
      <c r="E1384" s="62" t="s">
        <v>5196</v>
      </c>
      <c r="F1384" s="62" t="s">
        <v>5197</v>
      </c>
      <c r="G1384" s="63"/>
      <c r="H1384" s="63"/>
      <c r="I1384" s="64"/>
      <c r="J1384" s="65"/>
      <c r="K1384" s="66"/>
      <c r="L1384" s="67"/>
      <c r="N1384" s="68"/>
      <c r="O1384" s="69"/>
      <c r="P1384" s="69"/>
      <c r="Q1384" s="76"/>
      <c r="R1384" s="68" t="str">
        <f t="shared" si="98"/>
        <v/>
      </c>
      <c r="S1384" s="71" t="str">
        <f t="shared" si="99"/>
        <v/>
      </c>
      <c r="T1384" s="68" t="str">
        <f t="shared" si="100"/>
        <v/>
      </c>
      <c r="U1384" s="71" t="str">
        <f t="shared" si="101"/>
        <v/>
      </c>
    </row>
    <row r="1385" spans="1:21" ht="45">
      <c r="A1385" s="98" t="s">
        <v>5198</v>
      </c>
      <c r="B1385" s="79" t="s">
        <v>173</v>
      </c>
      <c r="C1385" s="80" t="s">
        <v>91</v>
      </c>
      <c r="D1385" s="80" t="s">
        <v>23</v>
      </c>
      <c r="E1385" s="74" t="s">
        <v>5199</v>
      </c>
      <c r="F1385" s="74" t="s">
        <v>5200</v>
      </c>
      <c r="G1385" s="63" t="s">
        <v>5201</v>
      </c>
      <c r="H1385" s="63" t="s">
        <v>5202</v>
      </c>
      <c r="I1385" s="64" t="s">
        <v>5203</v>
      </c>
      <c r="J1385" s="65" t="s">
        <v>5204</v>
      </c>
      <c r="K1385" s="66" t="s">
        <v>5205</v>
      </c>
      <c r="L1385" s="164" t="s">
        <v>5106</v>
      </c>
      <c r="N1385" s="68"/>
      <c r="O1385" s="69"/>
      <c r="P1385" s="69"/>
      <c r="Q1385" s="76"/>
      <c r="R1385" s="68" t="str">
        <f t="shared" si="98"/>
        <v/>
      </c>
      <c r="S1385" s="71" t="str">
        <f t="shared" si="99"/>
        <v/>
      </c>
      <c r="T1385" s="68" t="str">
        <f t="shared" si="100"/>
        <v/>
      </c>
      <c r="U1385" s="71" t="str">
        <f t="shared" si="101"/>
        <v/>
      </c>
    </row>
    <row r="1386" spans="1:21" ht="33.75">
      <c r="A1386" s="98" t="s">
        <v>5206</v>
      </c>
      <c r="B1386" s="79" t="s">
        <v>173</v>
      </c>
      <c r="C1386" s="80" t="s">
        <v>91</v>
      </c>
      <c r="D1386" s="80" t="s">
        <v>60</v>
      </c>
      <c r="E1386" s="74" t="s">
        <v>5207</v>
      </c>
      <c r="F1386" s="74" t="s">
        <v>5208</v>
      </c>
      <c r="G1386" s="63" t="s">
        <v>5209</v>
      </c>
      <c r="H1386" s="63" t="s">
        <v>5210</v>
      </c>
      <c r="I1386" s="64" t="s">
        <v>5211</v>
      </c>
      <c r="J1386" s="65" t="s">
        <v>5204</v>
      </c>
      <c r="K1386" s="66" t="s">
        <v>5205</v>
      </c>
      <c r="L1386" s="164" t="s">
        <v>5106</v>
      </c>
      <c r="N1386" s="68"/>
      <c r="O1386" s="69"/>
      <c r="P1386" s="69"/>
      <c r="Q1386" s="76"/>
      <c r="R1386" s="68" t="str">
        <f t="shared" si="98"/>
        <v/>
      </c>
      <c r="S1386" s="71" t="str">
        <f t="shared" si="99"/>
        <v/>
      </c>
      <c r="T1386" s="68" t="str">
        <f t="shared" si="100"/>
        <v/>
      </c>
      <c r="U1386" s="71" t="str">
        <f t="shared" si="101"/>
        <v/>
      </c>
    </row>
    <row r="1387" spans="1:21" ht="25.15" customHeight="1">
      <c r="A1387" s="44" t="s">
        <v>5212</v>
      </c>
      <c r="B1387" s="45" t="s">
        <v>5213</v>
      </c>
      <c r="C1387" s="46" t="s">
        <v>24</v>
      </c>
      <c r="D1387" s="46" t="s">
        <v>25</v>
      </c>
      <c r="E1387" s="47" t="s">
        <v>5214</v>
      </c>
      <c r="F1387" s="47" t="s">
        <v>5215</v>
      </c>
      <c r="G1387" s="48"/>
      <c r="H1387" s="48"/>
      <c r="I1387" s="49"/>
      <c r="J1387" s="50"/>
      <c r="K1387" s="51"/>
      <c r="L1387" s="52"/>
      <c r="M1387" s="53"/>
      <c r="N1387" s="54"/>
      <c r="O1387" s="55"/>
      <c r="P1387" s="55"/>
      <c r="Q1387" s="85"/>
      <c r="R1387" s="54" t="str">
        <f t="shared" si="98"/>
        <v/>
      </c>
      <c r="S1387" s="57" t="str">
        <f t="shared" si="99"/>
        <v/>
      </c>
      <c r="T1387" s="54" t="str">
        <f t="shared" si="100"/>
        <v/>
      </c>
      <c r="U1387" s="57" t="str">
        <f t="shared" si="101"/>
        <v/>
      </c>
    </row>
    <row r="1388" spans="1:21" ht="21">
      <c r="A1388" s="86" t="s">
        <v>5216</v>
      </c>
      <c r="B1388" s="59" t="s">
        <v>5213</v>
      </c>
      <c r="C1388" s="60" t="s">
        <v>29</v>
      </c>
      <c r="D1388" s="60" t="s">
        <v>25</v>
      </c>
      <c r="E1388" s="61" t="s">
        <v>5217</v>
      </c>
      <c r="F1388" s="62" t="s">
        <v>5218</v>
      </c>
      <c r="G1388" s="63"/>
      <c r="H1388" s="63"/>
      <c r="I1388" s="64"/>
      <c r="J1388" s="65"/>
      <c r="K1388" s="66"/>
      <c r="L1388" s="67"/>
      <c r="N1388" s="68"/>
      <c r="O1388" s="69"/>
      <c r="P1388" s="69"/>
      <c r="Q1388" s="76"/>
      <c r="R1388" s="68" t="str">
        <f t="shared" si="98"/>
        <v/>
      </c>
      <c r="S1388" s="71" t="str">
        <f t="shared" si="99"/>
        <v/>
      </c>
      <c r="T1388" s="68" t="str">
        <f t="shared" si="100"/>
        <v/>
      </c>
      <c r="U1388" s="71" t="str">
        <f t="shared" si="101"/>
        <v/>
      </c>
    </row>
    <row r="1389" spans="1:21" ht="22.5">
      <c r="A1389" s="111" t="s">
        <v>5219</v>
      </c>
      <c r="B1389" s="72" t="s">
        <v>5213</v>
      </c>
      <c r="C1389" s="73" t="s">
        <v>29</v>
      </c>
      <c r="D1389" s="73" t="s">
        <v>23</v>
      </c>
      <c r="E1389" s="87" t="s">
        <v>5217</v>
      </c>
      <c r="F1389" s="74" t="s">
        <v>5218</v>
      </c>
      <c r="G1389" s="63" t="s">
        <v>5220</v>
      </c>
      <c r="H1389" s="63" t="s">
        <v>5221</v>
      </c>
      <c r="I1389" s="64" t="s">
        <v>5222</v>
      </c>
      <c r="J1389" s="65" t="s">
        <v>5223</v>
      </c>
      <c r="K1389" s="66" t="s">
        <v>5224</v>
      </c>
      <c r="L1389" s="164" t="s">
        <v>5106</v>
      </c>
      <c r="N1389" s="68"/>
      <c r="O1389" s="69"/>
      <c r="P1389" s="69"/>
      <c r="Q1389" s="76"/>
      <c r="R1389" s="68" t="str">
        <f t="shared" si="98"/>
        <v/>
      </c>
      <c r="S1389" s="71" t="str">
        <f t="shared" si="99"/>
        <v/>
      </c>
      <c r="T1389" s="68" t="str">
        <f t="shared" si="100"/>
        <v/>
      </c>
      <c r="U1389" s="71" t="str">
        <f t="shared" si="101"/>
        <v/>
      </c>
    </row>
    <row r="1390" spans="1:21" ht="21">
      <c r="A1390" s="110" t="s">
        <v>5225</v>
      </c>
      <c r="B1390" s="59" t="s">
        <v>5213</v>
      </c>
      <c r="C1390" s="60" t="s">
        <v>40</v>
      </c>
      <c r="D1390" s="60" t="s">
        <v>25</v>
      </c>
      <c r="E1390" s="61" t="s">
        <v>5226</v>
      </c>
      <c r="F1390" s="62" t="s">
        <v>5227</v>
      </c>
      <c r="G1390" s="63"/>
      <c r="H1390" s="63"/>
      <c r="I1390" s="64"/>
      <c r="J1390" s="65"/>
      <c r="K1390" s="66"/>
      <c r="L1390" s="67"/>
      <c r="N1390" s="68"/>
      <c r="O1390" s="69"/>
      <c r="P1390" s="69"/>
      <c r="Q1390" s="76"/>
      <c r="R1390" s="68" t="str">
        <f t="shared" si="98"/>
        <v/>
      </c>
      <c r="S1390" s="71" t="str">
        <f t="shared" si="99"/>
        <v/>
      </c>
      <c r="T1390" s="68" t="str">
        <f t="shared" si="100"/>
        <v/>
      </c>
      <c r="U1390" s="71" t="str">
        <f t="shared" si="101"/>
        <v/>
      </c>
    </row>
    <row r="1391" spans="1:21" ht="22.5">
      <c r="A1391" s="111" t="s">
        <v>5228</v>
      </c>
      <c r="B1391" s="72" t="s">
        <v>5213</v>
      </c>
      <c r="C1391" s="73" t="s">
        <v>40</v>
      </c>
      <c r="D1391" s="73" t="s">
        <v>23</v>
      </c>
      <c r="E1391" s="87" t="s">
        <v>5226</v>
      </c>
      <c r="F1391" s="74" t="s">
        <v>5227</v>
      </c>
      <c r="G1391" s="63" t="s">
        <v>5220</v>
      </c>
      <c r="H1391" s="63" t="s">
        <v>5221</v>
      </c>
      <c r="I1391" s="64" t="s">
        <v>5222</v>
      </c>
      <c r="J1391" s="65" t="s">
        <v>5223</v>
      </c>
      <c r="K1391" s="66" t="s">
        <v>5224</v>
      </c>
      <c r="L1391" s="164" t="s">
        <v>5106</v>
      </c>
      <c r="N1391" s="68"/>
      <c r="O1391" s="69"/>
      <c r="P1391" s="69"/>
      <c r="Q1391" s="76"/>
      <c r="R1391" s="68" t="str">
        <f t="shared" si="98"/>
        <v/>
      </c>
      <c r="S1391" s="71" t="str">
        <f t="shared" si="99"/>
        <v/>
      </c>
      <c r="T1391" s="68" t="str">
        <f t="shared" si="100"/>
        <v/>
      </c>
      <c r="U1391" s="71" t="str">
        <f t="shared" si="101"/>
        <v/>
      </c>
    </row>
    <row r="1392" spans="1:21" ht="31.5">
      <c r="A1392" s="110" t="s">
        <v>5229</v>
      </c>
      <c r="B1392" s="59" t="s">
        <v>5213</v>
      </c>
      <c r="C1392" s="60" t="s">
        <v>50</v>
      </c>
      <c r="D1392" s="60" t="s">
        <v>25</v>
      </c>
      <c r="E1392" s="61" t="s">
        <v>5230</v>
      </c>
      <c r="F1392" s="62" t="s">
        <v>5231</v>
      </c>
      <c r="G1392" s="63"/>
      <c r="H1392" s="63"/>
      <c r="I1392" s="64"/>
      <c r="J1392" s="65"/>
      <c r="K1392" s="66"/>
      <c r="L1392" s="67"/>
      <c r="N1392" s="68"/>
      <c r="O1392" s="69"/>
      <c r="P1392" s="69"/>
      <c r="Q1392" s="76"/>
      <c r="R1392" s="68" t="str">
        <f t="shared" si="98"/>
        <v/>
      </c>
      <c r="S1392" s="71" t="str">
        <f t="shared" si="99"/>
        <v/>
      </c>
      <c r="T1392" s="68" t="str">
        <f t="shared" si="100"/>
        <v/>
      </c>
      <c r="U1392" s="71" t="str">
        <f t="shared" si="101"/>
        <v/>
      </c>
    </row>
    <row r="1393" spans="1:21" ht="31.5">
      <c r="A1393" s="98" t="s">
        <v>5232</v>
      </c>
      <c r="B1393" s="79" t="s">
        <v>5213</v>
      </c>
      <c r="C1393" s="80" t="s">
        <v>50</v>
      </c>
      <c r="D1393" s="80" t="s">
        <v>23</v>
      </c>
      <c r="E1393" s="74" t="s">
        <v>5233</v>
      </c>
      <c r="F1393" s="74" t="s">
        <v>5234</v>
      </c>
      <c r="G1393" s="63" t="s">
        <v>5235</v>
      </c>
      <c r="H1393" s="63" t="s">
        <v>5236</v>
      </c>
      <c r="I1393" s="64" t="s">
        <v>5237</v>
      </c>
      <c r="J1393" s="65" t="s">
        <v>5238</v>
      </c>
      <c r="K1393" s="66" t="s">
        <v>5239</v>
      </c>
      <c r="L1393" s="164" t="s">
        <v>5106</v>
      </c>
      <c r="N1393" s="68"/>
      <c r="O1393" s="69"/>
      <c r="P1393" s="69"/>
      <c r="Q1393" s="76"/>
      <c r="R1393" s="68" t="str">
        <f t="shared" si="98"/>
        <v/>
      </c>
      <c r="S1393" s="71" t="str">
        <f t="shared" si="99"/>
        <v/>
      </c>
      <c r="T1393" s="68" t="str">
        <f t="shared" si="100"/>
        <v/>
      </c>
      <c r="U1393" s="71" t="str">
        <f t="shared" si="101"/>
        <v/>
      </c>
    </row>
    <row r="1394" spans="1:21" ht="31.5">
      <c r="A1394" s="98" t="s">
        <v>5240</v>
      </c>
      <c r="B1394" s="79" t="s">
        <v>5213</v>
      </c>
      <c r="C1394" s="80" t="s">
        <v>50</v>
      </c>
      <c r="D1394" s="80" t="s">
        <v>60</v>
      </c>
      <c r="E1394" s="74" t="s">
        <v>5241</v>
      </c>
      <c r="F1394" s="74" t="s">
        <v>5242</v>
      </c>
      <c r="G1394" s="63" t="s">
        <v>5243</v>
      </c>
      <c r="H1394" s="63" t="s">
        <v>5244</v>
      </c>
      <c r="I1394" s="64" t="s">
        <v>5245</v>
      </c>
      <c r="J1394" s="65" t="s">
        <v>5246</v>
      </c>
      <c r="K1394" s="66" t="s">
        <v>5247</v>
      </c>
      <c r="L1394" s="164" t="s">
        <v>5106</v>
      </c>
      <c r="N1394" s="68"/>
      <c r="O1394" s="69"/>
      <c r="P1394" s="69"/>
      <c r="Q1394" s="76"/>
      <c r="R1394" s="68" t="str">
        <f t="shared" si="98"/>
        <v/>
      </c>
      <c r="S1394" s="71" t="str">
        <f t="shared" si="99"/>
        <v/>
      </c>
      <c r="T1394" s="68" t="str">
        <f t="shared" si="100"/>
        <v/>
      </c>
      <c r="U1394" s="71" t="str">
        <f t="shared" si="101"/>
        <v/>
      </c>
    </row>
    <row r="1395" spans="1:21" ht="31.5">
      <c r="A1395" s="98" t="s">
        <v>5248</v>
      </c>
      <c r="B1395" s="79" t="s">
        <v>5213</v>
      </c>
      <c r="C1395" s="80" t="s">
        <v>50</v>
      </c>
      <c r="D1395" s="80" t="s">
        <v>107</v>
      </c>
      <c r="E1395" s="74" t="s">
        <v>5249</v>
      </c>
      <c r="F1395" s="74" t="s">
        <v>5250</v>
      </c>
      <c r="G1395" s="63" t="s">
        <v>5181</v>
      </c>
      <c r="H1395" s="63" t="s">
        <v>5182</v>
      </c>
      <c r="I1395" s="64" t="s">
        <v>5183</v>
      </c>
      <c r="J1395" s="65" t="s">
        <v>5184</v>
      </c>
      <c r="K1395" s="66" t="s">
        <v>5185</v>
      </c>
      <c r="L1395" s="164" t="s">
        <v>5106</v>
      </c>
      <c r="N1395" s="68"/>
      <c r="O1395" s="69"/>
      <c r="P1395" s="69"/>
      <c r="Q1395" s="76"/>
      <c r="R1395" s="68" t="str">
        <f t="shared" si="98"/>
        <v/>
      </c>
      <c r="S1395" s="71" t="str">
        <f t="shared" si="99"/>
        <v/>
      </c>
      <c r="T1395" s="68" t="str">
        <f t="shared" si="100"/>
        <v/>
      </c>
      <c r="U1395" s="71" t="str">
        <f t="shared" si="101"/>
        <v/>
      </c>
    </row>
    <row r="1396" spans="1:21" ht="21">
      <c r="A1396" s="98" t="s">
        <v>5251</v>
      </c>
      <c r="B1396" s="79" t="s">
        <v>5213</v>
      </c>
      <c r="C1396" s="80" t="s">
        <v>50</v>
      </c>
      <c r="D1396" s="80" t="s">
        <v>600</v>
      </c>
      <c r="E1396" s="74" t="s">
        <v>5252</v>
      </c>
      <c r="F1396" s="95" t="s">
        <v>5253</v>
      </c>
      <c r="G1396" s="89" t="s">
        <v>5254</v>
      </c>
      <c r="H1396" s="89" t="s">
        <v>5255</v>
      </c>
      <c r="I1396" s="90" t="s">
        <v>5256</v>
      </c>
      <c r="J1396" s="82" t="s">
        <v>5257</v>
      </c>
      <c r="K1396" s="83" t="s">
        <v>5258</v>
      </c>
      <c r="L1396" s="161" t="s">
        <v>5259</v>
      </c>
      <c r="M1396" s="84"/>
      <c r="N1396" s="68"/>
      <c r="O1396" s="69"/>
      <c r="P1396" s="69"/>
      <c r="Q1396" s="76"/>
      <c r="R1396" s="68" t="str">
        <f t="shared" si="98"/>
        <v/>
      </c>
      <c r="S1396" s="71" t="str">
        <f t="shared" si="99"/>
        <v/>
      </c>
      <c r="T1396" s="68" t="str">
        <f t="shared" si="100"/>
        <v/>
      </c>
      <c r="U1396" s="71" t="str">
        <f t="shared" si="101"/>
        <v/>
      </c>
    </row>
    <row r="1397" spans="1:21" ht="21">
      <c r="A1397" s="99" t="s">
        <v>5260</v>
      </c>
      <c r="B1397" s="92" t="s">
        <v>5213</v>
      </c>
      <c r="C1397" s="93" t="s">
        <v>219</v>
      </c>
      <c r="D1397" s="93" t="s">
        <v>25</v>
      </c>
      <c r="E1397" s="62" t="s">
        <v>5261</v>
      </c>
      <c r="F1397" s="94" t="s">
        <v>5262</v>
      </c>
      <c r="G1397" s="89"/>
      <c r="H1397" s="89"/>
      <c r="I1397" s="90"/>
      <c r="J1397" s="82"/>
      <c r="K1397" s="83"/>
      <c r="L1397" s="84"/>
      <c r="M1397" s="84"/>
      <c r="N1397" s="68"/>
      <c r="O1397" s="69"/>
      <c r="P1397" s="69"/>
      <c r="Q1397" s="76"/>
      <c r="R1397" s="68" t="str">
        <f t="shared" si="98"/>
        <v/>
      </c>
      <c r="S1397" s="71" t="str">
        <f t="shared" si="99"/>
        <v/>
      </c>
      <c r="T1397" s="68" t="str">
        <f t="shared" si="100"/>
        <v/>
      </c>
      <c r="U1397" s="71" t="str">
        <f t="shared" si="101"/>
        <v/>
      </c>
    </row>
    <row r="1398" spans="1:21" ht="21">
      <c r="A1398" s="98" t="s">
        <v>5263</v>
      </c>
      <c r="B1398" s="79" t="s">
        <v>5213</v>
      </c>
      <c r="C1398" s="80" t="s">
        <v>219</v>
      </c>
      <c r="D1398" s="80" t="s">
        <v>23</v>
      </c>
      <c r="E1398" s="74" t="s">
        <v>5261</v>
      </c>
      <c r="F1398" s="95" t="s">
        <v>5262</v>
      </c>
      <c r="G1398" s="89" t="s">
        <v>5264</v>
      </c>
      <c r="H1398" s="89" t="s">
        <v>5265</v>
      </c>
      <c r="I1398" s="90" t="s">
        <v>5266</v>
      </c>
      <c r="J1398" s="82" t="s">
        <v>5267</v>
      </c>
      <c r="K1398" s="83" t="s">
        <v>5268</v>
      </c>
      <c r="L1398" s="161" t="s">
        <v>5259</v>
      </c>
      <c r="M1398" s="84"/>
      <c r="N1398" s="68"/>
      <c r="O1398" s="69"/>
      <c r="P1398" s="69"/>
      <c r="Q1398" s="76"/>
      <c r="R1398" s="68" t="str">
        <f t="shared" si="98"/>
        <v/>
      </c>
      <c r="S1398" s="71" t="str">
        <f t="shared" si="99"/>
        <v/>
      </c>
      <c r="T1398" s="68" t="str">
        <f t="shared" si="100"/>
        <v/>
      </c>
      <c r="U1398" s="71" t="str">
        <f t="shared" si="101"/>
        <v/>
      </c>
    </row>
    <row r="1399" spans="1:21" ht="42">
      <c r="A1399" s="86" t="s">
        <v>5269</v>
      </c>
      <c r="B1399" s="59" t="s">
        <v>5213</v>
      </c>
      <c r="C1399" s="60" t="s">
        <v>67</v>
      </c>
      <c r="D1399" s="60" t="s">
        <v>25</v>
      </c>
      <c r="E1399" s="62" t="s">
        <v>5270</v>
      </c>
      <c r="F1399" s="61" t="s">
        <v>5271</v>
      </c>
      <c r="G1399" s="63"/>
      <c r="H1399" s="63"/>
      <c r="I1399" s="64"/>
      <c r="J1399" s="65"/>
      <c r="K1399" s="66"/>
      <c r="L1399" s="67"/>
      <c r="N1399" s="68"/>
      <c r="O1399" s="69"/>
      <c r="P1399" s="69"/>
      <c r="Q1399" s="76"/>
      <c r="R1399" s="68" t="str">
        <f t="shared" si="98"/>
        <v/>
      </c>
      <c r="S1399" s="71" t="str">
        <f t="shared" si="99"/>
        <v/>
      </c>
      <c r="T1399" s="68" t="str">
        <f t="shared" si="100"/>
        <v/>
      </c>
      <c r="U1399" s="71" t="str">
        <f t="shared" si="101"/>
        <v/>
      </c>
    </row>
    <row r="1400" spans="1:21" ht="45">
      <c r="A1400" s="98" t="s">
        <v>5272</v>
      </c>
      <c r="B1400" s="79" t="s">
        <v>5213</v>
      </c>
      <c r="C1400" s="80" t="s">
        <v>67</v>
      </c>
      <c r="D1400" s="80" t="s">
        <v>23</v>
      </c>
      <c r="E1400" s="74" t="s">
        <v>5273</v>
      </c>
      <c r="F1400" s="74" t="s">
        <v>5274</v>
      </c>
      <c r="G1400" s="63" t="s">
        <v>5275</v>
      </c>
      <c r="H1400" s="63" t="s">
        <v>5276</v>
      </c>
      <c r="I1400" s="64" t="s">
        <v>5277</v>
      </c>
      <c r="J1400" s="65" t="s">
        <v>5278</v>
      </c>
      <c r="K1400" s="66" t="s">
        <v>5279</v>
      </c>
      <c r="L1400" s="164" t="s">
        <v>5106</v>
      </c>
      <c r="N1400" s="68"/>
      <c r="O1400" s="69"/>
      <c r="P1400" s="69"/>
      <c r="Q1400" s="76"/>
      <c r="R1400" s="68" t="str">
        <f t="shared" si="98"/>
        <v/>
      </c>
      <c r="S1400" s="71" t="str">
        <f t="shared" si="99"/>
        <v/>
      </c>
      <c r="T1400" s="68" t="str">
        <f t="shared" si="100"/>
        <v/>
      </c>
      <c r="U1400" s="71" t="str">
        <f t="shared" si="101"/>
        <v/>
      </c>
    </row>
    <row r="1401" spans="1:21" ht="42">
      <c r="A1401" s="98" t="s">
        <v>5280</v>
      </c>
      <c r="B1401" s="79" t="s">
        <v>5213</v>
      </c>
      <c r="C1401" s="80" t="s">
        <v>67</v>
      </c>
      <c r="D1401" s="80" t="s">
        <v>299</v>
      </c>
      <c r="E1401" s="74" t="s">
        <v>5281</v>
      </c>
      <c r="F1401" s="74" t="s">
        <v>5282</v>
      </c>
      <c r="G1401" s="63" t="s">
        <v>5283</v>
      </c>
      <c r="H1401" s="63" t="s">
        <v>5284</v>
      </c>
      <c r="I1401" s="64" t="s">
        <v>5285</v>
      </c>
      <c r="J1401" s="65" t="s">
        <v>5278</v>
      </c>
      <c r="K1401" s="66" t="s">
        <v>5279</v>
      </c>
      <c r="L1401" s="164" t="s">
        <v>5106</v>
      </c>
      <c r="N1401" s="68"/>
      <c r="O1401" s="69"/>
      <c r="P1401" s="69"/>
      <c r="Q1401" s="76"/>
      <c r="R1401" s="68" t="str">
        <f t="shared" si="98"/>
        <v/>
      </c>
      <c r="S1401" s="71" t="str">
        <f t="shared" si="99"/>
        <v/>
      </c>
      <c r="T1401" s="68" t="str">
        <f t="shared" si="100"/>
        <v/>
      </c>
      <c r="U1401" s="71" t="str">
        <f t="shared" si="101"/>
        <v/>
      </c>
    </row>
    <row r="1402" spans="1:21" ht="42">
      <c r="A1402" s="98" t="s">
        <v>5286</v>
      </c>
      <c r="B1402" s="79" t="s">
        <v>5213</v>
      </c>
      <c r="C1402" s="80" t="s">
        <v>67</v>
      </c>
      <c r="D1402" s="80" t="s">
        <v>60</v>
      </c>
      <c r="E1402" s="74" t="s">
        <v>5287</v>
      </c>
      <c r="F1402" s="74" t="s">
        <v>5288</v>
      </c>
      <c r="G1402" s="63" t="s">
        <v>5283</v>
      </c>
      <c r="H1402" s="63" t="s">
        <v>5284</v>
      </c>
      <c r="I1402" s="64" t="s">
        <v>5285</v>
      </c>
      <c r="J1402" s="65" t="s">
        <v>5278</v>
      </c>
      <c r="K1402" s="66" t="s">
        <v>5279</v>
      </c>
      <c r="L1402" s="164" t="s">
        <v>5106</v>
      </c>
      <c r="N1402" s="68"/>
      <c r="O1402" s="69"/>
      <c r="P1402" s="69"/>
      <c r="Q1402" s="76"/>
      <c r="R1402" s="68" t="str">
        <f t="shared" si="98"/>
        <v/>
      </c>
      <c r="S1402" s="71" t="str">
        <f t="shared" si="99"/>
        <v/>
      </c>
      <c r="T1402" s="68" t="str">
        <f t="shared" si="100"/>
        <v/>
      </c>
      <c r="U1402" s="71" t="str">
        <f t="shared" si="101"/>
        <v/>
      </c>
    </row>
    <row r="1403" spans="1:21" ht="33.75">
      <c r="A1403" s="98" t="s">
        <v>5289</v>
      </c>
      <c r="B1403" s="79" t="s">
        <v>5213</v>
      </c>
      <c r="C1403" s="80" t="s">
        <v>67</v>
      </c>
      <c r="D1403" s="80" t="s">
        <v>107</v>
      </c>
      <c r="E1403" s="74" t="s">
        <v>5290</v>
      </c>
      <c r="F1403" s="74" t="s">
        <v>5291</v>
      </c>
      <c r="G1403" s="63" t="s">
        <v>5292</v>
      </c>
      <c r="H1403" s="63" t="s">
        <v>5293</v>
      </c>
      <c r="I1403" s="64" t="s">
        <v>5294</v>
      </c>
      <c r="J1403" s="65" t="s">
        <v>5278</v>
      </c>
      <c r="K1403" s="66" t="s">
        <v>5279</v>
      </c>
      <c r="L1403" s="164" t="s">
        <v>5106</v>
      </c>
      <c r="N1403" s="68"/>
      <c r="O1403" s="69"/>
      <c r="P1403" s="69"/>
      <c r="Q1403" s="76"/>
      <c r="R1403" s="68" t="str">
        <f t="shared" si="98"/>
        <v/>
      </c>
      <c r="S1403" s="71" t="str">
        <f t="shared" si="99"/>
        <v/>
      </c>
      <c r="T1403" s="68" t="str">
        <f t="shared" si="100"/>
        <v/>
      </c>
      <c r="U1403" s="71" t="str">
        <f t="shared" si="101"/>
        <v/>
      </c>
    </row>
    <row r="1404" spans="1:21" ht="33.75">
      <c r="A1404" s="98" t="s">
        <v>5295</v>
      </c>
      <c r="B1404" s="79" t="s">
        <v>5213</v>
      </c>
      <c r="C1404" s="80" t="s">
        <v>67</v>
      </c>
      <c r="D1404" s="80" t="s">
        <v>600</v>
      </c>
      <c r="E1404" s="74" t="s">
        <v>5296</v>
      </c>
      <c r="F1404" s="95" t="s">
        <v>5297</v>
      </c>
      <c r="G1404" s="89" t="s">
        <v>5298</v>
      </c>
      <c r="H1404" s="89" t="s">
        <v>5299</v>
      </c>
      <c r="I1404" s="90" t="s">
        <v>5300</v>
      </c>
      <c r="J1404" s="82" t="s">
        <v>5278</v>
      </c>
      <c r="K1404" s="83" t="s">
        <v>5279</v>
      </c>
      <c r="L1404" s="164" t="s">
        <v>5106</v>
      </c>
      <c r="M1404" s="84"/>
      <c r="N1404" s="68"/>
      <c r="O1404" s="69"/>
      <c r="P1404" s="69"/>
      <c r="Q1404" s="76"/>
      <c r="R1404" s="68" t="str">
        <f t="shared" si="98"/>
        <v/>
      </c>
      <c r="S1404" s="71" t="str">
        <f t="shared" si="99"/>
        <v/>
      </c>
      <c r="T1404" s="68" t="str">
        <f t="shared" si="100"/>
        <v/>
      </c>
      <c r="U1404" s="71" t="str">
        <f t="shared" si="101"/>
        <v/>
      </c>
    </row>
    <row r="1405" spans="1:21" ht="21">
      <c r="A1405" s="44" t="s">
        <v>5301</v>
      </c>
      <c r="B1405" s="45" t="s">
        <v>5302</v>
      </c>
      <c r="C1405" s="46" t="s">
        <v>24</v>
      </c>
      <c r="D1405" s="46" t="s">
        <v>25</v>
      </c>
      <c r="E1405" s="47" t="s">
        <v>5303</v>
      </c>
      <c r="F1405" s="47" t="s">
        <v>5304</v>
      </c>
      <c r="G1405" s="48"/>
      <c r="H1405" s="48"/>
      <c r="I1405" s="49"/>
      <c r="J1405" s="50"/>
      <c r="K1405" s="51"/>
      <c r="L1405" s="52"/>
      <c r="M1405" s="53"/>
      <c r="N1405" s="54"/>
      <c r="O1405" s="55"/>
      <c r="P1405" s="55"/>
      <c r="Q1405" s="85"/>
      <c r="R1405" s="54" t="str">
        <f t="shared" si="98"/>
        <v/>
      </c>
      <c r="S1405" s="57" t="str">
        <f t="shared" si="99"/>
        <v/>
      </c>
      <c r="T1405" s="54" t="str">
        <f t="shared" si="100"/>
        <v/>
      </c>
      <c r="U1405" s="57" t="str">
        <f t="shared" si="101"/>
        <v/>
      </c>
    </row>
    <row r="1406" spans="1:21" ht="31.5">
      <c r="A1406" s="86" t="s">
        <v>5305</v>
      </c>
      <c r="B1406" s="59" t="s">
        <v>5302</v>
      </c>
      <c r="C1406" s="60" t="s">
        <v>29</v>
      </c>
      <c r="D1406" s="60" t="s">
        <v>25</v>
      </c>
      <c r="E1406" s="62" t="s">
        <v>5306</v>
      </c>
      <c r="F1406" s="62" t="s">
        <v>5307</v>
      </c>
      <c r="G1406" s="63"/>
      <c r="H1406" s="63"/>
      <c r="I1406" s="64"/>
      <c r="J1406" s="65"/>
      <c r="K1406" s="66"/>
      <c r="L1406" s="67"/>
      <c r="N1406" s="68"/>
      <c r="O1406" s="69"/>
      <c r="P1406" s="69"/>
      <c r="Q1406" s="76"/>
      <c r="R1406" s="68" t="str">
        <f t="shared" si="98"/>
        <v/>
      </c>
      <c r="S1406" s="71" t="str">
        <f t="shared" si="99"/>
        <v/>
      </c>
      <c r="T1406" s="68" t="str">
        <f t="shared" si="100"/>
        <v/>
      </c>
      <c r="U1406" s="71" t="str">
        <f t="shared" si="101"/>
        <v/>
      </c>
    </row>
    <row r="1407" spans="1:21" ht="42">
      <c r="A1407" s="58" t="s">
        <v>5308</v>
      </c>
      <c r="B1407" s="72" t="s">
        <v>5302</v>
      </c>
      <c r="C1407" s="73" t="s">
        <v>29</v>
      </c>
      <c r="D1407" s="73" t="s">
        <v>60</v>
      </c>
      <c r="E1407" s="74" t="s">
        <v>5309</v>
      </c>
      <c r="F1407" s="74" t="s">
        <v>5310</v>
      </c>
      <c r="G1407" s="63" t="s">
        <v>5311</v>
      </c>
      <c r="H1407" s="63" t="s">
        <v>5312</v>
      </c>
      <c r="I1407" s="64" t="s">
        <v>5313</v>
      </c>
      <c r="J1407" s="65" t="s">
        <v>5314</v>
      </c>
      <c r="K1407" s="66" t="s">
        <v>5315</v>
      </c>
      <c r="L1407" s="161" t="s">
        <v>5259</v>
      </c>
      <c r="N1407" s="68"/>
      <c r="O1407" s="69"/>
      <c r="P1407" s="69"/>
      <c r="Q1407" s="76"/>
      <c r="R1407" s="68" t="str">
        <f t="shared" si="98"/>
        <v/>
      </c>
      <c r="S1407" s="71" t="str">
        <f t="shared" si="99"/>
        <v/>
      </c>
      <c r="T1407" s="68" t="str">
        <f t="shared" si="100"/>
        <v/>
      </c>
      <c r="U1407" s="71" t="str">
        <f t="shared" si="101"/>
        <v/>
      </c>
    </row>
    <row r="1408" spans="1:21" ht="42">
      <c r="A1408" s="58" t="s">
        <v>5316</v>
      </c>
      <c r="B1408" s="72" t="s">
        <v>5302</v>
      </c>
      <c r="C1408" s="73" t="s">
        <v>29</v>
      </c>
      <c r="D1408" s="73" t="s">
        <v>439</v>
      </c>
      <c r="E1408" s="74" t="s">
        <v>5317</v>
      </c>
      <c r="F1408" s="74" t="s">
        <v>5318</v>
      </c>
      <c r="G1408" s="63" t="s">
        <v>5319</v>
      </c>
      <c r="H1408" s="63" t="s">
        <v>5320</v>
      </c>
      <c r="I1408" s="64" t="s">
        <v>5321</v>
      </c>
      <c r="J1408" s="65" t="s">
        <v>5314</v>
      </c>
      <c r="K1408" s="66" t="s">
        <v>5315</v>
      </c>
      <c r="L1408" s="164" t="s">
        <v>5322</v>
      </c>
      <c r="N1408" s="68"/>
      <c r="O1408" s="69"/>
      <c r="P1408" s="69"/>
      <c r="Q1408" s="76"/>
      <c r="R1408" s="68" t="str">
        <f t="shared" si="98"/>
        <v/>
      </c>
      <c r="S1408" s="71" t="str">
        <f t="shared" si="99"/>
        <v/>
      </c>
      <c r="T1408" s="68" t="str">
        <f t="shared" si="100"/>
        <v/>
      </c>
      <c r="U1408" s="71" t="str">
        <f t="shared" si="101"/>
        <v/>
      </c>
    </row>
    <row r="1409" spans="1:21" ht="42">
      <c r="A1409" s="98" t="s">
        <v>5323</v>
      </c>
      <c r="B1409" s="79" t="s">
        <v>5302</v>
      </c>
      <c r="C1409" s="80" t="s">
        <v>29</v>
      </c>
      <c r="D1409" s="80" t="s">
        <v>672</v>
      </c>
      <c r="E1409" s="74" t="s">
        <v>5324</v>
      </c>
      <c r="F1409" s="74" t="s">
        <v>5325</v>
      </c>
      <c r="G1409" s="89" t="s">
        <v>5326</v>
      </c>
      <c r="H1409" s="89" t="s">
        <v>5327</v>
      </c>
      <c r="I1409" s="90" t="s">
        <v>5328</v>
      </c>
      <c r="J1409" s="65" t="s">
        <v>5314</v>
      </c>
      <c r="K1409" s="66" t="s">
        <v>5315</v>
      </c>
      <c r="L1409" s="161" t="s">
        <v>5259</v>
      </c>
      <c r="N1409" s="68"/>
      <c r="O1409" s="69"/>
      <c r="P1409" s="69"/>
      <c r="Q1409" s="76"/>
      <c r="R1409" s="68" t="str">
        <f t="shared" si="98"/>
        <v/>
      </c>
      <c r="S1409" s="71" t="str">
        <f t="shared" si="99"/>
        <v/>
      </c>
      <c r="T1409" s="68" t="str">
        <f t="shared" si="100"/>
        <v/>
      </c>
      <c r="U1409" s="71" t="str">
        <f t="shared" si="101"/>
        <v/>
      </c>
    </row>
    <row r="1410" spans="1:21" ht="33.75">
      <c r="A1410" s="58" t="s">
        <v>5329</v>
      </c>
      <c r="B1410" s="72" t="s">
        <v>5302</v>
      </c>
      <c r="C1410" s="73" t="s">
        <v>29</v>
      </c>
      <c r="D1410" s="73" t="s">
        <v>107</v>
      </c>
      <c r="E1410" s="74" t="s">
        <v>5330</v>
      </c>
      <c r="F1410" s="95" t="s">
        <v>5331</v>
      </c>
      <c r="G1410" s="89" t="s">
        <v>5332</v>
      </c>
      <c r="H1410" s="89" t="s">
        <v>5333</v>
      </c>
      <c r="I1410" s="64" t="s">
        <v>5334</v>
      </c>
      <c r="J1410" s="65" t="s">
        <v>5314</v>
      </c>
      <c r="K1410" s="66" t="s">
        <v>5315</v>
      </c>
      <c r="L1410" s="161" t="s">
        <v>5259</v>
      </c>
      <c r="N1410" s="68"/>
      <c r="O1410" s="69"/>
      <c r="P1410" s="69"/>
      <c r="Q1410" s="76"/>
      <c r="R1410" s="68" t="str">
        <f t="shared" si="98"/>
        <v/>
      </c>
      <c r="S1410" s="71" t="str">
        <f t="shared" si="99"/>
        <v/>
      </c>
      <c r="T1410" s="68" t="str">
        <f t="shared" si="100"/>
        <v/>
      </c>
      <c r="U1410" s="71" t="str">
        <f t="shared" si="101"/>
        <v/>
      </c>
    </row>
    <row r="1411" spans="1:21" ht="33.75">
      <c r="A1411" s="58" t="s">
        <v>5335</v>
      </c>
      <c r="B1411" s="72" t="s">
        <v>5302</v>
      </c>
      <c r="C1411" s="73" t="s">
        <v>29</v>
      </c>
      <c r="D1411" s="73" t="s">
        <v>600</v>
      </c>
      <c r="E1411" s="74" t="s">
        <v>5336</v>
      </c>
      <c r="F1411" s="74" t="s">
        <v>5337</v>
      </c>
      <c r="G1411" s="63" t="s">
        <v>5338</v>
      </c>
      <c r="H1411" s="63" t="s">
        <v>5339</v>
      </c>
      <c r="I1411" s="64" t="s">
        <v>5340</v>
      </c>
      <c r="J1411" s="65" t="s">
        <v>5314</v>
      </c>
      <c r="K1411" s="66" t="s">
        <v>5315</v>
      </c>
      <c r="L1411" s="161" t="s">
        <v>5259</v>
      </c>
      <c r="N1411" s="68"/>
      <c r="O1411" s="69"/>
      <c r="P1411" s="69"/>
      <c r="Q1411" s="76"/>
      <c r="R1411" s="68" t="str">
        <f t="shared" si="98"/>
        <v/>
      </c>
      <c r="S1411" s="71" t="str">
        <f t="shared" si="99"/>
        <v/>
      </c>
      <c r="T1411" s="68" t="str">
        <f t="shared" si="100"/>
        <v/>
      </c>
      <c r="U1411" s="71" t="str">
        <f t="shared" si="101"/>
        <v/>
      </c>
    </row>
    <row r="1412" spans="1:21" ht="42">
      <c r="A1412" s="58" t="s">
        <v>5341</v>
      </c>
      <c r="B1412" s="72" t="s">
        <v>5302</v>
      </c>
      <c r="C1412" s="73" t="s">
        <v>29</v>
      </c>
      <c r="D1412" s="73" t="s">
        <v>609</v>
      </c>
      <c r="E1412" s="74" t="s">
        <v>5342</v>
      </c>
      <c r="F1412" s="74" t="s">
        <v>5343</v>
      </c>
      <c r="G1412" s="63" t="s">
        <v>5338</v>
      </c>
      <c r="H1412" s="63" t="s">
        <v>5339</v>
      </c>
      <c r="I1412" s="64" t="s">
        <v>5340</v>
      </c>
      <c r="J1412" s="65" t="s">
        <v>5314</v>
      </c>
      <c r="K1412" s="66" t="s">
        <v>5315</v>
      </c>
      <c r="L1412" s="164" t="s">
        <v>5322</v>
      </c>
      <c r="N1412" s="68"/>
      <c r="O1412" s="69"/>
      <c r="P1412" s="69"/>
      <c r="Q1412" s="76"/>
      <c r="R1412" s="68" t="str">
        <f t="shared" si="98"/>
        <v/>
      </c>
      <c r="S1412" s="71" t="str">
        <f t="shared" si="99"/>
        <v/>
      </c>
      <c r="T1412" s="68" t="str">
        <f t="shared" si="100"/>
        <v/>
      </c>
      <c r="U1412" s="71" t="str">
        <f t="shared" si="101"/>
        <v/>
      </c>
    </row>
    <row r="1413" spans="1:21" ht="33.75">
      <c r="A1413" s="58" t="s">
        <v>5344</v>
      </c>
      <c r="B1413" s="72" t="s">
        <v>5302</v>
      </c>
      <c r="C1413" s="73" t="s">
        <v>29</v>
      </c>
      <c r="D1413" s="73" t="s">
        <v>722</v>
      </c>
      <c r="E1413" s="74" t="s">
        <v>5345</v>
      </c>
      <c r="F1413" s="74" t="s">
        <v>5346</v>
      </c>
      <c r="G1413" s="63" t="s">
        <v>5347</v>
      </c>
      <c r="H1413" s="63" t="s">
        <v>5348</v>
      </c>
      <c r="I1413" s="64" t="s">
        <v>5349</v>
      </c>
      <c r="J1413" s="65" t="s">
        <v>5350</v>
      </c>
      <c r="K1413" s="66" t="s">
        <v>5351</v>
      </c>
      <c r="L1413" s="161" t="s">
        <v>5259</v>
      </c>
      <c r="N1413" s="68"/>
      <c r="O1413" s="69"/>
      <c r="P1413" s="69"/>
      <c r="Q1413" s="76"/>
      <c r="R1413" s="68" t="str">
        <f t="shared" si="98"/>
        <v/>
      </c>
      <c r="S1413" s="71" t="str">
        <f t="shared" si="99"/>
        <v/>
      </c>
      <c r="T1413" s="68" t="str">
        <f t="shared" si="100"/>
        <v/>
      </c>
      <c r="U1413" s="71" t="str">
        <f t="shared" si="101"/>
        <v/>
      </c>
    </row>
    <row r="1414" spans="1:21" ht="31.5">
      <c r="A1414" s="86" t="s">
        <v>5352</v>
      </c>
      <c r="B1414" s="59" t="s">
        <v>5302</v>
      </c>
      <c r="C1414" s="60" t="s">
        <v>40</v>
      </c>
      <c r="D1414" s="60" t="s">
        <v>25</v>
      </c>
      <c r="E1414" s="62" t="s">
        <v>5353</v>
      </c>
      <c r="F1414" s="62" t="s">
        <v>5354</v>
      </c>
      <c r="G1414" s="63"/>
      <c r="H1414" s="63"/>
      <c r="I1414" s="64"/>
      <c r="J1414" s="65"/>
      <c r="K1414" s="66"/>
      <c r="L1414" s="67"/>
      <c r="N1414" s="68"/>
      <c r="O1414" s="69"/>
      <c r="P1414" s="69"/>
      <c r="Q1414" s="76"/>
      <c r="R1414" s="68" t="str">
        <f t="shared" si="98"/>
        <v/>
      </c>
      <c r="S1414" s="71" t="str">
        <f t="shared" si="99"/>
        <v/>
      </c>
      <c r="T1414" s="68" t="str">
        <f t="shared" si="100"/>
        <v/>
      </c>
      <c r="U1414" s="71" t="str">
        <f t="shared" si="101"/>
        <v/>
      </c>
    </row>
    <row r="1415" spans="1:21" ht="42">
      <c r="A1415" s="58" t="s">
        <v>5355</v>
      </c>
      <c r="B1415" s="72" t="s">
        <v>5302</v>
      </c>
      <c r="C1415" s="73" t="s">
        <v>40</v>
      </c>
      <c r="D1415" s="73" t="s">
        <v>60</v>
      </c>
      <c r="E1415" s="74" t="s">
        <v>5356</v>
      </c>
      <c r="F1415" s="74" t="s">
        <v>5357</v>
      </c>
      <c r="G1415" s="63" t="s">
        <v>5311</v>
      </c>
      <c r="H1415" s="63" t="s">
        <v>5358</v>
      </c>
      <c r="I1415" s="64" t="s">
        <v>5313</v>
      </c>
      <c r="J1415" s="65" t="s">
        <v>5314</v>
      </c>
      <c r="K1415" s="66" t="s">
        <v>5315</v>
      </c>
      <c r="L1415" s="161" t="s">
        <v>5259</v>
      </c>
      <c r="N1415" s="68"/>
      <c r="O1415" s="69"/>
      <c r="P1415" s="69"/>
      <c r="Q1415" s="76"/>
      <c r="R1415" s="68" t="str">
        <f t="shared" si="98"/>
        <v/>
      </c>
      <c r="S1415" s="71" t="str">
        <f t="shared" si="99"/>
        <v/>
      </c>
      <c r="T1415" s="68" t="str">
        <f t="shared" si="100"/>
        <v/>
      </c>
      <c r="U1415" s="71" t="str">
        <f t="shared" si="101"/>
        <v/>
      </c>
    </row>
    <row r="1416" spans="1:21" ht="52.5">
      <c r="A1416" s="58" t="s">
        <v>5359</v>
      </c>
      <c r="B1416" s="72" t="s">
        <v>5302</v>
      </c>
      <c r="C1416" s="73" t="s">
        <v>40</v>
      </c>
      <c r="D1416" s="73" t="s">
        <v>672</v>
      </c>
      <c r="E1416" s="87" t="s">
        <v>5360</v>
      </c>
      <c r="F1416" s="74" t="s">
        <v>5361</v>
      </c>
      <c r="G1416" s="63" t="s">
        <v>5362</v>
      </c>
      <c r="H1416" s="63" t="s">
        <v>5363</v>
      </c>
      <c r="I1416" s="64" t="s">
        <v>5364</v>
      </c>
      <c r="J1416" s="65" t="s">
        <v>5314</v>
      </c>
      <c r="K1416" s="66" t="s">
        <v>5315</v>
      </c>
      <c r="L1416" s="164" t="s">
        <v>5322</v>
      </c>
      <c r="N1416" s="68"/>
      <c r="O1416" s="69"/>
      <c r="P1416" s="69"/>
      <c r="Q1416" s="76"/>
      <c r="R1416" s="68" t="str">
        <f t="shared" si="98"/>
        <v/>
      </c>
      <c r="S1416" s="71" t="str">
        <f t="shared" si="99"/>
        <v/>
      </c>
      <c r="T1416" s="68" t="str">
        <f t="shared" si="100"/>
        <v/>
      </c>
      <c r="U1416" s="71" t="str">
        <f t="shared" si="101"/>
        <v/>
      </c>
    </row>
    <row r="1417" spans="1:21" ht="52.5">
      <c r="A1417" s="58" t="s">
        <v>5365</v>
      </c>
      <c r="B1417" s="72" t="s">
        <v>5302</v>
      </c>
      <c r="C1417" s="73" t="s">
        <v>40</v>
      </c>
      <c r="D1417" s="73" t="s">
        <v>676</v>
      </c>
      <c r="E1417" s="87" t="s">
        <v>5366</v>
      </c>
      <c r="F1417" s="74" t="s">
        <v>5367</v>
      </c>
      <c r="G1417" s="63" t="s">
        <v>5368</v>
      </c>
      <c r="H1417" s="63" t="s">
        <v>5369</v>
      </c>
      <c r="I1417" s="64" t="s">
        <v>5370</v>
      </c>
      <c r="J1417" s="65" t="s">
        <v>5314</v>
      </c>
      <c r="K1417" s="66" t="s">
        <v>5315</v>
      </c>
      <c r="L1417" s="164" t="s">
        <v>5322</v>
      </c>
      <c r="N1417" s="68"/>
      <c r="O1417" s="69"/>
      <c r="P1417" s="69"/>
      <c r="Q1417" s="76"/>
      <c r="R1417" s="68" t="str">
        <f t="shared" si="98"/>
        <v/>
      </c>
      <c r="S1417" s="71" t="str">
        <f t="shared" si="99"/>
        <v/>
      </c>
      <c r="T1417" s="68" t="str">
        <f t="shared" si="100"/>
        <v/>
      </c>
      <c r="U1417" s="71" t="str">
        <f t="shared" si="101"/>
        <v/>
      </c>
    </row>
    <row r="1418" spans="1:21" ht="52.5">
      <c r="A1418" s="58" t="s">
        <v>5371</v>
      </c>
      <c r="B1418" s="72" t="s">
        <v>5302</v>
      </c>
      <c r="C1418" s="73" t="s">
        <v>40</v>
      </c>
      <c r="D1418" s="73" t="s">
        <v>680</v>
      </c>
      <c r="E1418" s="87" t="s">
        <v>5372</v>
      </c>
      <c r="F1418" s="74" t="s">
        <v>5373</v>
      </c>
      <c r="G1418" s="63" t="s">
        <v>5374</v>
      </c>
      <c r="H1418" s="63" t="s">
        <v>5375</v>
      </c>
      <c r="I1418" s="64" t="s">
        <v>5376</v>
      </c>
      <c r="J1418" s="65" t="s">
        <v>5314</v>
      </c>
      <c r="K1418" s="66" t="s">
        <v>5315</v>
      </c>
      <c r="L1418" s="164" t="s">
        <v>5322</v>
      </c>
      <c r="N1418" s="68"/>
      <c r="O1418" s="69"/>
      <c r="P1418" s="69"/>
      <c r="Q1418" s="76"/>
      <c r="R1418" s="68" t="str">
        <f t="shared" si="98"/>
        <v/>
      </c>
      <c r="S1418" s="71" t="str">
        <f t="shared" si="99"/>
        <v/>
      </c>
      <c r="T1418" s="68" t="str">
        <f t="shared" si="100"/>
        <v/>
      </c>
      <c r="U1418" s="71" t="str">
        <f t="shared" si="101"/>
        <v/>
      </c>
    </row>
    <row r="1419" spans="1:21" ht="52.5">
      <c r="A1419" s="58" t="s">
        <v>5377</v>
      </c>
      <c r="B1419" s="72" t="s">
        <v>5302</v>
      </c>
      <c r="C1419" s="73" t="s">
        <v>40</v>
      </c>
      <c r="D1419" s="73" t="s">
        <v>684</v>
      </c>
      <c r="E1419" s="87" t="s">
        <v>5378</v>
      </c>
      <c r="F1419" s="74" t="s">
        <v>5379</v>
      </c>
      <c r="G1419" s="63" t="s">
        <v>5380</v>
      </c>
      <c r="H1419" s="63" t="s">
        <v>5381</v>
      </c>
      <c r="I1419" s="64" t="s">
        <v>5382</v>
      </c>
      <c r="J1419" s="65" t="s">
        <v>5314</v>
      </c>
      <c r="K1419" s="66" t="s">
        <v>5315</v>
      </c>
      <c r="L1419" s="164" t="s">
        <v>5322</v>
      </c>
      <c r="N1419" s="68"/>
      <c r="O1419" s="69"/>
      <c r="P1419" s="69"/>
      <c r="Q1419" s="76"/>
      <c r="R1419" s="68" t="str">
        <f t="shared" si="98"/>
        <v/>
      </c>
      <c r="S1419" s="71" t="str">
        <f t="shared" si="99"/>
        <v/>
      </c>
      <c r="T1419" s="68" t="str">
        <f t="shared" si="100"/>
        <v/>
      </c>
      <c r="U1419" s="71" t="str">
        <f t="shared" si="101"/>
        <v/>
      </c>
    </row>
    <row r="1420" spans="1:21" ht="63">
      <c r="A1420" s="58" t="s">
        <v>5383</v>
      </c>
      <c r="B1420" s="72" t="s">
        <v>5302</v>
      </c>
      <c r="C1420" s="73" t="s">
        <v>40</v>
      </c>
      <c r="D1420" s="73" t="s">
        <v>688</v>
      </c>
      <c r="E1420" s="87" t="s">
        <v>5384</v>
      </c>
      <c r="F1420" s="74" t="s">
        <v>5385</v>
      </c>
      <c r="G1420" s="63" t="s">
        <v>5386</v>
      </c>
      <c r="H1420" s="63" t="s">
        <v>5387</v>
      </c>
      <c r="I1420" s="64" t="s">
        <v>5388</v>
      </c>
      <c r="J1420" s="65" t="s">
        <v>5314</v>
      </c>
      <c r="K1420" s="66" t="s">
        <v>5315</v>
      </c>
      <c r="L1420" s="164" t="s">
        <v>5322</v>
      </c>
      <c r="N1420" s="68"/>
      <c r="O1420" s="69"/>
      <c r="P1420" s="69"/>
      <c r="Q1420" s="76"/>
      <c r="R1420" s="68" t="str">
        <f t="shared" si="98"/>
        <v/>
      </c>
      <c r="S1420" s="71" t="str">
        <f t="shared" si="99"/>
        <v/>
      </c>
      <c r="T1420" s="68" t="str">
        <f t="shared" si="100"/>
        <v/>
      </c>
      <c r="U1420" s="71" t="str">
        <f t="shared" si="101"/>
        <v/>
      </c>
    </row>
    <row r="1421" spans="1:21" ht="63">
      <c r="A1421" s="58" t="s">
        <v>5389</v>
      </c>
      <c r="B1421" s="72" t="s">
        <v>5302</v>
      </c>
      <c r="C1421" s="73" t="s">
        <v>40</v>
      </c>
      <c r="D1421" s="73" t="s">
        <v>692</v>
      </c>
      <c r="E1421" s="87" t="s">
        <v>5390</v>
      </c>
      <c r="F1421" s="74" t="s">
        <v>5391</v>
      </c>
      <c r="G1421" s="63" t="s">
        <v>5392</v>
      </c>
      <c r="H1421" s="63" t="s">
        <v>5393</v>
      </c>
      <c r="I1421" s="64" t="s">
        <v>5394</v>
      </c>
      <c r="J1421" s="65" t="s">
        <v>5314</v>
      </c>
      <c r="K1421" s="66" t="s">
        <v>5315</v>
      </c>
      <c r="L1421" s="164" t="s">
        <v>5322</v>
      </c>
      <c r="N1421" s="68"/>
      <c r="O1421" s="69"/>
      <c r="P1421" s="69"/>
      <c r="Q1421" s="76"/>
      <c r="R1421" s="68" t="str">
        <f t="shared" si="98"/>
        <v/>
      </c>
      <c r="S1421" s="71" t="str">
        <f t="shared" si="99"/>
        <v/>
      </c>
      <c r="T1421" s="68" t="str">
        <f t="shared" si="100"/>
        <v/>
      </c>
      <c r="U1421" s="71" t="str">
        <f t="shared" si="101"/>
        <v/>
      </c>
    </row>
    <row r="1422" spans="1:21" ht="63">
      <c r="A1422" s="58" t="s">
        <v>5395</v>
      </c>
      <c r="B1422" s="72" t="s">
        <v>5302</v>
      </c>
      <c r="C1422" s="73" t="s">
        <v>40</v>
      </c>
      <c r="D1422" s="73" t="s">
        <v>5396</v>
      </c>
      <c r="E1422" s="87" t="s">
        <v>5397</v>
      </c>
      <c r="F1422" s="74" t="s">
        <v>5398</v>
      </c>
      <c r="G1422" s="63" t="s">
        <v>5399</v>
      </c>
      <c r="H1422" s="63" t="s">
        <v>5400</v>
      </c>
      <c r="I1422" s="64" t="s">
        <v>5401</v>
      </c>
      <c r="J1422" s="65" t="s">
        <v>5314</v>
      </c>
      <c r="K1422" s="66" t="s">
        <v>5315</v>
      </c>
      <c r="L1422" s="164" t="s">
        <v>5322</v>
      </c>
      <c r="N1422" s="68"/>
      <c r="O1422" s="69"/>
      <c r="P1422" s="69"/>
      <c r="Q1422" s="76"/>
      <c r="R1422" s="68" t="str">
        <f t="shared" si="98"/>
        <v/>
      </c>
      <c r="S1422" s="71" t="str">
        <f t="shared" si="99"/>
        <v/>
      </c>
      <c r="T1422" s="68" t="str">
        <f t="shared" si="100"/>
        <v/>
      </c>
      <c r="U1422" s="71" t="str">
        <f t="shared" si="101"/>
        <v/>
      </c>
    </row>
    <row r="1423" spans="1:21" ht="52.5">
      <c r="A1423" s="58" t="s">
        <v>5402</v>
      </c>
      <c r="B1423" s="72" t="s">
        <v>5302</v>
      </c>
      <c r="C1423" s="73" t="s">
        <v>40</v>
      </c>
      <c r="D1423" s="73" t="s">
        <v>5403</v>
      </c>
      <c r="E1423" s="74" t="s">
        <v>5404</v>
      </c>
      <c r="F1423" s="74" t="s">
        <v>5405</v>
      </c>
      <c r="G1423" s="89" t="s">
        <v>5406</v>
      </c>
      <c r="H1423" s="89" t="s">
        <v>5407</v>
      </c>
      <c r="I1423" s="64" t="s">
        <v>5408</v>
      </c>
      <c r="J1423" s="65" t="s">
        <v>5314</v>
      </c>
      <c r="K1423" s="66" t="s">
        <v>5315</v>
      </c>
      <c r="L1423" s="164" t="s">
        <v>5322</v>
      </c>
      <c r="N1423" s="68"/>
      <c r="O1423" s="69"/>
      <c r="P1423" s="69"/>
      <c r="Q1423" s="76"/>
      <c r="R1423" s="68" t="str">
        <f t="shared" si="98"/>
        <v/>
      </c>
      <c r="S1423" s="71" t="str">
        <f t="shared" si="99"/>
        <v/>
      </c>
      <c r="T1423" s="68" t="str">
        <f t="shared" si="100"/>
        <v/>
      </c>
      <c r="U1423" s="71" t="str">
        <f t="shared" si="101"/>
        <v/>
      </c>
    </row>
    <row r="1424" spans="1:21" ht="33.75">
      <c r="A1424" s="58" t="s">
        <v>5409</v>
      </c>
      <c r="B1424" s="72" t="s">
        <v>5302</v>
      </c>
      <c r="C1424" s="73" t="s">
        <v>40</v>
      </c>
      <c r="D1424" s="73" t="s">
        <v>107</v>
      </c>
      <c r="E1424" s="74" t="s">
        <v>5410</v>
      </c>
      <c r="F1424" s="95" t="s">
        <v>5411</v>
      </c>
      <c r="G1424" s="63" t="s">
        <v>5332</v>
      </c>
      <c r="H1424" s="63" t="s">
        <v>5333</v>
      </c>
      <c r="I1424" s="64" t="s">
        <v>5334</v>
      </c>
      <c r="J1424" s="82" t="s">
        <v>5350</v>
      </c>
      <c r="K1424" s="83" t="s">
        <v>5351</v>
      </c>
      <c r="L1424" s="161" t="s">
        <v>5259</v>
      </c>
      <c r="M1424" s="84"/>
      <c r="N1424" s="68"/>
      <c r="O1424" s="69"/>
      <c r="P1424" s="69"/>
      <c r="Q1424" s="76"/>
      <c r="R1424" s="68" t="str">
        <f t="shared" si="98"/>
        <v/>
      </c>
      <c r="S1424" s="71" t="str">
        <f t="shared" si="99"/>
        <v/>
      </c>
      <c r="T1424" s="68" t="str">
        <f t="shared" si="100"/>
        <v/>
      </c>
      <c r="U1424" s="71" t="str">
        <f t="shared" si="101"/>
        <v/>
      </c>
    </row>
    <row r="1425" spans="1:21" ht="42">
      <c r="A1425" s="98" t="s">
        <v>5412</v>
      </c>
      <c r="B1425" s="79" t="s">
        <v>5302</v>
      </c>
      <c r="C1425" s="80" t="s">
        <v>40</v>
      </c>
      <c r="D1425" s="80" t="s">
        <v>600</v>
      </c>
      <c r="E1425" s="74" t="s">
        <v>5413</v>
      </c>
      <c r="F1425" s="74" t="s">
        <v>5414</v>
      </c>
      <c r="G1425" s="89" t="s">
        <v>5338</v>
      </c>
      <c r="H1425" s="89" t="s">
        <v>5339</v>
      </c>
      <c r="I1425" s="90" t="s">
        <v>5340</v>
      </c>
      <c r="J1425" s="82" t="s">
        <v>5314</v>
      </c>
      <c r="K1425" s="83" t="s">
        <v>5315</v>
      </c>
      <c r="L1425" s="161" t="s">
        <v>5259</v>
      </c>
      <c r="M1425" s="84"/>
      <c r="N1425" s="68"/>
      <c r="O1425" s="69"/>
      <c r="P1425" s="69"/>
      <c r="Q1425" s="76"/>
      <c r="R1425" s="68" t="str">
        <f t="shared" si="98"/>
        <v/>
      </c>
      <c r="S1425" s="71" t="str">
        <f t="shared" si="99"/>
        <v/>
      </c>
      <c r="T1425" s="68" t="str">
        <f t="shared" si="100"/>
        <v/>
      </c>
      <c r="U1425" s="71" t="str">
        <f t="shared" si="101"/>
        <v/>
      </c>
    </row>
    <row r="1426" spans="1:21" ht="42" customHeight="1">
      <c r="A1426" s="58" t="s">
        <v>5415</v>
      </c>
      <c r="B1426" s="72" t="s">
        <v>5302</v>
      </c>
      <c r="C1426" s="73" t="s">
        <v>40</v>
      </c>
      <c r="D1426" s="73" t="s">
        <v>609</v>
      </c>
      <c r="E1426" s="74" t="s">
        <v>5416</v>
      </c>
      <c r="F1426" s="74" t="s">
        <v>5417</v>
      </c>
      <c r="G1426" s="63" t="s">
        <v>5338</v>
      </c>
      <c r="H1426" s="63" t="s">
        <v>5339</v>
      </c>
      <c r="I1426" s="64" t="s">
        <v>5340</v>
      </c>
      <c r="J1426" s="65" t="s">
        <v>5314</v>
      </c>
      <c r="K1426" s="66" t="s">
        <v>5315</v>
      </c>
      <c r="L1426" s="164" t="s">
        <v>5322</v>
      </c>
      <c r="N1426" s="68"/>
      <c r="O1426" s="69"/>
      <c r="P1426" s="69"/>
      <c r="Q1426" s="76"/>
      <c r="R1426" s="68" t="str">
        <f t="shared" si="98"/>
        <v/>
      </c>
      <c r="S1426" s="71" t="str">
        <f t="shared" si="99"/>
        <v/>
      </c>
      <c r="T1426" s="68" t="str">
        <f t="shared" si="100"/>
        <v/>
      </c>
      <c r="U1426" s="71" t="str">
        <f t="shared" si="101"/>
        <v/>
      </c>
    </row>
    <row r="1427" spans="1:21" ht="33.75">
      <c r="A1427" s="58" t="s">
        <v>5418</v>
      </c>
      <c r="B1427" s="72" t="s">
        <v>5302</v>
      </c>
      <c r="C1427" s="73" t="s">
        <v>40</v>
      </c>
      <c r="D1427" s="73" t="s">
        <v>722</v>
      </c>
      <c r="E1427" s="74" t="s">
        <v>5419</v>
      </c>
      <c r="F1427" s="74" t="s">
        <v>5420</v>
      </c>
      <c r="G1427" s="63" t="s">
        <v>5347</v>
      </c>
      <c r="H1427" s="63" t="s">
        <v>5348</v>
      </c>
      <c r="I1427" s="64" t="s">
        <v>5349</v>
      </c>
      <c r="J1427" s="65" t="s">
        <v>5350</v>
      </c>
      <c r="K1427" s="66" t="s">
        <v>5351</v>
      </c>
      <c r="L1427" s="161" t="s">
        <v>5259</v>
      </c>
      <c r="N1427" s="68"/>
      <c r="O1427" s="69"/>
      <c r="P1427" s="69"/>
      <c r="Q1427" s="76"/>
      <c r="R1427" s="68" t="str">
        <f t="shared" si="98"/>
        <v/>
      </c>
      <c r="S1427" s="71" t="str">
        <f t="shared" si="99"/>
        <v/>
      </c>
      <c r="T1427" s="68" t="str">
        <f t="shared" si="100"/>
        <v/>
      </c>
      <c r="U1427" s="71" t="str">
        <f t="shared" si="101"/>
        <v/>
      </c>
    </row>
    <row r="1428" spans="1:21" ht="31.5">
      <c r="A1428" s="99" t="s">
        <v>5421</v>
      </c>
      <c r="B1428" s="92" t="s">
        <v>5302</v>
      </c>
      <c r="C1428" s="93" t="s">
        <v>1115</v>
      </c>
      <c r="D1428" s="93" t="s">
        <v>25</v>
      </c>
      <c r="E1428" s="62" t="s">
        <v>5422</v>
      </c>
      <c r="F1428" s="62" t="s">
        <v>5423</v>
      </c>
      <c r="G1428" s="89"/>
      <c r="H1428" s="89"/>
      <c r="I1428" s="90"/>
      <c r="J1428" s="82"/>
      <c r="K1428" s="83"/>
      <c r="L1428" s="84"/>
      <c r="M1428" s="84"/>
      <c r="N1428" s="68"/>
      <c r="O1428" s="69"/>
      <c r="P1428" s="69"/>
      <c r="Q1428" s="76"/>
      <c r="R1428" s="68" t="str">
        <f t="shared" si="98"/>
        <v/>
      </c>
      <c r="S1428" s="71" t="str">
        <f t="shared" si="99"/>
        <v/>
      </c>
      <c r="T1428" s="68" t="str">
        <f t="shared" si="100"/>
        <v/>
      </c>
      <c r="U1428" s="71" t="str">
        <f t="shared" si="101"/>
        <v/>
      </c>
    </row>
    <row r="1429" spans="1:21" ht="33.75">
      <c r="A1429" s="98" t="s">
        <v>5424</v>
      </c>
      <c r="B1429" s="79" t="s">
        <v>5302</v>
      </c>
      <c r="C1429" s="80" t="s">
        <v>1115</v>
      </c>
      <c r="D1429" s="80" t="s">
        <v>23</v>
      </c>
      <c r="E1429" s="74" t="s">
        <v>5425</v>
      </c>
      <c r="F1429" s="74" t="s">
        <v>5426</v>
      </c>
      <c r="G1429" s="182" t="s">
        <v>5427</v>
      </c>
      <c r="H1429" s="182" t="s">
        <v>5428</v>
      </c>
      <c r="I1429" s="64" t="s">
        <v>5429</v>
      </c>
      <c r="J1429" s="82" t="s">
        <v>5314</v>
      </c>
      <c r="K1429" s="83" t="s">
        <v>5315</v>
      </c>
      <c r="L1429" s="164" t="s">
        <v>5322</v>
      </c>
      <c r="M1429" s="84"/>
      <c r="N1429" s="68"/>
      <c r="O1429" s="69"/>
      <c r="P1429" s="69"/>
      <c r="Q1429" s="76"/>
      <c r="R1429" s="68" t="str">
        <f t="shared" si="98"/>
        <v/>
      </c>
      <c r="S1429" s="71" t="str">
        <f t="shared" si="99"/>
        <v/>
      </c>
      <c r="T1429" s="68" t="str">
        <f t="shared" si="100"/>
        <v/>
      </c>
      <c r="U1429" s="71" t="str">
        <f t="shared" si="101"/>
        <v/>
      </c>
    </row>
    <row r="1430" spans="1:21" ht="43.15" customHeight="1">
      <c r="A1430" s="98" t="s">
        <v>5430</v>
      </c>
      <c r="B1430" s="79" t="s">
        <v>5302</v>
      </c>
      <c r="C1430" s="80" t="s">
        <v>1115</v>
      </c>
      <c r="D1430" s="80" t="s">
        <v>60</v>
      </c>
      <c r="E1430" s="74" t="s">
        <v>5431</v>
      </c>
      <c r="F1430" s="74" t="s">
        <v>5432</v>
      </c>
      <c r="G1430" s="182" t="s">
        <v>5433</v>
      </c>
      <c r="H1430" s="182" t="s">
        <v>5434</v>
      </c>
      <c r="I1430" s="64" t="s">
        <v>5435</v>
      </c>
      <c r="J1430" s="82" t="s">
        <v>5314</v>
      </c>
      <c r="K1430" s="83" t="s">
        <v>5315</v>
      </c>
      <c r="L1430" s="164" t="s">
        <v>5322</v>
      </c>
      <c r="M1430" s="84"/>
      <c r="N1430" s="68"/>
      <c r="O1430" s="69"/>
      <c r="P1430" s="69"/>
      <c r="Q1430" s="76"/>
      <c r="R1430" s="68" t="str">
        <f t="shared" si="98"/>
        <v/>
      </c>
      <c r="S1430" s="71" t="str">
        <f t="shared" si="99"/>
        <v/>
      </c>
      <c r="T1430" s="68" t="str">
        <f t="shared" si="100"/>
        <v/>
      </c>
      <c r="U1430" s="71" t="str">
        <f t="shared" si="101"/>
        <v/>
      </c>
    </row>
    <row r="1431" spans="1:21" ht="56.25">
      <c r="A1431" s="98" t="s">
        <v>5436</v>
      </c>
      <c r="B1431" s="79" t="s">
        <v>5302</v>
      </c>
      <c r="C1431" s="80" t="s">
        <v>1115</v>
      </c>
      <c r="D1431" s="80" t="s">
        <v>600</v>
      </c>
      <c r="E1431" s="74" t="s">
        <v>5437</v>
      </c>
      <c r="F1431" s="74" t="s">
        <v>5438</v>
      </c>
      <c r="G1431" s="182" t="s">
        <v>5439</v>
      </c>
      <c r="H1431" s="182" t="s">
        <v>5440</v>
      </c>
      <c r="I1431" s="64" t="s">
        <v>5441</v>
      </c>
      <c r="J1431" s="82" t="s">
        <v>5314</v>
      </c>
      <c r="K1431" s="83" t="s">
        <v>5315</v>
      </c>
      <c r="L1431" s="164" t="s">
        <v>5322</v>
      </c>
      <c r="M1431" s="84"/>
      <c r="N1431" s="68"/>
      <c r="O1431" s="69"/>
      <c r="P1431" s="69"/>
      <c r="Q1431" s="76"/>
      <c r="R1431" s="68" t="str">
        <f t="shared" si="98"/>
        <v/>
      </c>
      <c r="S1431" s="71" t="str">
        <f t="shared" si="99"/>
        <v/>
      </c>
      <c r="T1431" s="68" t="str">
        <f t="shared" si="100"/>
        <v/>
      </c>
      <c r="U1431" s="71" t="str">
        <f t="shared" si="101"/>
        <v/>
      </c>
    </row>
    <row r="1432" spans="1:21" ht="21">
      <c r="A1432" s="86" t="s">
        <v>5442</v>
      </c>
      <c r="B1432" s="59" t="s">
        <v>5302</v>
      </c>
      <c r="C1432" s="60" t="s">
        <v>50</v>
      </c>
      <c r="D1432" s="60" t="s">
        <v>25</v>
      </c>
      <c r="E1432" s="62" t="s">
        <v>5443</v>
      </c>
      <c r="F1432" s="62" t="s">
        <v>5444</v>
      </c>
      <c r="G1432" s="63"/>
      <c r="H1432" s="63"/>
      <c r="I1432" s="64"/>
      <c r="J1432" s="65"/>
      <c r="K1432" s="66"/>
      <c r="L1432" s="67"/>
      <c r="N1432" s="68"/>
      <c r="O1432" s="69"/>
      <c r="P1432" s="69"/>
      <c r="Q1432" s="76"/>
      <c r="R1432" s="68" t="str">
        <f t="shared" si="98"/>
        <v/>
      </c>
      <c r="S1432" s="71" t="str">
        <f t="shared" si="99"/>
        <v/>
      </c>
      <c r="T1432" s="68" t="str">
        <f t="shared" si="100"/>
        <v/>
      </c>
      <c r="U1432" s="71" t="str">
        <f t="shared" si="101"/>
        <v/>
      </c>
    </row>
    <row r="1433" spans="1:21" ht="31.5">
      <c r="A1433" s="98" t="s">
        <v>5445</v>
      </c>
      <c r="B1433" s="79" t="s">
        <v>5302</v>
      </c>
      <c r="C1433" s="80" t="s">
        <v>50</v>
      </c>
      <c r="D1433" s="80" t="s">
        <v>60</v>
      </c>
      <c r="E1433" s="74" t="s">
        <v>5446</v>
      </c>
      <c r="F1433" s="74" t="s">
        <v>5447</v>
      </c>
      <c r="G1433" s="182" t="s">
        <v>5448</v>
      </c>
      <c r="H1433" s="182" t="s">
        <v>5449</v>
      </c>
      <c r="I1433" s="64" t="s">
        <v>5450</v>
      </c>
      <c r="J1433" s="65" t="s">
        <v>5451</v>
      </c>
      <c r="K1433" s="66" t="s">
        <v>5452</v>
      </c>
      <c r="L1433" s="161" t="s">
        <v>5259</v>
      </c>
      <c r="N1433" s="68"/>
      <c r="O1433" s="69"/>
      <c r="P1433" s="69"/>
      <c r="Q1433" s="76"/>
      <c r="R1433" s="68" t="str">
        <f t="shared" si="98"/>
        <v/>
      </c>
      <c r="S1433" s="71" t="str">
        <f t="shared" si="99"/>
        <v/>
      </c>
      <c r="T1433" s="68" t="str">
        <f t="shared" si="100"/>
        <v/>
      </c>
      <c r="U1433" s="71" t="str">
        <f t="shared" si="101"/>
        <v/>
      </c>
    </row>
    <row r="1434" spans="1:21" ht="21">
      <c r="A1434" s="98" t="s">
        <v>5453</v>
      </c>
      <c r="B1434" s="79" t="s">
        <v>5302</v>
      </c>
      <c r="C1434" s="80" t="s">
        <v>50</v>
      </c>
      <c r="D1434" s="80" t="s">
        <v>562</v>
      </c>
      <c r="E1434" s="74" t="s">
        <v>5454</v>
      </c>
      <c r="F1434" s="74" t="s">
        <v>5455</v>
      </c>
      <c r="G1434" s="182" t="s">
        <v>5448</v>
      </c>
      <c r="H1434" s="182" t="s">
        <v>5449</v>
      </c>
      <c r="I1434" s="64" t="s">
        <v>5450</v>
      </c>
      <c r="J1434" s="65" t="s">
        <v>5451</v>
      </c>
      <c r="K1434" s="66" t="s">
        <v>5452</v>
      </c>
      <c r="L1434" s="161" t="s">
        <v>5259</v>
      </c>
      <c r="N1434" s="68"/>
      <c r="O1434" s="69"/>
      <c r="P1434" s="69"/>
      <c r="Q1434" s="76"/>
      <c r="R1434" s="68" t="str">
        <f t="shared" si="98"/>
        <v/>
      </c>
      <c r="S1434" s="71" t="str">
        <f t="shared" si="99"/>
        <v/>
      </c>
      <c r="T1434" s="68" t="str">
        <f t="shared" si="100"/>
        <v/>
      </c>
      <c r="U1434" s="71" t="str">
        <f t="shared" si="101"/>
        <v/>
      </c>
    </row>
    <row r="1435" spans="1:21" ht="21">
      <c r="A1435" s="99" t="s">
        <v>5456</v>
      </c>
      <c r="B1435" s="92" t="s">
        <v>5302</v>
      </c>
      <c r="C1435" s="93" t="s">
        <v>67</v>
      </c>
      <c r="D1435" s="93" t="s">
        <v>25</v>
      </c>
      <c r="E1435" s="62" t="s">
        <v>5457</v>
      </c>
      <c r="F1435" s="62" t="s">
        <v>2803</v>
      </c>
      <c r="G1435" s="63"/>
      <c r="H1435" s="63"/>
      <c r="I1435" s="64"/>
      <c r="J1435" s="65"/>
      <c r="K1435" s="66"/>
      <c r="L1435" s="67"/>
      <c r="N1435" s="68"/>
      <c r="O1435" s="69"/>
      <c r="P1435" s="69"/>
      <c r="Q1435" s="76"/>
      <c r="R1435" s="68" t="str">
        <f t="shared" si="98"/>
        <v/>
      </c>
      <c r="S1435" s="71" t="str">
        <f t="shared" si="99"/>
        <v/>
      </c>
      <c r="T1435" s="68" t="str">
        <f t="shared" si="100"/>
        <v/>
      </c>
      <c r="U1435" s="71" t="str">
        <f t="shared" si="101"/>
        <v/>
      </c>
    </row>
    <row r="1436" spans="1:21" ht="33.75">
      <c r="A1436" s="58" t="s">
        <v>5458</v>
      </c>
      <c r="B1436" s="72" t="s">
        <v>5302</v>
      </c>
      <c r="C1436" s="73" t="s">
        <v>67</v>
      </c>
      <c r="D1436" s="73" t="s">
        <v>60</v>
      </c>
      <c r="E1436" s="74" t="s">
        <v>5459</v>
      </c>
      <c r="F1436" s="74" t="s">
        <v>5460</v>
      </c>
      <c r="G1436" s="63" t="s">
        <v>5311</v>
      </c>
      <c r="H1436" s="63" t="s">
        <v>5312</v>
      </c>
      <c r="I1436" s="64" t="s">
        <v>5313</v>
      </c>
      <c r="J1436" s="82" t="s">
        <v>5314</v>
      </c>
      <c r="K1436" s="83" t="s">
        <v>5315</v>
      </c>
      <c r="L1436" s="161" t="s">
        <v>5259</v>
      </c>
      <c r="M1436" s="84"/>
      <c r="N1436" s="68"/>
      <c r="O1436" s="69"/>
      <c r="P1436" s="69"/>
      <c r="Q1436" s="76"/>
      <c r="R1436" s="68" t="str">
        <f t="shared" si="98"/>
        <v/>
      </c>
      <c r="S1436" s="71" t="str">
        <f t="shared" si="99"/>
        <v/>
      </c>
      <c r="T1436" s="68" t="str">
        <f t="shared" si="100"/>
        <v/>
      </c>
      <c r="U1436" s="71" t="str">
        <f t="shared" si="101"/>
        <v/>
      </c>
    </row>
    <row r="1437" spans="1:21" ht="21">
      <c r="A1437" s="58" t="s">
        <v>5461</v>
      </c>
      <c r="B1437" s="72" t="s">
        <v>5302</v>
      </c>
      <c r="C1437" s="73" t="s">
        <v>67</v>
      </c>
      <c r="D1437" s="73" t="s">
        <v>439</v>
      </c>
      <c r="E1437" s="74" t="s">
        <v>5462</v>
      </c>
      <c r="F1437" s="74" t="s">
        <v>5463</v>
      </c>
      <c r="G1437" s="63" t="s">
        <v>5464</v>
      </c>
      <c r="H1437" s="63" t="s">
        <v>5465</v>
      </c>
      <c r="I1437" s="64" t="s">
        <v>5466</v>
      </c>
      <c r="J1437" s="65" t="s">
        <v>5451</v>
      </c>
      <c r="K1437" s="66" t="s">
        <v>5452</v>
      </c>
      <c r="L1437" s="161" t="s">
        <v>5259</v>
      </c>
      <c r="N1437" s="68"/>
      <c r="O1437" s="69"/>
      <c r="P1437" s="69"/>
      <c r="Q1437" s="76"/>
      <c r="R1437" s="68" t="str">
        <f t="shared" si="98"/>
        <v/>
      </c>
      <c r="S1437" s="71" t="str">
        <f t="shared" si="99"/>
        <v/>
      </c>
      <c r="T1437" s="68" t="str">
        <f t="shared" si="100"/>
        <v/>
      </c>
      <c r="U1437" s="71" t="str">
        <f t="shared" si="101"/>
        <v/>
      </c>
    </row>
    <row r="1438" spans="1:21" ht="33.75">
      <c r="A1438" s="58" t="s">
        <v>5467</v>
      </c>
      <c r="B1438" s="72" t="s">
        <v>5302</v>
      </c>
      <c r="C1438" s="73" t="s">
        <v>67</v>
      </c>
      <c r="D1438" s="73" t="s">
        <v>562</v>
      </c>
      <c r="E1438" s="74" t="s">
        <v>5468</v>
      </c>
      <c r="F1438" s="74" t="s">
        <v>5469</v>
      </c>
      <c r="G1438" s="63" t="s">
        <v>5347</v>
      </c>
      <c r="H1438" s="63" t="s">
        <v>5348</v>
      </c>
      <c r="I1438" s="64" t="s">
        <v>5349</v>
      </c>
      <c r="J1438" s="65" t="s">
        <v>5350</v>
      </c>
      <c r="K1438" s="66" t="s">
        <v>5351</v>
      </c>
      <c r="L1438" s="161" t="s">
        <v>5259</v>
      </c>
      <c r="N1438" s="68"/>
      <c r="O1438" s="69"/>
      <c r="P1438" s="69"/>
      <c r="Q1438" s="76"/>
      <c r="R1438" s="68" t="str">
        <f t="shared" si="98"/>
        <v/>
      </c>
      <c r="S1438" s="71" t="str">
        <f t="shared" si="99"/>
        <v/>
      </c>
      <c r="T1438" s="68" t="str">
        <f t="shared" si="100"/>
        <v/>
      </c>
      <c r="U1438" s="71" t="str">
        <f t="shared" si="101"/>
        <v/>
      </c>
    </row>
    <row r="1439" spans="1:21">
      <c r="A1439" s="58" t="s">
        <v>5470</v>
      </c>
      <c r="B1439" s="72" t="s">
        <v>5302</v>
      </c>
      <c r="C1439" s="73" t="s">
        <v>67</v>
      </c>
      <c r="D1439" s="73" t="s">
        <v>469</v>
      </c>
      <c r="E1439" s="74" t="s">
        <v>5471</v>
      </c>
      <c r="F1439" s="74" t="s">
        <v>5472</v>
      </c>
      <c r="G1439" s="63" t="s">
        <v>5464</v>
      </c>
      <c r="H1439" s="63" t="s">
        <v>5465</v>
      </c>
      <c r="I1439" s="64" t="s">
        <v>5466</v>
      </c>
      <c r="J1439" s="65" t="s">
        <v>5451</v>
      </c>
      <c r="K1439" s="66" t="s">
        <v>5452</v>
      </c>
      <c r="L1439" s="161" t="s">
        <v>5259</v>
      </c>
      <c r="N1439" s="68"/>
      <c r="O1439" s="69"/>
      <c r="P1439" s="69"/>
      <c r="Q1439" s="76"/>
      <c r="R1439" s="68" t="str">
        <f t="shared" si="98"/>
        <v/>
      </c>
      <c r="S1439" s="71" t="str">
        <f t="shared" si="99"/>
        <v/>
      </c>
      <c r="T1439" s="68" t="str">
        <f t="shared" si="100"/>
        <v/>
      </c>
      <c r="U1439" s="71" t="str">
        <f t="shared" si="101"/>
        <v/>
      </c>
    </row>
    <row r="1440" spans="1:21" ht="21">
      <c r="A1440" s="86" t="s">
        <v>5473</v>
      </c>
      <c r="B1440" s="59" t="s">
        <v>5302</v>
      </c>
      <c r="C1440" s="60" t="s">
        <v>77</v>
      </c>
      <c r="D1440" s="60" t="s">
        <v>25</v>
      </c>
      <c r="E1440" s="61" t="s">
        <v>5474</v>
      </c>
      <c r="F1440" s="62" t="s">
        <v>5475</v>
      </c>
      <c r="G1440" s="63"/>
      <c r="H1440" s="63"/>
      <c r="I1440" s="64"/>
      <c r="J1440" s="65"/>
      <c r="K1440" s="66"/>
      <c r="L1440" s="67"/>
      <c r="N1440" s="68"/>
      <c r="O1440" s="69"/>
      <c r="P1440" s="69"/>
      <c r="Q1440" s="76"/>
      <c r="R1440" s="68" t="str">
        <f t="shared" si="98"/>
        <v/>
      </c>
      <c r="S1440" s="71" t="str">
        <f t="shared" si="99"/>
        <v/>
      </c>
      <c r="T1440" s="68" t="str">
        <f t="shared" si="100"/>
        <v/>
      </c>
      <c r="U1440" s="71" t="str">
        <f t="shared" si="101"/>
        <v/>
      </c>
    </row>
    <row r="1441" spans="1:21" ht="33.75">
      <c r="A1441" s="58" t="s">
        <v>5476</v>
      </c>
      <c r="B1441" s="72" t="s">
        <v>5302</v>
      </c>
      <c r="C1441" s="73" t="s">
        <v>77</v>
      </c>
      <c r="D1441" s="73" t="s">
        <v>23</v>
      </c>
      <c r="E1441" s="87" t="s">
        <v>5477</v>
      </c>
      <c r="F1441" s="74" t="s">
        <v>5478</v>
      </c>
      <c r="G1441" s="63" t="s">
        <v>5347</v>
      </c>
      <c r="H1441" s="63" t="s">
        <v>5348</v>
      </c>
      <c r="I1441" s="64" t="s">
        <v>5349</v>
      </c>
      <c r="J1441" s="65" t="s">
        <v>5350</v>
      </c>
      <c r="K1441" s="66" t="s">
        <v>5351</v>
      </c>
      <c r="L1441" s="161" t="s">
        <v>5259</v>
      </c>
      <c r="N1441" s="68"/>
      <c r="O1441" s="69"/>
      <c r="P1441" s="69"/>
      <c r="Q1441" s="76"/>
      <c r="R1441" s="68" t="str">
        <f t="shared" si="98"/>
        <v/>
      </c>
      <c r="S1441" s="71" t="str">
        <f t="shared" si="99"/>
        <v/>
      </c>
      <c r="T1441" s="68" t="str">
        <f t="shared" si="100"/>
        <v/>
      </c>
      <c r="U1441" s="71" t="str">
        <f t="shared" si="101"/>
        <v/>
      </c>
    </row>
    <row r="1442" spans="1:21" ht="33.75">
      <c r="A1442" s="58" t="s">
        <v>5479</v>
      </c>
      <c r="B1442" s="72" t="s">
        <v>5302</v>
      </c>
      <c r="C1442" s="73" t="s">
        <v>77</v>
      </c>
      <c r="D1442" s="73" t="s">
        <v>60</v>
      </c>
      <c r="E1442" s="87" t="s">
        <v>5480</v>
      </c>
      <c r="F1442" s="74" t="s">
        <v>5481</v>
      </c>
      <c r="G1442" s="63" t="s">
        <v>5347</v>
      </c>
      <c r="H1442" s="63" t="s">
        <v>5348</v>
      </c>
      <c r="I1442" s="64" t="s">
        <v>5349</v>
      </c>
      <c r="J1442" s="65" t="s">
        <v>5350</v>
      </c>
      <c r="K1442" s="66" t="s">
        <v>5351</v>
      </c>
      <c r="L1442" s="161" t="s">
        <v>5259</v>
      </c>
      <c r="N1442" s="68"/>
      <c r="O1442" s="69"/>
      <c r="P1442" s="69"/>
      <c r="Q1442" s="76"/>
      <c r="R1442" s="68" t="str">
        <f t="shared" si="98"/>
        <v/>
      </c>
      <c r="S1442" s="71" t="str">
        <f t="shared" si="99"/>
        <v/>
      </c>
      <c r="T1442" s="68" t="str">
        <f t="shared" si="100"/>
        <v/>
      </c>
      <c r="U1442" s="71" t="str">
        <f t="shared" si="101"/>
        <v/>
      </c>
    </row>
    <row r="1443" spans="1:21" ht="33.75">
      <c r="A1443" s="58" t="s">
        <v>5482</v>
      </c>
      <c r="B1443" s="72" t="s">
        <v>5302</v>
      </c>
      <c r="C1443" s="73" t="s">
        <v>77</v>
      </c>
      <c r="D1443" s="73" t="s">
        <v>107</v>
      </c>
      <c r="E1443" s="87" t="s">
        <v>5483</v>
      </c>
      <c r="F1443" s="74" t="s">
        <v>5484</v>
      </c>
      <c r="G1443" s="63" t="s">
        <v>5347</v>
      </c>
      <c r="H1443" s="63" t="s">
        <v>5348</v>
      </c>
      <c r="I1443" s="64" t="s">
        <v>5349</v>
      </c>
      <c r="J1443" s="65" t="s">
        <v>5350</v>
      </c>
      <c r="K1443" s="66" t="s">
        <v>5351</v>
      </c>
      <c r="L1443" s="161" t="s">
        <v>5259</v>
      </c>
      <c r="N1443" s="68"/>
      <c r="O1443" s="69"/>
      <c r="P1443" s="69"/>
      <c r="Q1443" s="76"/>
      <c r="R1443" s="68" t="str">
        <f t="shared" si="98"/>
        <v/>
      </c>
      <c r="S1443" s="71" t="str">
        <f t="shared" si="99"/>
        <v/>
      </c>
      <c r="T1443" s="68" t="str">
        <f t="shared" si="100"/>
        <v/>
      </c>
      <c r="U1443" s="71" t="str">
        <f t="shared" si="101"/>
        <v/>
      </c>
    </row>
    <row r="1444" spans="1:21" ht="21">
      <c r="A1444" s="58" t="s">
        <v>5485</v>
      </c>
      <c r="B1444" s="72" t="s">
        <v>5302</v>
      </c>
      <c r="C1444" s="73" t="s">
        <v>77</v>
      </c>
      <c r="D1444" s="73" t="s">
        <v>600</v>
      </c>
      <c r="E1444" s="87" t="s">
        <v>5486</v>
      </c>
      <c r="F1444" s="74" t="s">
        <v>5487</v>
      </c>
      <c r="G1444" s="63" t="s">
        <v>5464</v>
      </c>
      <c r="H1444" s="63" t="s">
        <v>5465</v>
      </c>
      <c r="I1444" s="64" t="s">
        <v>5466</v>
      </c>
      <c r="J1444" s="65" t="s">
        <v>5451</v>
      </c>
      <c r="K1444" s="66" t="s">
        <v>5452</v>
      </c>
      <c r="L1444" s="161" t="s">
        <v>5259</v>
      </c>
      <c r="N1444" s="68"/>
      <c r="O1444" s="69"/>
      <c r="P1444" s="69"/>
      <c r="Q1444" s="76"/>
      <c r="R1444" s="68" t="str">
        <f t="shared" ref="R1444:R1507" si="102">IF(O1444=0,"",Q1444-O1444)</f>
        <v/>
      </c>
      <c r="S1444" s="71" t="str">
        <f t="shared" ref="S1444:S1507" si="103">IF(O1444=0,"",R1444/O1444)</f>
        <v/>
      </c>
      <c r="T1444" s="68" t="str">
        <f t="shared" ref="T1444:T1507" si="104">IF(P1444=0,"",Q1444-P1444)</f>
        <v/>
      </c>
      <c r="U1444" s="71" t="str">
        <f t="shared" ref="U1444:U1507" si="105">IF(P1444=0,"",T1444/P1444)</f>
        <v/>
      </c>
    </row>
    <row r="1445" spans="1:21">
      <c r="A1445" s="58" t="s">
        <v>5488</v>
      </c>
      <c r="B1445" s="72" t="s">
        <v>5302</v>
      </c>
      <c r="C1445" s="73" t="s">
        <v>77</v>
      </c>
      <c r="D1445" s="73" t="s">
        <v>722</v>
      </c>
      <c r="E1445" s="87" t="s">
        <v>5489</v>
      </c>
      <c r="F1445" s="74" t="s">
        <v>5490</v>
      </c>
      <c r="G1445" s="63" t="s">
        <v>5464</v>
      </c>
      <c r="H1445" s="63" t="s">
        <v>5465</v>
      </c>
      <c r="I1445" s="64" t="s">
        <v>5466</v>
      </c>
      <c r="J1445" s="65" t="s">
        <v>5451</v>
      </c>
      <c r="K1445" s="66" t="s">
        <v>5452</v>
      </c>
      <c r="L1445" s="161" t="s">
        <v>5259</v>
      </c>
      <c r="N1445" s="68"/>
      <c r="O1445" s="69"/>
      <c r="P1445" s="69"/>
      <c r="Q1445" s="76"/>
      <c r="R1445" s="68" t="str">
        <f t="shared" si="102"/>
        <v/>
      </c>
      <c r="S1445" s="71" t="str">
        <f t="shared" si="103"/>
        <v/>
      </c>
      <c r="T1445" s="68" t="str">
        <f t="shared" si="104"/>
        <v/>
      </c>
      <c r="U1445" s="71" t="str">
        <f t="shared" si="105"/>
        <v/>
      </c>
    </row>
    <row r="1446" spans="1:21">
      <c r="A1446" s="58" t="s">
        <v>5491</v>
      </c>
      <c r="B1446" s="72" t="s">
        <v>5302</v>
      </c>
      <c r="C1446" s="73" t="s">
        <v>77</v>
      </c>
      <c r="D1446" s="73" t="s">
        <v>1460</v>
      </c>
      <c r="E1446" s="87" t="s">
        <v>5492</v>
      </c>
      <c r="F1446" s="74" t="s">
        <v>5493</v>
      </c>
      <c r="G1446" s="63" t="s">
        <v>5464</v>
      </c>
      <c r="H1446" s="63" t="s">
        <v>5465</v>
      </c>
      <c r="I1446" s="64" t="s">
        <v>5466</v>
      </c>
      <c r="J1446" s="65" t="s">
        <v>5451</v>
      </c>
      <c r="K1446" s="66" t="s">
        <v>5452</v>
      </c>
      <c r="L1446" s="161" t="s">
        <v>5259</v>
      </c>
      <c r="N1446" s="68"/>
      <c r="O1446" s="69"/>
      <c r="P1446" s="69"/>
      <c r="Q1446" s="76"/>
      <c r="R1446" s="68" t="str">
        <f t="shared" si="102"/>
        <v/>
      </c>
      <c r="S1446" s="71" t="str">
        <f t="shared" si="103"/>
        <v/>
      </c>
      <c r="T1446" s="68" t="str">
        <f t="shared" si="104"/>
        <v/>
      </c>
      <c r="U1446" s="71" t="str">
        <f t="shared" si="105"/>
        <v/>
      </c>
    </row>
    <row r="1447" spans="1:21" ht="21">
      <c r="A1447" s="86" t="s">
        <v>5494</v>
      </c>
      <c r="B1447" s="59" t="s">
        <v>5302</v>
      </c>
      <c r="C1447" s="60" t="s">
        <v>91</v>
      </c>
      <c r="D1447" s="60" t="s">
        <v>25</v>
      </c>
      <c r="E1447" s="61" t="s">
        <v>5495</v>
      </c>
      <c r="F1447" s="62" t="s">
        <v>5496</v>
      </c>
      <c r="G1447" s="63"/>
      <c r="H1447" s="63"/>
      <c r="I1447" s="64"/>
      <c r="J1447" s="65"/>
      <c r="K1447" s="66"/>
      <c r="L1447" s="67"/>
      <c r="N1447" s="68"/>
      <c r="O1447" s="69"/>
      <c r="P1447" s="69"/>
      <c r="Q1447" s="76"/>
      <c r="R1447" s="68" t="str">
        <f t="shared" si="102"/>
        <v/>
      </c>
      <c r="S1447" s="71" t="str">
        <f t="shared" si="103"/>
        <v/>
      </c>
      <c r="T1447" s="68" t="str">
        <f t="shared" si="104"/>
        <v/>
      </c>
      <c r="U1447" s="71" t="str">
        <f t="shared" si="105"/>
        <v/>
      </c>
    </row>
    <row r="1448" spans="1:21" ht="33.75">
      <c r="A1448" s="58" t="s">
        <v>5497</v>
      </c>
      <c r="B1448" s="72" t="s">
        <v>5302</v>
      </c>
      <c r="C1448" s="73" t="s">
        <v>91</v>
      </c>
      <c r="D1448" s="73" t="s">
        <v>23</v>
      </c>
      <c r="E1448" s="87" t="s">
        <v>5498</v>
      </c>
      <c r="F1448" s="74" t="s">
        <v>5499</v>
      </c>
      <c r="G1448" s="63" t="s">
        <v>5347</v>
      </c>
      <c r="H1448" s="63" t="s">
        <v>5348</v>
      </c>
      <c r="I1448" s="64" t="s">
        <v>5349</v>
      </c>
      <c r="J1448" s="65" t="s">
        <v>5350</v>
      </c>
      <c r="K1448" s="66" t="s">
        <v>5351</v>
      </c>
      <c r="L1448" s="161" t="s">
        <v>5259</v>
      </c>
      <c r="N1448" s="68"/>
      <c r="O1448" s="69"/>
      <c r="P1448" s="69"/>
      <c r="Q1448" s="76"/>
      <c r="R1448" s="68" t="str">
        <f t="shared" si="102"/>
        <v/>
      </c>
      <c r="S1448" s="71" t="str">
        <f t="shared" si="103"/>
        <v/>
      </c>
      <c r="T1448" s="68" t="str">
        <f t="shared" si="104"/>
        <v/>
      </c>
      <c r="U1448" s="71" t="str">
        <f t="shared" si="105"/>
        <v/>
      </c>
    </row>
    <row r="1449" spans="1:21" ht="33.75">
      <c r="A1449" s="98" t="s">
        <v>5500</v>
      </c>
      <c r="B1449" s="79" t="s">
        <v>5302</v>
      </c>
      <c r="C1449" s="80" t="s">
        <v>91</v>
      </c>
      <c r="D1449" s="80" t="s">
        <v>299</v>
      </c>
      <c r="E1449" s="74" t="s">
        <v>5501</v>
      </c>
      <c r="F1449" s="74" t="s">
        <v>5502</v>
      </c>
      <c r="G1449" s="89" t="s">
        <v>5332</v>
      </c>
      <c r="H1449" s="89" t="s">
        <v>5333</v>
      </c>
      <c r="I1449" s="64" t="s">
        <v>5334</v>
      </c>
      <c r="J1449" s="65" t="s">
        <v>5350</v>
      </c>
      <c r="K1449" s="66" t="s">
        <v>5351</v>
      </c>
      <c r="L1449" s="161" t="s">
        <v>5259</v>
      </c>
      <c r="N1449" s="68"/>
      <c r="O1449" s="69"/>
      <c r="P1449" s="69"/>
      <c r="Q1449" s="76"/>
      <c r="R1449" s="68" t="str">
        <f t="shared" si="102"/>
        <v/>
      </c>
      <c r="S1449" s="71" t="str">
        <f t="shared" si="103"/>
        <v/>
      </c>
      <c r="T1449" s="68" t="str">
        <f t="shared" si="104"/>
        <v/>
      </c>
      <c r="U1449" s="71" t="str">
        <f t="shared" si="105"/>
        <v/>
      </c>
    </row>
    <row r="1450" spans="1:21" ht="33.75">
      <c r="A1450" s="58" t="s">
        <v>5503</v>
      </c>
      <c r="B1450" s="72" t="s">
        <v>5302</v>
      </c>
      <c r="C1450" s="73" t="s">
        <v>91</v>
      </c>
      <c r="D1450" s="73" t="s">
        <v>60</v>
      </c>
      <c r="E1450" s="87" t="s">
        <v>5504</v>
      </c>
      <c r="F1450" s="74" t="s">
        <v>5505</v>
      </c>
      <c r="G1450" s="63" t="s">
        <v>5347</v>
      </c>
      <c r="H1450" s="63" t="s">
        <v>5348</v>
      </c>
      <c r="I1450" s="64" t="s">
        <v>5349</v>
      </c>
      <c r="J1450" s="65" t="s">
        <v>5350</v>
      </c>
      <c r="K1450" s="66" t="s">
        <v>5351</v>
      </c>
      <c r="L1450" s="161" t="s">
        <v>5259</v>
      </c>
      <c r="N1450" s="68"/>
      <c r="O1450" s="69"/>
      <c r="P1450" s="69"/>
      <c r="Q1450" s="76"/>
      <c r="R1450" s="68" t="str">
        <f t="shared" si="102"/>
        <v/>
      </c>
      <c r="S1450" s="71" t="str">
        <f t="shared" si="103"/>
        <v/>
      </c>
      <c r="T1450" s="68" t="str">
        <f t="shared" si="104"/>
        <v/>
      </c>
      <c r="U1450" s="71" t="str">
        <f t="shared" si="105"/>
        <v/>
      </c>
    </row>
    <row r="1451" spans="1:21" ht="33.75">
      <c r="A1451" s="98" t="s">
        <v>5506</v>
      </c>
      <c r="B1451" s="79" t="s">
        <v>5302</v>
      </c>
      <c r="C1451" s="80" t="s">
        <v>91</v>
      </c>
      <c r="D1451" s="80" t="s">
        <v>684</v>
      </c>
      <c r="E1451" s="74" t="s">
        <v>5507</v>
      </c>
      <c r="F1451" s="74" t="s">
        <v>5508</v>
      </c>
      <c r="G1451" s="89" t="s">
        <v>5332</v>
      </c>
      <c r="H1451" s="89" t="s">
        <v>5333</v>
      </c>
      <c r="I1451" s="64" t="s">
        <v>5334</v>
      </c>
      <c r="J1451" s="65" t="s">
        <v>5350</v>
      </c>
      <c r="K1451" s="66" t="s">
        <v>5351</v>
      </c>
      <c r="L1451" s="161" t="s">
        <v>5259</v>
      </c>
      <c r="N1451" s="68"/>
      <c r="O1451" s="69"/>
      <c r="P1451" s="69"/>
      <c r="Q1451" s="76"/>
      <c r="R1451" s="68" t="str">
        <f t="shared" si="102"/>
        <v/>
      </c>
      <c r="S1451" s="71" t="str">
        <f t="shared" si="103"/>
        <v/>
      </c>
      <c r="T1451" s="68" t="str">
        <f t="shared" si="104"/>
        <v/>
      </c>
      <c r="U1451" s="71" t="str">
        <f t="shared" si="105"/>
        <v/>
      </c>
    </row>
    <row r="1452" spans="1:21" ht="21">
      <c r="A1452" s="86" t="s">
        <v>5509</v>
      </c>
      <c r="B1452" s="59" t="s">
        <v>5302</v>
      </c>
      <c r="C1452" s="60" t="s">
        <v>173</v>
      </c>
      <c r="D1452" s="60" t="s">
        <v>25</v>
      </c>
      <c r="E1452" s="61" t="s">
        <v>5510</v>
      </c>
      <c r="F1452" s="62" t="s">
        <v>5511</v>
      </c>
      <c r="G1452" s="63"/>
      <c r="H1452" s="63"/>
      <c r="I1452" s="64"/>
      <c r="J1452" s="65"/>
      <c r="K1452" s="66"/>
      <c r="L1452" s="67"/>
      <c r="N1452" s="68"/>
      <c r="O1452" s="69"/>
      <c r="P1452" s="69"/>
      <c r="Q1452" s="76"/>
      <c r="R1452" s="68" t="str">
        <f t="shared" si="102"/>
        <v/>
      </c>
      <c r="S1452" s="71" t="str">
        <f t="shared" si="103"/>
        <v/>
      </c>
      <c r="T1452" s="68" t="str">
        <f t="shared" si="104"/>
        <v/>
      </c>
      <c r="U1452" s="71" t="str">
        <f t="shared" si="105"/>
        <v/>
      </c>
    </row>
    <row r="1453" spans="1:21" ht="22.5">
      <c r="A1453" s="98" t="s">
        <v>5512</v>
      </c>
      <c r="B1453" s="79" t="s">
        <v>5302</v>
      </c>
      <c r="C1453" s="80" t="s">
        <v>173</v>
      </c>
      <c r="D1453" s="80" t="s">
        <v>513</v>
      </c>
      <c r="E1453" s="74" t="s">
        <v>5513</v>
      </c>
      <c r="F1453" s="74" t="s">
        <v>5514</v>
      </c>
      <c r="G1453" s="63" t="s">
        <v>5515</v>
      </c>
      <c r="H1453" s="63" t="s">
        <v>5516</v>
      </c>
      <c r="I1453" s="64" t="s">
        <v>5517</v>
      </c>
      <c r="J1453" s="65" t="s">
        <v>5518</v>
      </c>
      <c r="K1453" s="66" t="s">
        <v>5519</v>
      </c>
      <c r="L1453" s="161" t="s">
        <v>5259</v>
      </c>
      <c r="N1453" s="68"/>
      <c r="O1453" s="69"/>
      <c r="P1453" s="69"/>
      <c r="Q1453" s="76"/>
      <c r="R1453" s="68" t="str">
        <f t="shared" si="102"/>
        <v/>
      </c>
      <c r="S1453" s="71" t="str">
        <f t="shared" si="103"/>
        <v/>
      </c>
      <c r="T1453" s="68" t="str">
        <f t="shared" si="104"/>
        <v/>
      </c>
      <c r="U1453" s="71" t="str">
        <f t="shared" si="105"/>
        <v/>
      </c>
    </row>
    <row r="1454" spans="1:21" ht="22.5">
      <c r="A1454" s="58" t="s">
        <v>5520</v>
      </c>
      <c r="B1454" s="72" t="s">
        <v>5302</v>
      </c>
      <c r="C1454" s="73" t="s">
        <v>173</v>
      </c>
      <c r="D1454" s="73" t="s">
        <v>23</v>
      </c>
      <c r="E1454" s="87" t="s">
        <v>5521</v>
      </c>
      <c r="F1454" s="74" t="s">
        <v>5522</v>
      </c>
      <c r="G1454" s="63" t="s">
        <v>5523</v>
      </c>
      <c r="H1454" s="63" t="s">
        <v>5524</v>
      </c>
      <c r="I1454" s="64" t="s">
        <v>5525</v>
      </c>
      <c r="J1454" s="65" t="s">
        <v>5518</v>
      </c>
      <c r="K1454" s="66" t="s">
        <v>5519</v>
      </c>
      <c r="L1454" s="161" t="s">
        <v>5259</v>
      </c>
      <c r="N1454" s="68"/>
      <c r="O1454" s="69"/>
      <c r="P1454" s="69"/>
      <c r="Q1454" s="76"/>
      <c r="R1454" s="68" t="str">
        <f t="shared" si="102"/>
        <v/>
      </c>
      <c r="S1454" s="71" t="str">
        <f t="shared" si="103"/>
        <v/>
      </c>
      <c r="T1454" s="68" t="str">
        <f t="shared" si="104"/>
        <v/>
      </c>
      <c r="U1454" s="71" t="str">
        <f t="shared" si="105"/>
        <v/>
      </c>
    </row>
    <row r="1455" spans="1:21" ht="33.75">
      <c r="A1455" s="58" t="s">
        <v>5526</v>
      </c>
      <c r="B1455" s="72" t="s">
        <v>5302</v>
      </c>
      <c r="C1455" s="73" t="s">
        <v>173</v>
      </c>
      <c r="D1455" s="73" t="s">
        <v>60</v>
      </c>
      <c r="E1455" s="87" t="s">
        <v>5527</v>
      </c>
      <c r="F1455" s="74" t="s">
        <v>5528</v>
      </c>
      <c r="G1455" s="63" t="s">
        <v>5529</v>
      </c>
      <c r="H1455" s="63" t="s">
        <v>5530</v>
      </c>
      <c r="I1455" s="64" t="s">
        <v>5531</v>
      </c>
      <c r="J1455" s="65" t="s">
        <v>5518</v>
      </c>
      <c r="K1455" s="66" t="s">
        <v>5519</v>
      </c>
      <c r="L1455" s="161" t="s">
        <v>5259</v>
      </c>
      <c r="N1455" s="68"/>
      <c r="O1455" s="69"/>
      <c r="P1455" s="69"/>
      <c r="Q1455" s="76"/>
      <c r="R1455" s="68" t="str">
        <f t="shared" si="102"/>
        <v/>
      </c>
      <c r="S1455" s="71" t="str">
        <f t="shared" si="103"/>
        <v/>
      </c>
      <c r="T1455" s="68" t="str">
        <f t="shared" si="104"/>
        <v/>
      </c>
      <c r="U1455" s="71" t="str">
        <f t="shared" si="105"/>
        <v/>
      </c>
    </row>
    <row r="1456" spans="1:21" ht="22.5">
      <c r="A1456" s="58" t="s">
        <v>5532</v>
      </c>
      <c r="B1456" s="72" t="s">
        <v>5302</v>
      </c>
      <c r="C1456" s="73" t="s">
        <v>173</v>
      </c>
      <c r="D1456" s="73" t="s">
        <v>600</v>
      </c>
      <c r="E1456" s="87" t="s">
        <v>5533</v>
      </c>
      <c r="F1456" s="74" t="s">
        <v>5534</v>
      </c>
      <c r="G1456" s="63" t="s">
        <v>5535</v>
      </c>
      <c r="H1456" s="63" t="s">
        <v>5536</v>
      </c>
      <c r="I1456" s="64" t="s">
        <v>5537</v>
      </c>
      <c r="J1456" s="65" t="s">
        <v>5518</v>
      </c>
      <c r="K1456" s="66" t="s">
        <v>5519</v>
      </c>
      <c r="L1456" s="161" t="s">
        <v>5259</v>
      </c>
      <c r="N1456" s="68"/>
      <c r="O1456" s="69"/>
      <c r="P1456" s="69"/>
      <c r="Q1456" s="76"/>
      <c r="R1456" s="68" t="str">
        <f t="shared" si="102"/>
        <v/>
      </c>
      <c r="S1456" s="71" t="str">
        <f t="shared" si="103"/>
        <v/>
      </c>
      <c r="T1456" s="68" t="str">
        <f t="shared" si="104"/>
        <v/>
      </c>
      <c r="U1456" s="71" t="str">
        <f t="shared" si="105"/>
        <v/>
      </c>
    </row>
    <row r="1457" spans="1:21" ht="21">
      <c r="A1457" s="86" t="s">
        <v>5538</v>
      </c>
      <c r="B1457" s="59" t="s">
        <v>5302</v>
      </c>
      <c r="C1457" s="60" t="s">
        <v>5539</v>
      </c>
      <c r="D1457" s="60" t="s">
        <v>25</v>
      </c>
      <c r="E1457" s="61" t="s">
        <v>5540</v>
      </c>
      <c r="F1457" s="62" t="s">
        <v>5541</v>
      </c>
      <c r="G1457" s="63"/>
      <c r="H1457" s="63"/>
      <c r="I1457" s="64"/>
      <c r="J1457" s="65"/>
      <c r="K1457" s="66"/>
      <c r="L1457" s="67"/>
      <c r="N1457" s="68"/>
      <c r="O1457" s="69"/>
      <c r="P1457" s="69"/>
      <c r="Q1457" s="76"/>
      <c r="R1457" s="68" t="str">
        <f t="shared" si="102"/>
        <v/>
      </c>
      <c r="S1457" s="71" t="str">
        <f t="shared" si="103"/>
        <v/>
      </c>
      <c r="T1457" s="68" t="str">
        <f t="shared" si="104"/>
        <v/>
      </c>
      <c r="U1457" s="71" t="str">
        <f t="shared" si="105"/>
        <v/>
      </c>
    </row>
    <row r="1458" spans="1:21" ht="33.75">
      <c r="A1458" s="58" t="s">
        <v>5542</v>
      </c>
      <c r="B1458" s="72" t="s">
        <v>5302</v>
      </c>
      <c r="C1458" s="73" t="s">
        <v>5539</v>
      </c>
      <c r="D1458" s="73" t="s">
        <v>23</v>
      </c>
      <c r="E1458" s="87" t="s">
        <v>5540</v>
      </c>
      <c r="F1458" s="74" t="s">
        <v>5541</v>
      </c>
      <c r="G1458" s="63" t="s">
        <v>5332</v>
      </c>
      <c r="H1458" s="63" t="s">
        <v>5333</v>
      </c>
      <c r="I1458" s="64" t="s">
        <v>5334</v>
      </c>
      <c r="J1458" s="65" t="s">
        <v>5350</v>
      </c>
      <c r="K1458" s="66" t="s">
        <v>5351</v>
      </c>
      <c r="L1458" s="161" t="s">
        <v>5259</v>
      </c>
      <c r="N1458" s="68"/>
      <c r="O1458" s="69"/>
      <c r="P1458" s="69"/>
      <c r="Q1458" s="76"/>
      <c r="R1458" s="68" t="str">
        <f t="shared" si="102"/>
        <v/>
      </c>
      <c r="S1458" s="71" t="str">
        <f t="shared" si="103"/>
        <v/>
      </c>
      <c r="T1458" s="68" t="str">
        <f t="shared" si="104"/>
        <v/>
      </c>
      <c r="U1458" s="71" t="str">
        <f t="shared" si="105"/>
        <v/>
      </c>
    </row>
    <row r="1459" spans="1:21" ht="33.75">
      <c r="A1459" s="58" t="s">
        <v>5543</v>
      </c>
      <c r="B1459" s="72" t="s">
        <v>5302</v>
      </c>
      <c r="C1459" s="73" t="s">
        <v>5539</v>
      </c>
      <c r="D1459" s="73" t="s">
        <v>60</v>
      </c>
      <c r="E1459" s="87" t="s">
        <v>5544</v>
      </c>
      <c r="F1459" s="74" t="s">
        <v>5545</v>
      </c>
      <c r="G1459" s="63" t="s">
        <v>5347</v>
      </c>
      <c r="H1459" s="63" t="s">
        <v>5348</v>
      </c>
      <c r="I1459" s="64" t="s">
        <v>5349</v>
      </c>
      <c r="J1459" s="65" t="s">
        <v>5350</v>
      </c>
      <c r="K1459" s="66" t="s">
        <v>5351</v>
      </c>
      <c r="L1459" s="161" t="s">
        <v>5259</v>
      </c>
      <c r="N1459" s="68"/>
      <c r="O1459" s="69"/>
      <c r="P1459" s="69"/>
      <c r="Q1459" s="76"/>
      <c r="R1459" s="68" t="str">
        <f t="shared" si="102"/>
        <v/>
      </c>
      <c r="S1459" s="71" t="str">
        <f t="shared" si="103"/>
        <v/>
      </c>
      <c r="T1459" s="68" t="str">
        <f t="shared" si="104"/>
        <v/>
      </c>
      <c r="U1459" s="71" t="str">
        <f t="shared" si="105"/>
        <v/>
      </c>
    </row>
    <row r="1460" spans="1:21" ht="21">
      <c r="A1460" s="86" t="s">
        <v>5546</v>
      </c>
      <c r="B1460" s="59" t="s">
        <v>5302</v>
      </c>
      <c r="C1460" s="60" t="s">
        <v>182</v>
      </c>
      <c r="D1460" s="60" t="s">
        <v>25</v>
      </c>
      <c r="E1460" s="61" t="s">
        <v>5547</v>
      </c>
      <c r="F1460" s="62" t="s">
        <v>5548</v>
      </c>
      <c r="G1460" s="63"/>
      <c r="H1460" s="63"/>
      <c r="I1460" s="64"/>
      <c r="J1460" s="65"/>
      <c r="K1460" s="66"/>
      <c r="L1460" s="67"/>
      <c r="N1460" s="68"/>
      <c r="O1460" s="69"/>
      <c r="P1460" s="69"/>
      <c r="Q1460" s="76"/>
      <c r="R1460" s="68" t="str">
        <f t="shared" si="102"/>
        <v/>
      </c>
      <c r="S1460" s="71" t="str">
        <f t="shared" si="103"/>
        <v/>
      </c>
      <c r="T1460" s="68" t="str">
        <f t="shared" si="104"/>
        <v/>
      </c>
      <c r="U1460" s="71" t="str">
        <f t="shared" si="105"/>
        <v/>
      </c>
    </row>
    <row r="1461" spans="1:21">
      <c r="A1461" s="58" t="s">
        <v>5549</v>
      </c>
      <c r="B1461" s="72" t="s">
        <v>5302</v>
      </c>
      <c r="C1461" s="73" t="s">
        <v>182</v>
      </c>
      <c r="D1461" s="73" t="s">
        <v>23</v>
      </c>
      <c r="E1461" s="87" t="s">
        <v>5547</v>
      </c>
      <c r="F1461" s="74" t="s">
        <v>5548</v>
      </c>
      <c r="G1461" s="63" t="s">
        <v>5448</v>
      </c>
      <c r="H1461" s="63" t="s">
        <v>5449</v>
      </c>
      <c r="I1461" s="64" t="s">
        <v>5450</v>
      </c>
      <c r="J1461" s="65" t="s">
        <v>5451</v>
      </c>
      <c r="K1461" s="66" t="s">
        <v>5452</v>
      </c>
      <c r="L1461" s="161" t="s">
        <v>5259</v>
      </c>
      <c r="N1461" s="68"/>
      <c r="O1461" s="69"/>
      <c r="P1461" s="69"/>
      <c r="Q1461" s="76"/>
      <c r="R1461" s="68" t="str">
        <f t="shared" si="102"/>
        <v/>
      </c>
      <c r="S1461" s="71" t="str">
        <f t="shared" si="103"/>
        <v/>
      </c>
      <c r="T1461" s="68" t="str">
        <f t="shared" si="104"/>
        <v/>
      </c>
      <c r="U1461" s="71" t="str">
        <f t="shared" si="105"/>
        <v/>
      </c>
    </row>
    <row r="1462" spans="1:21" ht="21">
      <c r="A1462" s="86" t="s">
        <v>5550</v>
      </c>
      <c r="B1462" s="59" t="s">
        <v>5302</v>
      </c>
      <c r="C1462" s="60" t="s">
        <v>748</v>
      </c>
      <c r="D1462" s="60" t="s">
        <v>25</v>
      </c>
      <c r="E1462" s="61" t="s">
        <v>5551</v>
      </c>
      <c r="F1462" s="62" t="s">
        <v>5552</v>
      </c>
      <c r="G1462" s="63"/>
      <c r="H1462" s="63"/>
      <c r="I1462" s="64"/>
      <c r="J1462" s="65"/>
      <c r="K1462" s="66"/>
      <c r="L1462" s="67"/>
      <c r="N1462" s="68"/>
      <c r="O1462" s="69"/>
      <c r="P1462" s="69"/>
      <c r="Q1462" s="76"/>
      <c r="R1462" s="68" t="str">
        <f t="shared" si="102"/>
        <v/>
      </c>
      <c r="S1462" s="71" t="str">
        <f t="shared" si="103"/>
        <v/>
      </c>
      <c r="T1462" s="68" t="str">
        <f t="shared" si="104"/>
        <v/>
      </c>
      <c r="U1462" s="71" t="str">
        <f t="shared" si="105"/>
        <v/>
      </c>
    </row>
    <row r="1463" spans="1:21">
      <c r="A1463" s="58" t="s">
        <v>5553</v>
      </c>
      <c r="B1463" s="72" t="s">
        <v>5302</v>
      </c>
      <c r="C1463" s="73" t="s">
        <v>748</v>
      </c>
      <c r="D1463" s="73" t="s">
        <v>23</v>
      </c>
      <c r="E1463" s="87" t="s">
        <v>5551</v>
      </c>
      <c r="F1463" s="74" t="s">
        <v>5552</v>
      </c>
      <c r="G1463" s="63" t="s">
        <v>5464</v>
      </c>
      <c r="H1463" s="63" t="s">
        <v>5465</v>
      </c>
      <c r="I1463" s="64" t="s">
        <v>5466</v>
      </c>
      <c r="J1463" s="65" t="s">
        <v>5451</v>
      </c>
      <c r="K1463" s="66" t="s">
        <v>5452</v>
      </c>
      <c r="L1463" s="161" t="s">
        <v>5259</v>
      </c>
      <c r="N1463" s="68"/>
      <c r="O1463" s="69"/>
      <c r="P1463" s="69"/>
      <c r="Q1463" s="76"/>
      <c r="R1463" s="68" t="str">
        <f t="shared" si="102"/>
        <v/>
      </c>
      <c r="S1463" s="71" t="str">
        <f t="shared" si="103"/>
        <v/>
      </c>
      <c r="T1463" s="68" t="str">
        <f t="shared" si="104"/>
        <v/>
      </c>
      <c r="U1463" s="71" t="str">
        <f t="shared" si="105"/>
        <v/>
      </c>
    </row>
    <row r="1464" spans="1:21" ht="21">
      <c r="A1464" s="44" t="s">
        <v>5554</v>
      </c>
      <c r="B1464" s="45" t="s">
        <v>5555</v>
      </c>
      <c r="C1464" s="46" t="s">
        <v>24</v>
      </c>
      <c r="D1464" s="46" t="s">
        <v>25</v>
      </c>
      <c r="E1464" s="47" t="s">
        <v>5556</v>
      </c>
      <c r="F1464" s="47" t="s">
        <v>5557</v>
      </c>
      <c r="G1464" s="48"/>
      <c r="H1464" s="48"/>
      <c r="I1464" s="49"/>
      <c r="J1464" s="50"/>
      <c r="K1464" s="51"/>
      <c r="L1464" s="52"/>
      <c r="M1464" s="53"/>
      <c r="N1464" s="54"/>
      <c r="O1464" s="55"/>
      <c r="P1464" s="55"/>
      <c r="Q1464" s="85"/>
      <c r="R1464" s="54" t="str">
        <f t="shared" si="102"/>
        <v/>
      </c>
      <c r="S1464" s="57" t="str">
        <f t="shared" si="103"/>
        <v/>
      </c>
      <c r="T1464" s="54" t="str">
        <f t="shared" si="104"/>
        <v/>
      </c>
      <c r="U1464" s="57" t="str">
        <f t="shared" si="105"/>
        <v/>
      </c>
    </row>
    <row r="1465" spans="1:21" ht="21">
      <c r="A1465" s="86" t="s">
        <v>5558</v>
      </c>
      <c r="B1465" s="59" t="s">
        <v>5555</v>
      </c>
      <c r="C1465" s="60" t="s">
        <v>29</v>
      </c>
      <c r="D1465" s="60" t="s">
        <v>25</v>
      </c>
      <c r="E1465" s="61" t="s">
        <v>5559</v>
      </c>
      <c r="F1465" s="62" t="s">
        <v>5559</v>
      </c>
      <c r="G1465" s="63"/>
      <c r="H1465" s="63"/>
      <c r="I1465" s="64"/>
      <c r="J1465" s="65"/>
      <c r="K1465" s="66"/>
      <c r="L1465" s="67"/>
      <c r="N1465" s="68"/>
      <c r="O1465" s="69"/>
      <c r="P1465" s="69"/>
      <c r="Q1465" s="76"/>
      <c r="R1465" s="68" t="str">
        <f t="shared" si="102"/>
        <v/>
      </c>
      <c r="S1465" s="71" t="str">
        <f t="shared" si="103"/>
        <v/>
      </c>
      <c r="T1465" s="68" t="str">
        <f t="shared" si="104"/>
        <v/>
      </c>
      <c r="U1465" s="71" t="str">
        <f t="shared" si="105"/>
        <v/>
      </c>
    </row>
    <row r="1466" spans="1:21" ht="33.75">
      <c r="A1466" s="58" t="s">
        <v>5560</v>
      </c>
      <c r="B1466" s="72" t="s">
        <v>5555</v>
      </c>
      <c r="C1466" s="73" t="s">
        <v>29</v>
      </c>
      <c r="D1466" s="73" t="s">
        <v>23</v>
      </c>
      <c r="E1466" s="87" t="s">
        <v>5561</v>
      </c>
      <c r="F1466" s="74" t="s">
        <v>5562</v>
      </c>
      <c r="G1466" s="63" t="s">
        <v>5563</v>
      </c>
      <c r="H1466" s="63" t="s">
        <v>5564</v>
      </c>
      <c r="I1466" s="64" t="s">
        <v>5565</v>
      </c>
      <c r="J1466" s="65" t="s">
        <v>5566</v>
      </c>
      <c r="K1466" s="66" t="s">
        <v>5567</v>
      </c>
      <c r="L1466" s="161" t="s">
        <v>5259</v>
      </c>
      <c r="N1466" s="68"/>
      <c r="O1466" s="69"/>
      <c r="P1466" s="69"/>
      <c r="Q1466" s="76"/>
      <c r="R1466" s="68" t="str">
        <f t="shared" si="102"/>
        <v/>
      </c>
      <c r="S1466" s="71" t="str">
        <f t="shared" si="103"/>
        <v/>
      </c>
      <c r="T1466" s="68" t="str">
        <f t="shared" si="104"/>
        <v/>
      </c>
      <c r="U1466" s="71" t="str">
        <f t="shared" si="105"/>
        <v/>
      </c>
    </row>
    <row r="1467" spans="1:21" ht="33.75">
      <c r="A1467" s="58" t="s">
        <v>5568</v>
      </c>
      <c r="B1467" s="72" t="s">
        <v>5555</v>
      </c>
      <c r="C1467" s="73" t="s">
        <v>29</v>
      </c>
      <c r="D1467" s="73" t="s">
        <v>60</v>
      </c>
      <c r="E1467" s="87" t="s">
        <v>5569</v>
      </c>
      <c r="F1467" s="74" t="s">
        <v>5570</v>
      </c>
      <c r="G1467" s="63" t="s">
        <v>5571</v>
      </c>
      <c r="H1467" s="63" t="s">
        <v>5572</v>
      </c>
      <c r="I1467" s="64" t="s">
        <v>5573</v>
      </c>
      <c r="J1467" s="65" t="s">
        <v>5566</v>
      </c>
      <c r="K1467" s="66" t="s">
        <v>5567</v>
      </c>
      <c r="L1467" s="161" t="s">
        <v>5259</v>
      </c>
      <c r="N1467" s="68"/>
      <c r="O1467" s="69"/>
      <c r="P1467" s="69"/>
      <c r="Q1467" s="76"/>
      <c r="R1467" s="68" t="str">
        <f t="shared" si="102"/>
        <v/>
      </c>
      <c r="S1467" s="71" t="str">
        <f t="shared" si="103"/>
        <v/>
      </c>
      <c r="T1467" s="68" t="str">
        <f t="shared" si="104"/>
        <v/>
      </c>
      <c r="U1467" s="71" t="str">
        <f t="shared" si="105"/>
        <v/>
      </c>
    </row>
    <row r="1468" spans="1:21" ht="22.5">
      <c r="A1468" s="58" t="s">
        <v>5574</v>
      </c>
      <c r="B1468" s="72" t="s">
        <v>5555</v>
      </c>
      <c r="C1468" s="73" t="s">
        <v>29</v>
      </c>
      <c r="D1468" s="73" t="s">
        <v>107</v>
      </c>
      <c r="E1468" s="87" t="s">
        <v>5575</v>
      </c>
      <c r="F1468" s="74" t="s">
        <v>5576</v>
      </c>
      <c r="G1468" s="63" t="s">
        <v>5577</v>
      </c>
      <c r="H1468" s="63" t="s">
        <v>5578</v>
      </c>
      <c r="I1468" s="64" t="s">
        <v>5579</v>
      </c>
      <c r="J1468" s="65" t="s">
        <v>5566</v>
      </c>
      <c r="K1468" s="66" t="s">
        <v>5567</v>
      </c>
      <c r="L1468" s="161" t="s">
        <v>5259</v>
      </c>
      <c r="N1468" s="68"/>
      <c r="O1468" s="69"/>
      <c r="P1468" s="69"/>
      <c r="Q1468" s="76"/>
      <c r="R1468" s="68" t="str">
        <f t="shared" si="102"/>
        <v/>
      </c>
      <c r="S1468" s="71" t="str">
        <f t="shared" si="103"/>
        <v/>
      </c>
      <c r="T1468" s="68" t="str">
        <f t="shared" si="104"/>
        <v/>
      </c>
      <c r="U1468" s="71" t="str">
        <f t="shared" si="105"/>
        <v/>
      </c>
    </row>
    <row r="1469" spans="1:21" ht="31.5">
      <c r="A1469" s="44" t="s">
        <v>5580</v>
      </c>
      <c r="B1469" s="45" t="s">
        <v>5581</v>
      </c>
      <c r="C1469" s="46" t="s">
        <v>24</v>
      </c>
      <c r="D1469" s="46" t="s">
        <v>25</v>
      </c>
      <c r="E1469" s="47" t="s">
        <v>5582</v>
      </c>
      <c r="F1469" s="47" t="s">
        <v>5583</v>
      </c>
      <c r="G1469" s="48"/>
      <c r="H1469" s="48"/>
      <c r="I1469" s="49"/>
      <c r="J1469" s="50"/>
      <c r="K1469" s="51"/>
      <c r="L1469" s="52"/>
      <c r="M1469" s="53"/>
      <c r="N1469" s="54"/>
      <c r="O1469" s="55"/>
      <c r="P1469" s="55"/>
      <c r="Q1469" s="85"/>
      <c r="R1469" s="54" t="str">
        <f t="shared" si="102"/>
        <v/>
      </c>
      <c r="S1469" s="57" t="str">
        <f t="shared" si="103"/>
        <v/>
      </c>
      <c r="T1469" s="54" t="str">
        <f t="shared" si="104"/>
        <v/>
      </c>
      <c r="U1469" s="57" t="str">
        <f t="shared" si="105"/>
        <v/>
      </c>
    </row>
    <row r="1470" spans="1:21" ht="21">
      <c r="A1470" s="86" t="s">
        <v>5584</v>
      </c>
      <c r="B1470" s="59" t="s">
        <v>5581</v>
      </c>
      <c r="C1470" s="60" t="s">
        <v>29</v>
      </c>
      <c r="D1470" s="60" t="s">
        <v>25</v>
      </c>
      <c r="E1470" s="61" t="s">
        <v>5585</v>
      </c>
      <c r="F1470" s="62" t="s">
        <v>5586</v>
      </c>
      <c r="G1470" s="63"/>
      <c r="H1470" s="63"/>
      <c r="I1470" s="64"/>
      <c r="J1470" s="65"/>
      <c r="K1470" s="66"/>
      <c r="L1470" s="67"/>
      <c r="N1470" s="68"/>
      <c r="O1470" s="69"/>
      <c r="P1470" s="69"/>
      <c r="Q1470" s="76"/>
      <c r="R1470" s="68" t="str">
        <f t="shared" si="102"/>
        <v/>
      </c>
      <c r="S1470" s="71" t="str">
        <f t="shared" si="103"/>
        <v/>
      </c>
      <c r="T1470" s="68" t="str">
        <f t="shared" si="104"/>
        <v/>
      </c>
      <c r="U1470" s="71" t="str">
        <f t="shared" si="105"/>
        <v/>
      </c>
    </row>
    <row r="1471" spans="1:21" ht="31.5">
      <c r="A1471" s="58" t="s">
        <v>5587</v>
      </c>
      <c r="B1471" s="72" t="s">
        <v>5581</v>
      </c>
      <c r="C1471" s="73" t="s">
        <v>29</v>
      </c>
      <c r="D1471" s="73" t="s">
        <v>23</v>
      </c>
      <c r="E1471" s="87" t="s">
        <v>5588</v>
      </c>
      <c r="F1471" s="74" t="s">
        <v>5589</v>
      </c>
      <c r="G1471" s="63" t="s">
        <v>5590</v>
      </c>
      <c r="H1471" s="63" t="s">
        <v>5591</v>
      </c>
      <c r="I1471" s="64" t="s">
        <v>5592</v>
      </c>
      <c r="J1471" s="65" t="s">
        <v>5593</v>
      </c>
      <c r="K1471" s="66" t="s">
        <v>5594</v>
      </c>
      <c r="L1471" s="161" t="s">
        <v>5259</v>
      </c>
      <c r="N1471" s="68"/>
      <c r="O1471" s="69"/>
      <c r="P1471" s="69"/>
      <c r="Q1471" s="76"/>
      <c r="R1471" s="68" t="str">
        <f t="shared" si="102"/>
        <v/>
      </c>
      <c r="S1471" s="71" t="str">
        <f t="shared" si="103"/>
        <v/>
      </c>
      <c r="T1471" s="68" t="str">
        <f t="shared" si="104"/>
        <v/>
      </c>
      <c r="U1471" s="71" t="str">
        <f t="shared" si="105"/>
        <v/>
      </c>
    </row>
    <row r="1472" spans="1:21" ht="21">
      <c r="A1472" s="86" t="s">
        <v>5595</v>
      </c>
      <c r="B1472" s="59" t="s">
        <v>5581</v>
      </c>
      <c r="C1472" s="60" t="s">
        <v>40</v>
      </c>
      <c r="D1472" s="60" t="s">
        <v>25</v>
      </c>
      <c r="E1472" s="61" t="s">
        <v>5596</v>
      </c>
      <c r="F1472" s="62" t="s">
        <v>5597</v>
      </c>
      <c r="G1472" s="63"/>
      <c r="H1472" s="63"/>
      <c r="I1472" s="64"/>
      <c r="J1472" s="65"/>
      <c r="K1472" s="66"/>
      <c r="L1472" s="67"/>
      <c r="N1472" s="68"/>
      <c r="O1472" s="69"/>
      <c r="P1472" s="69"/>
      <c r="Q1472" s="76"/>
      <c r="R1472" s="68" t="str">
        <f t="shared" si="102"/>
        <v/>
      </c>
      <c r="S1472" s="71" t="str">
        <f t="shared" si="103"/>
        <v/>
      </c>
      <c r="T1472" s="68" t="str">
        <f t="shared" si="104"/>
        <v/>
      </c>
      <c r="U1472" s="71" t="str">
        <f t="shared" si="105"/>
        <v/>
      </c>
    </row>
    <row r="1473" spans="1:21">
      <c r="A1473" s="98" t="s">
        <v>5598</v>
      </c>
      <c r="B1473" s="79" t="s">
        <v>5581</v>
      </c>
      <c r="C1473" s="80" t="s">
        <v>40</v>
      </c>
      <c r="D1473" s="80" t="s">
        <v>513</v>
      </c>
      <c r="E1473" s="74" t="s">
        <v>5599</v>
      </c>
      <c r="F1473" s="74" t="s">
        <v>5600</v>
      </c>
      <c r="G1473" s="89" t="s">
        <v>5601</v>
      </c>
      <c r="H1473" s="89" t="s">
        <v>5602</v>
      </c>
      <c r="I1473" s="90" t="s">
        <v>5603</v>
      </c>
      <c r="J1473" s="65" t="s">
        <v>5593</v>
      </c>
      <c r="K1473" s="66" t="s">
        <v>5594</v>
      </c>
      <c r="L1473" s="161" t="s">
        <v>5259</v>
      </c>
      <c r="N1473" s="68"/>
      <c r="O1473" s="69"/>
      <c r="P1473" s="69"/>
      <c r="Q1473" s="76"/>
      <c r="R1473" s="68" t="str">
        <f t="shared" si="102"/>
        <v/>
      </c>
      <c r="S1473" s="71" t="str">
        <f t="shared" si="103"/>
        <v/>
      </c>
      <c r="T1473" s="68" t="str">
        <f t="shared" si="104"/>
        <v/>
      </c>
      <c r="U1473" s="71" t="str">
        <f t="shared" si="105"/>
        <v/>
      </c>
    </row>
    <row r="1474" spans="1:21" ht="22.5">
      <c r="A1474" s="58" t="s">
        <v>5604</v>
      </c>
      <c r="B1474" s="72" t="s">
        <v>5581</v>
      </c>
      <c r="C1474" s="73" t="s">
        <v>40</v>
      </c>
      <c r="D1474" s="73" t="s">
        <v>23</v>
      </c>
      <c r="E1474" s="87" t="s">
        <v>5605</v>
      </c>
      <c r="F1474" s="74" t="s">
        <v>5606</v>
      </c>
      <c r="G1474" s="63" t="s">
        <v>5590</v>
      </c>
      <c r="H1474" s="63" t="s">
        <v>5591</v>
      </c>
      <c r="I1474" s="64" t="s">
        <v>5592</v>
      </c>
      <c r="J1474" s="65" t="s">
        <v>5593</v>
      </c>
      <c r="K1474" s="66" t="s">
        <v>5594</v>
      </c>
      <c r="L1474" s="161" t="s">
        <v>5259</v>
      </c>
      <c r="N1474" s="68"/>
      <c r="O1474" s="69"/>
      <c r="P1474" s="69"/>
      <c r="Q1474" s="76"/>
      <c r="R1474" s="68" t="str">
        <f t="shared" si="102"/>
        <v/>
      </c>
      <c r="S1474" s="71" t="str">
        <f t="shared" si="103"/>
        <v/>
      </c>
      <c r="T1474" s="68" t="str">
        <f t="shared" si="104"/>
        <v/>
      </c>
      <c r="U1474" s="71" t="str">
        <f t="shared" si="105"/>
        <v/>
      </c>
    </row>
    <row r="1475" spans="1:21" ht="31.5">
      <c r="A1475" s="58" t="s">
        <v>5607</v>
      </c>
      <c r="B1475" s="72" t="s">
        <v>5581</v>
      </c>
      <c r="C1475" s="73" t="s">
        <v>40</v>
      </c>
      <c r="D1475" s="73" t="s">
        <v>454</v>
      </c>
      <c r="E1475" s="74" t="s">
        <v>5608</v>
      </c>
      <c r="F1475" s="74" t="s">
        <v>5609</v>
      </c>
      <c r="G1475" s="63" t="s">
        <v>5590</v>
      </c>
      <c r="H1475" s="63" t="s">
        <v>5591</v>
      </c>
      <c r="I1475" s="64" t="s">
        <v>5592</v>
      </c>
      <c r="J1475" s="65" t="s">
        <v>5593</v>
      </c>
      <c r="K1475" s="66" t="s">
        <v>5594</v>
      </c>
      <c r="L1475" s="161" t="s">
        <v>5259</v>
      </c>
      <c r="N1475" s="68"/>
      <c r="O1475" s="69"/>
      <c r="P1475" s="69"/>
      <c r="Q1475" s="76"/>
      <c r="R1475" s="68" t="str">
        <f t="shared" si="102"/>
        <v/>
      </c>
      <c r="S1475" s="71" t="str">
        <f t="shared" si="103"/>
        <v/>
      </c>
      <c r="T1475" s="68" t="str">
        <f t="shared" si="104"/>
        <v/>
      </c>
      <c r="U1475" s="71" t="str">
        <f t="shared" si="105"/>
        <v/>
      </c>
    </row>
    <row r="1476" spans="1:21" ht="22.5">
      <c r="A1476" s="58" t="s">
        <v>5610</v>
      </c>
      <c r="B1476" s="72" t="s">
        <v>5581</v>
      </c>
      <c r="C1476" s="73" t="s">
        <v>40</v>
      </c>
      <c r="D1476" s="73" t="s">
        <v>722</v>
      </c>
      <c r="E1476" s="74" t="s">
        <v>5611</v>
      </c>
      <c r="F1476" s="74" t="s">
        <v>5612</v>
      </c>
      <c r="G1476" s="63" t="s">
        <v>5613</v>
      </c>
      <c r="H1476" s="63" t="s">
        <v>5614</v>
      </c>
      <c r="I1476" s="64" t="s">
        <v>5615</v>
      </c>
      <c r="J1476" s="65" t="s">
        <v>5451</v>
      </c>
      <c r="K1476" s="66" t="s">
        <v>5452</v>
      </c>
      <c r="L1476" s="161" t="s">
        <v>5259</v>
      </c>
      <c r="N1476" s="68"/>
      <c r="O1476" s="69"/>
      <c r="P1476" s="69"/>
      <c r="Q1476" s="76"/>
      <c r="R1476" s="68" t="str">
        <f t="shared" si="102"/>
        <v/>
      </c>
      <c r="S1476" s="71" t="str">
        <f t="shared" si="103"/>
        <v/>
      </c>
      <c r="T1476" s="68" t="str">
        <f t="shared" si="104"/>
        <v/>
      </c>
      <c r="U1476" s="71" t="str">
        <f t="shared" si="105"/>
        <v/>
      </c>
    </row>
    <row r="1477" spans="1:21" ht="22.5">
      <c r="A1477" s="58" t="s">
        <v>5616</v>
      </c>
      <c r="B1477" s="72" t="s">
        <v>5581</v>
      </c>
      <c r="C1477" s="73" t="s">
        <v>40</v>
      </c>
      <c r="D1477" s="73" t="s">
        <v>1456</v>
      </c>
      <c r="E1477" s="87" t="s">
        <v>5617</v>
      </c>
      <c r="F1477" s="74" t="s">
        <v>5618</v>
      </c>
      <c r="G1477" s="63" t="s">
        <v>5590</v>
      </c>
      <c r="H1477" s="63" t="s">
        <v>5591</v>
      </c>
      <c r="I1477" s="64" t="s">
        <v>5592</v>
      </c>
      <c r="J1477" s="65" t="s">
        <v>5593</v>
      </c>
      <c r="K1477" s="66" t="s">
        <v>5594</v>
      </c>
      <c r="L1477" s="161" t="s">
        <v>5259</v>
      </c>
      <c r="N1477" s="68"/>
      <c r="O1477" s="69"/>
      <c r="P1477" s="69"/>
      <c r="Q1477" s="76"/>
      <c r="R1477" s="68" t="str">
        <f t="shared" si="102"/>
        <v/>
      </c>
      <c r="S1477" s="71" t="str">
        <f t="shared" si="103"/>
        <v/>
      </c>
      <c r="T1477" s="68" t="str">
        <f t="shared" si="104"/>
        <v/>
      </c>
      <c r="U1477" s="71" t="str">
        <f t="shared" si="105"/>
        <v/>
      </c>
    </row>
    <row r="1478" spans="1:21" ht="33.75">
      <c r="A1478" s="98" t="s">
        <v>5619</v>
      </c>
      <c r="B1478" s="79" t="s">
        <v>5581</v>
      </c>
      <c r="C1478" s="80" t="s">
        <v>40</v>
      </c>
      <c r="D1478" s="80" t="s">
        <v>1769</v>
      </c>
      <c r="E1478" s="74" t="s">
        <v>5620</v>
      </c>
      <c r="F1478" s="74" t="s">
        <v>5621</v>
      </c>
      <c r="G1478" s="89" t="s">
        <v>5622</v>
      </c>
      <c r="H1478" s="89" t="s">
        <v>5623</v>
      </c>
      <c r="I1478" s="90" t="s">
        <v>5624</v>
      </c>
      <c r="J1478" s="65" t="s">
        <v>5593</v>
      </c>
      <c r="K1478" s="66" t="s">
        <v>5594</v>
      </c>
      <c r="L1478" s="161" t="s">
        <v>5259</v>
      </c>
      <c r="N1478" s="68"/>
      <c r="O1478" s="69"/>
      <c r="P1478" s="69"/>
      <c r="Q1478" s="76"/>
      <c r="R1478" s="68" t="str">
        <f t="shared" si="102"/>
        <v/>
      </c>
      <c r="S1478" s="71" t="str">
        <f t="shared" si="103"/>
        <v/>
      </c>
      <c r="T1478" s="68" t="str">
        <f t="shared" si="104"/>
        <v/>
      </c>
      <c r="U1478" s="71" t="str">
        <f t="shared" si="105"/>
        <v/>
      </c>
    </row>
    <row r="1479" spans="1:21" ht="45">
      <c r="A1479" s="98" t="s">
        <v>5625</v>
      </c>
      <c r="B1479" s="79" t="s">
        <v>5581</v>
      </c>
      <c r="C1479" s="80" t="s">
        <v>40</v>
      </c>
      <c r="D1479" s="80" t="s">
        <v>5626</v>
      </c>
      <c r="E1479" s="74" t="s">
        <v>5627</v>
      </c>
      <c r="F1479" s="74" t="s">
        <v>5628</v>
      </c>
      <c r="G1479" s="89" t="s">
        <v>5629</v>
      </c>
      <c r="H1479" s="89" t="s">
        <v>5630</v>
      </c>
      <c r="I1479" s="90" t="s">
        <v>5631</v>
      </c>
      <c r="J1479" s="65" t="s">
        <v>5593</v>
      </c>
      <c r="K1479" s="66" t="s">
        <v>5594</v>
      </c>
      <c r="L1479" s="161" t="s">
        <v>5259</v>
      </c>
      <c r="N1479" s="68"/>
      <c r="O1479" s="69"/>
      <c r="P1479" s="69"/>
      <c r="Q1479" s="76"/>
      <c r="R1479" s="68" t="str">
        <f t="shared" si="102"/>
        <v/>
      </c>
      <c r="S1479" s="71" t="str">
        <f t="shared" si="103"/>
        <v/>
      </c>
      <c r="T1479" s="68" t="str">
        <f t="shared" si="104"/>
        <v/>
      </c>
      <c r="U1479" s="71" t="str">
        <f t="shared" si="105"/>
        <v/>
      </c>
    </row>
    <row r="1480" spans="1:21" ht="31.5">
      <c r="A1480" s="98" t="s">
        <v>5632</v>
      </c>
      <c r="B1480" s="79" t="s">
        <v>5581</v>
      </c>
      <c r="C1480" s="80" t="s">
        <v>40</v>
      </c>
      <c r="D1480" s="80" t="s">
        <v>5633</v>
      </c>
      <c r="E1480" s="74" t="s">
        <v>5634</v>
      </c>
      <c r="F1480" s="74" t="s">
        <v>5635</v>
      </c>
      <c r="G1480" s="89" t="s">
        <v>5636</v>
      </c>
      <c r="H1480" s="89" t="s">
        <v>5637</v>
      </c>
      <c r="I1480" s="90" t="s">
        <v>5638</v>
      </c>
      <c r="J1480" s="65" t="s">
        <v>5593</v>
      </c>
      <c r="K1480" s="66" t="s">
        <v>5594</v>
      </c>
      <c r="L1480" s="161" t="s">
        <v>5259</v>
      </c>
      <c r="N1480" s="68"/>
      <c r="O1480" s="69"/>
      <c r="P1480" s="69"/>
      <c r="Q1480" s="76"/>
      <c r="R1480" s="68" t="str">
        <f t="shared" si="102"/>
        <v/>
      </c>
      <c r="S1480" s="71" t="str">
        <f t="shared" si="103"/>
        <v/>
      </c>
      <c r="T1480" s="68" t="str">
        <f t="shared" si="104"/>
        <v/>
      </c>
      <c r="U1480" s="71" t="str">
        <f t="shared" si="105"/>
        <v/>
      </c>
    </row>
    <row r="1481" spans="1:21" ht="22.5">
      <c r="A1481" s="58" t="s">
        <v>5639</v>
      </c>
      <c r="B1481" s="72" t="s">
        <v>5581</v>
      </c>
      <c r="C1481" s="73" t="s">
        <v>40</v>
      </c>
      <c r="D1481" s="73" t="s">
        <v>3880</v>
      </c>
      <c r="E1481" s="87" t="s">
        <v>5640</v>
      </c>
      <c r="F1481" s="74" t="s">
        <v>5641</v>
      </c>
      <c r="G1481" s="63" t="s">
        <v>5590</v>
      </c>
      <c r="H1481" s="63" t="s">
        <v>5591</v>
      </c>
      <c r="I1481" s="64" t="s">
        <v>5592</v>
      </c>
      <c r="J1481" s="65" t="s">
        <v>5593</v>
      </c>
      <c r="K1481" s="66" t="s">
        <v>5594</v>
      </c>
      <c r="L1481" s="161" t="s">
        <v>5259</v>
      </c>
      <c r="N1481" s="68"/>
      <c r="O1481" s="69"/>
      <c r="P1481" s="69"/>
      <c r="Q1481" s="76"/>
      <c r="R1481" s="68" t="str">
        <f t="shared" si="102"/>
        <v/>
      </c>
      <c r="S1481" s="71" t="str">
        <f t="shared" si="103"/>
        <v/>
      </c>
      <c r="T1481" s="68" t="str">
        <f t="shared" si="104"/>
        <v/>
      </c>
      <c r="U1481" s="71" t="str">
        <f t="shared" si="105"/>
        <v/>
      </c>
    </row>
    <row r="1482" spans="1:21" ht="22.5">
      <c r="A1482" s="58" t="s">
        <v>5642</v>
      </c>
      <c r="B1482" s="72" t="s">
        <v>5581</v>
      </c>
      <c r="C1482" s="73" t="s">
        <v>40</v>
      </c>
      <c r="D1482" s="73" t="s">
        <v>1507</v>
      </c>
      <c r="E1482" s="87" t="s">
        <v>5643</v>
      </c>
      <c r="F1482" s="74" t="s">
        <v>5644</v>
      </c>
      <c r="G1482" s="63" t="s">
        <v>5590</v>
      </c>
      <c r="H1482" s="63" t="s">
        <v>5591</v>
      </c>
      <c r="I1482" s="64" t="s">
        <v>5592</v>
      </c>
      <c r="J1482" s="65" t="s">
        <v>5593</v>
      </c>
      <c r="K1482" s="66" t="s">
        <v>5594</v>
      </c>
      <c r="L1482" s="161" t="s">
        <v>5259</v>
      </c>
      <c r="N1482" s="68"/>
      <c r="O1482" s="69"/>
      <c r="P1482" s="69"/>
      <c r="Q1482" s="76"/>
      <c r="R1482" s="68" t="str">
        <f t="shared" si="102"/>
        <v/>
      </c>
      <c r="S1482" s="71" t="str">
        <f t="shared" si="103"/>
        <v/>
      </c>
      <c r="T1482" s="68" t="str">
        <f t="shared" si="104"/>
        <v/>
      </c>
      <c r="U1482" s="71" t="str">
        <f t="shared" si="105"/>
        <v/>
      </c>
    </row>
    <row r="1483" spans="1:21" ht="22.5">
      <c r="A1483" s="58" t="s">
        <v>5645</v>
      </c>
      <c r="B1483" s="72" t="s">
        <v>5581</v>
      </c>
      <c r="C1483" s="73" t="s">
        <v>40</v>
      </c>
      <c r="D1483" s="73" t="s">
        <v>1516</v>
      </c>
      <c r="E1483" s="87" t="s">
        <v>5646</v>
      </c>
      <c r="F1483" s="74" t="s">
        <v>5647</v>
      </c>
      <c r="G1483" s="63" t="s">
        <v>5590</v>
      </c>
      <c r="H1483" s="63" t="s">
        <v>5591</v>
      </c>
      <c r="I1483" s="64" t="s">
        <v>5592</v>
      </c>
      <c r="J1483" s="65" t="s">
        <v>5593</v>
      </c>
      <c r="K1483" s="66" t="s">
        <v>5594</v>
      </c>
      <c r="L1483" s="161" t="s">
        <v>5259</v>
      </c>
      <c r="N1483" s="68"/>
      <c r="O1483" s="69"/>
      <c r="P1483" s="69"/>
      <c r="Q1483" s="76"/>
      <c r="R1483" s="68" t="str">
        <f t="shared" si="102"/>
        <v/>
      </c>
      <c r="S1483" s="71" t="str">
        <f t="shared" si="103"/>
        <v/>
      </c>
      <c r="T1483" s="68" t="str">
        <f t="shared" si="104"/>
        <v/>
      </c>
      <c r="U1483" s="71" t="str">
        <f t="shared" si="105"/>
        <v/>
      </c>
    </row>
    <row r="1484" spans="1:21" ht="22.5">
      <c r="A1484" s="58" t="s">
        <v>5648</v>
      </c>
      <c r="B1484" s="72" t="s">
        <v>5581</v>
      </c>
      <c r="C1484" s="73" t="s">
        <v>40</v>
      </c>
      <c r="D1484" s="73" t="s">
        <v>562</v>
      </c>
      <c r="E1484" s="87" t="s">
        <v>5649</v>
      </c>
      <c r="F1484" s="74" t="s">
        <v>5650</v>
      </c>
      <c r="G1484" s="63" t="s">
        <v>5590</v>
      </c>
      <c r="H1484" s="63" t="s">
        <v>5591</v>
      </c>
      <c r="I1484" s="64" t="s">
        <v>5592</v>
      </c>
      <c r="J1484" s="65" t="s">
        <v>5593</v>
      </c>
      <c r="K1484" s="66" t="s">
        <v>5594</v>
      </c>
      <c r="L1484" s="161" t="s">
        <v>5259</v>
      </c>
      <c r="N1484" s="68"/>
      <c r="O1484" s="69"/>
      <c r="P1484" s="69"/>
      <c r="Q1484" s="76"/>
      <c r="R1484" s="68" t="str">
        <f t="shared" si="102"/>
        <v/>
      </c>
      <c r="S1484" s="71" t="str">
        <f t="shared" si="103"/>
        <v/>
      </c>
      <c r="T1484" s="68" t="str">
        <f t="shared" si="104"/>
        <v/>
      </c>
      <c r="U1484" s="71" t="str">
        <f t="shared" si="105"/>
        <v/>
      </c>
    </row>
    <row r="1485" spans="1:21" ht="21">
      <c r="A1485" s="86" t="s">
        <v>5651</v>
      </c>
      <c r="B1485" s="59" t="s">
        <v>5581</v>
      </c>
      <c r="C1485" s="60" t="s">
        <v>50</v>
      </c>
      <c r="D1485" s="60" t="s">
        <v>25</v>
      </c>
      <c r="E1485" s="62" t="s">
        <v>5652</v>
      </c>
      <c r="F1485" s="62" t="s">
        <v>5653</v>
      </c>
      <c r="G1485" s="63"/>
      <c r="H1485" s="63"/>
      <c r="I1485" s="64"/>
      <c r="J1485" s="65"/>
      <c r="K1485" s="66"/>
      <c r="L1485" s="67"/>
      <c r="N1485" s="68"/>
      <c r="O1485" s="69"/>
      <c r="P1485" s="69"/>
      <c r="Q1485" s="76"/>
      <c r="R1485" s="68" t="str">
        <f t="shared" si="102"/>
        <v/>
      </c>
      <c r="S1485" s="71" t="str">
        <f t="shared" si="103"/>
        <v/>
      </c>
      <c r="T1485" s="68" t="str">
        <f t="shared" si="104"/>
        <v/>
      </c>
      <c r="U1485" s="71" t="str">
        <f t="shared" si="105"/>
        <v/>
      </c>
    </row>
    <row r="1486" spans="1:21" ht="21">
      <c r="A1486" s="58" t="s">
        <v>5654</v>
      </c>
      <c r="B1486" s="72" t="s">
        <v>5581</v>
      </c>
      <c r="C1486" s="73" t="s">
        <v>50</v>
      </c>
      <c r="D1486" s="73" t="s">
        <v>23</v>
      </c>
      <c r="E1486" s="74" t="s">
        <v>5655</v>
      </c>
      <c r="F1486" s="74" t="s">
        <v>5656</v>
      </c>
      <c r="G1486" s="63" t="s">
        <v>5657</v>
      </c>
      <c r="H1486" s="63" t="s">
        <v>5658</v>
      </c>
      <c r="I1486" s="64" t="s">
        <v>5659</v>
      </c>
      <c r="J1486" s="65" t="s">
        <v>5593</v>
      </c>
      <c r="K1486" s="66" t="s">
        <v>5594</v>
      </c>
      <c r="L1486" s="161" t="s">
        <v>5259</v>
      </c>
      <c r="N1486" s="68"/>
      <c r="O1486" s="69"/>
      <c r="P1486" s="69"/>
      <c r="Q1486" s="76"/>
      <c r="R1486" s="68" t="str">
        <f t="shared" si="102"/>
        <v/>
      </c>
      <c r="S1486" s="71" t="str">
        <f t="shared" si="103"/>
        <v/>
      </c>
      <c r="T1486" s="68" t="str">
        <f t="shared" si="104"/>
        <v/>
      </c>
      <c r="U1486" s="71" t="str">
        <f t="shared" si="105"/>
        <v/>
      </c>
    </row>
    <row r="1487" spans="1:21" ht="42">
      <c r="A1487" s="58" t="s">
        <v>5660</v>
      </c>
      <c r="B1487" s="72" t="s">
        <v>5581</v>
      </c>
      <c r="C1487" s="73" t="s">
        <v>50</v>
      </c>
      <c r="D1487" s="73" t="s">
        <v>269</v>
      </c>
      <c r="E1487" s="87" t="s">
        <v>5661</v>
      </c>
      <c r="F1487" s="87" t="s">
        <v>5662</v>
      </c>
      <c r="G1487" s="63" t="s">
        <v>5663</v>
      </c>
      <c r="H1487" s="63" t="s">
        <v>5664</v>
      </c>
      <c r="I1487" s="64" t="s">
        <v>5665</v>
      </c>
      <c r="J1487" s="65" t="s">
        <v>5593</v>
      </c>
      <c r="K1487" s="66" t="s">
        <v>5594</v>
      </c>
      <c r="L1487" s="161" t="s">
        <v>5259</v>
      </c>
      <c r="N1487" s="68"/>
      <c r="O1487" s="69"/>
      <c r="P1487" s="69"/>
      <c r="Q1487" s="76"/>
      <c r="R1487" s="68" t="str">
        <f t="shared" si="102"/>
        <v/>
      </c>
      <c r="S1487" s="71" t="str">
        <f t="shared" si="103"/>
        <v/>
      </c>
      <c r="T1487" s="68" t="str">
        <f t="shared" si="104"/>
        <v/>
      </c>
      <c r="U1487" s="71" t="str">
        <f t="shared" si="105"/>
        <v/>
      </c>
    </row>
    <row r="1488" spans="1:21" ht="42">
      <c r="A1488" s="58" t="s">
        <v>5666</v>
      </c>
      <c r="B1488" s="72" t="s">
        <v>5581</v>
      </c>
      <c r="C1488" s="73" t="s">
        <v>50</v>
      </c>
      <c r="D1488" s="73" t="s">
        <v>278</v>
      </c>
      <c r="E1488" s="87" t="s">
        <v>5667</v>
      </c>
      <c r="F1488" s="87" t="s">
        <v>5668</v>
      </c>
      <c r="G1488" s="63" t="s">
        <v>5669</v>
      </c>
      <c r="H1488" s="63" t="s">
        <v>5670</v>
      </c>
      <c r="I1488" s="183" t="s">
        <v>5671</v>
      </c>
      <c r="J1488" s="65" t="s">
        <v>5593</v>
      </c>
      <c r="K1488" s="66" t="s">
        <v>5594</v>
      </c>
      <c r="L1488" s="161" t="s">
        <v>5259</v>
      </c>
      <c r="N1488" s="68"/>
      <c r="O1488" s="69"/>
      <c r="P1488" s="69"/>
      <c r="Q1488" s="76"/>
      <c r="R1488" s="68" t="str">
        <f t="shared" si="102"/>
        <v/>
      </c>
      <c r="S1488" s="71" t="str">
        <f t="shared" si="103"/>
        <v/>
      </c>
      <c r="T1488" s="68" t="str">
        <f t="shared" si="104"/>
        <v/>
      </c>
      <c r="U1488" s="71" t="str">
        <f t="shared" si="105"/>
        <v/>
      </c>
    </row>
    <row r="1489" spans="1:21" ht="23.45" customHeight="1">
      <c r="A1489" s="58" t="s">
        <v>5672</v>
      </c>
      <c r="B1489" s="72" t="s">
        <v>5581</v>
      </c>
      <c r="C1489" s="73" t="s">
        <v>50</v>
      </c>
      <c r="D1489" s="73" t="s">
        <v>285</v>
      </c>
      <c r="E1489" s="74" t="s">
        <v>5673</v>
      </c>
      <c r="F1489" s="74" t="s">
        <v>5674</v>
      </c>
      <c r="G1489" s="89" t="s">
        <v>5657</v>
      </c>
      <c r="H1489" s="89" t="s">
        <v>5658</v>
      </c>
      <c r="I1489" s="90" t="s">
        <v>5659</v>
      </c>
      <c r="J1489" s="65" t="s">
        <v>5593</v>
      </c>
      <c r="K1489" s="66" t="s">
        <v>5594</v>
      </c>
      <c r="L1489" s="161" t="s">
        <v>5259</v>
      </c>
      <c r="N1489" s="68"/>
      <c r="O1489" s="69"/>
      <c r="P1489" s="69"/>
      <c r="Q1489" s="76"/>
      <c r="R1489" s="68" t="str">
        <f t="shared" si="102"/>
        <v/>
      </c>
      <c r="S1489" s="71" t="str">
        <f t="shared" si="103"/>
        <v/>
      </c>
      <c r="T1489" s="68" t="str">
        <f t="shared" si="104"/>
        <v/>
      </c>
      <c r="U1489" s="71" t="str">
        <f t="shared" si="105"/>
        <v/>
      </c>
    </row>
    <row r="1490" spans="1:21" ht="31.9" customHeight="1">
      <c r="A1490" s="58" t="s">
        <v>5675</v>
      </c>
      <c r="B1490" s="72" t="s">
        <v>5581</v>
      </c>
      <c r="C1490" s="73" t="s">
        <v>50</v>
      </c>
      <c r="D1490" s="73" t="s">
        <v>60</v>
      </c>
      <c r="E1490" s="74" t="s">
        <v>5676</v>
      </c>
      <c r="F1490" s="74" t="s">
        <v>5677</v>
      </c>
      <c r="G1490" s="63" t="s">
        <v>5678</v>
      </c>
      <c r="H1490" s="63" t="s">
        <v>5679</v>
      </c>
      <c r="I1490" s="64" t="s">
        <v>5680</v>
      </c>
      <c r="J1490" s="65" t="s">
        <v>5593</v>
      </c>
      <c r="K1490" s="66" t="s">
        <v>5594</v>
      </c>
      <c r="L1490" s="161" t="s">
        <v>5259</v>
      </c>
      <c r="N1490" s="68"/>
      <c r="O1490" s="69"/>
      <c r="P1490" s="69"/>
      <c r="Q1490" s="76"/>
      <c r="R1490" s="68" t="str">
        <f t="shared" si="102"/>
        <v/>
      </c>
      <c r="S1490" s="71" t="str">
        <f t="shared" si="103"/>
        <v/>
      </c>
      <c r="T1490" s="68" t="str">
        <f t="shared" si="104"/>
        <v/>
      </c>
      <c r="U1490" s="71" t="str">
        <f t="shared" si="105"/>
        <v/>
      </c>
    </row>
    <row r="1491" spans="1:21" ht="21">
      <c r="A1491" s="44" t="s">
        <v>5681</v>
      </c>
      <c r="B1491" s="45" t="s">
        <v>5539</v>
      </c>
      <c r="C1491" s="46" t="s">
        <v>24</v>
      </c>
      <c r="D1491" s="46" t="s">
        <v>25</v>
      </c>
      <c r="E1491" s="47" t="s">
        <v>5682</v>
      </c>
      <c r="F1491" s="47" t="s">
        <v>5683</v>
      </c>
      <c r="G1491" s="48"/>
      <c r="H1491" s="48"/>
      <c r="I1491" s="49"/>
      <c r="J1491" s="50"/>
      <c r="K1491" s="51"/>
      <c r="L1491" s="52"/>
      <c r="M1491" s="53"/>
      <c r="N1491" s="54"/>
      <c r="O1491" s="55"/>
      <c r="P1491" s="55"/>
      <c r="Q1491" s="85"/>
      <c r="R1491" s="54" t="str">
        <f t="shared" si="102"/>
        <v/>
      </c>
      <c r="S1491" s="57" t="str">
        <f t="shared" si="103"/>
        <v/>
      </c>
      <c r="T1491" s="54" t="str">
        <f t="shared" si="104"/>
        <v/>
      </c>
      <c r="U1491" s="57" t="str">
        <f t="shared" si="105"/>
        <v/>
      </c>
    </row>
    <row r="1492" spans="1:21" ht="21">
      <c r="A1492" s="86" t="s">
        <v>5684</v>
      </c>
      <c r="B1492" s="59" t="s">
        <v>5539</v>
      </c>
      <c r="C1492" s="60" t="s">
        <v>29</v>
      </c>
      <c r="D1492" s="60" t="s">
        <v>25</v>
      </c>
      <c r="E1492" s="62" t="s">
        <v>5685</v>
      </c>
      <c r="F1492" s="62" t="s">
        <v>5686</v>
      </c>
      <c r="G1492" s="63"/>
      <c r="H1492" s="63"/>
      <c r="I1492" s="64"/>
      <c r="J1492" s="65"/>
      <c r="K1492" s="66"/>
      <c r="L1492" s="67"/>
      <c r="N1492" s="68"/>
      <c r="O1492" s="69"/>
      <c r="P1492" s="69"/>
      <c r="Q1492" s="76"/>
      <c r="R1492" s="68" t="str">
        <f t="shared" si="102"/>
        <v/>
      </c>
      <c r="S1492" s="71" t="str">
        <f t="shared" si="103"/>
        <v/>
      </c>
      <c r="T1492" s="68" t="str">
        <f t="shared" si="104"/>
        <v/>
      </c>
      <c r="U1492" s="71" t="str">
        <f t="shared" si="105"/>
        <v/>
      </c>
    </row>
    <row r="1493" spans="1:21" ht="22.5">
      <c r="A1493" s="58" t="s">
        <v>5687</v>
      </c>
      <c r="B1493" s="72" t="s">
        <v>5539</v>
      </c>
      <c r="C1493" s="73" t="s">
        <v>29</v>
      </c>
      <c r="D1493" s="73" t="s">
        <v>60</v>
      </c>
      <c r="E1493" s="74" t="s">
        <v>5688</v>
      </c>
      <c r="F1493" s="74" t="s">
        <v>5689</v>
      </c>
      <c r="G1493" s="63" t="s">
        <v>5690</v>
      </c>
      <c r="H1493" s="63" t="s">
        <v>5691</v>
      </c>
      <c r="I1493" s="64" t="s">
        <v>5692</v>
      </c>
      <c r="J1493" s="65" t="s">
        <v>5593</v>
      </c>
      <c r="K1493" s="66" t="s">
        <v>5594</v>
      </c>
      <c r="L1493" s="161" t="s">
        <v>5259</v>
      </c>
      <c r="N1493" s="68"/>
      <c r="O1493" s="69"/>
      <c r="P1493" s="69"/>
      <c r="Q1493" s="76"/>
      <c r="R1493" s="68" t="str">
        <f t="shared" si="102"/>
        <v/>
      </c>
      <c r="S1493" s="71" t="str">
        <f t="shared" si="103"/>
        <v/>
      </c>
      <c r="T1493" s="68" t="str">
        <f t="shared" si="104"/>
        <v/>
      </c>
      <c r="U1493" s="71" t="str">
        <f t="shared" si="105"/>
        <v/>
      </c>
    </row>
    <row r="1494" spans="1:21" ht="22.5">
      <c r="A1494" s="58" t="s">
        <v>5693</v>
      </c>
      <c r="B1494" s="72" t="s">
        <v>5539</v>
      </c>
      <c r="C1494" s="73" t="s">
        <v>29</v>
      </c>
      <c r="D1494" s="73" t="s">
        <v>562</v>
      </c>
      <c r="E1494" s="74" t="s">
        <v>5694</v>
      </c>
      <c r="F1494" s="74" t="s">
        <v>5695</v>
      </c>
      <c r="G1494" s="63" t="s">
        <v>5590</v>
      </c>
      <c r="H1494" s="63" t="s">
        <v>5591</v>
      </c>
      <c r="I1494" s="64" t="s">
        <v>5592</v>
      </c>
      <c r="J1494" s="65" t="s">
        <v>5593</v>
      </c>
      <c r="K1494" s="66" t="s">
        <v>5594</v>
      </c>
      <c r="L1494" s="161" t="s">
        <v>5259</v>
      </c>
      <c r="N1494" s="68"/>
      <c r="O1494" s="69"/>
      <c r="P1494" s="69"/>
      <c r="Q1494" s="76"/>
      <c r="R1494" s="68" t="str">
        <f t="shared" si="102"/>
        <v/>
      </c>
      <c r="S1494" s="71" t="str">
        <f t="shared" si="103"/>
        <v/>
      </c>
      <c r="T1494" s="68" t="str">
        <f t="shared" si="104"/>
        <v/>
      </c>
      <c r="U1494" s="71" t="str">
        <f t="shared" si="105"/>
        <v/>
      </c>
    </row>
    <row r="1495" spans="1:21" ht="31.5">
      <c r="A1495" s="86" t="s">
        <v>5696</v>
      </c>
      <c r="B1495" s="59" t="s">
        <v>5539</v>
      </c>
      <c r="C1495" s="60" t="s">
        <v>40</v>
      </c>
      <c r="D1495" s="60" t="s">
        <v>25</v>
      </c>
      <c r="E1495" s="61" t="s">
        <v>5697</v>
      </c>
      <c r="F1495" s="62" t="s">
        <v>5698</v>
      </c>
      <c r="G1495" s="63"/>
      <c r="H1495" s="63"/>
      <c r="I1495" s="64"/>
      <c r="J1495" s="65"/>
      <c r="K1495" s="66"/>
      <c r="L1495" s="67"/>
      <c r="N1495" s="68"/>
      <c r="O1495" s="69"/>
      <c r="P1495" s="69"/>
      <c r="Q1495" s="76"/>
      <c r="R1495" s="68" t="str">
        <f t="shared" si="102"/>
        <v/>
      </c>
      <c r="S1495" s="71" t="str">
        <f t="shared" si="103"/>
        <v/>
      </c>
      <c r="T1495" s="68" t="str">
        <f t="shared" si="104"/>
        <v/>
      </c>
      <c r="U1495" s="71" t="str">
        <f t="shared" si="105"/>
        <v/>
      </c>
    </row>
    <row r="1496" spans="1:21" ht="33.75">
      <c r="A1496" s="58" t="s">
        <v>5699</v>
      </c>
      <c r="B1496" s="72" t="s">
        <v>5539</v>
      </c>
      <c r="C1496" s="73" t="s">
        <v>40</v>
      </c>
      <c r="D1496" s="73" t="s">
        <v>23</v>
      </c>
      <c r="E1496" s="87" t="s">
        <v>5697</v>
      </c>
      <c r="F1496" s="74" t="s">
        <v>5698</v>
      </c>
      <c r="G1496" s="63" t="s">
        <v>5347</v>
      </c>
      <c r="H1496" s="63" t="s">
        <v>5348</v>
      </c>
      <c r="I1496" s="64" t="s">
        <v>5349</v>
      </c>
      <c r="J1496" s="65" t="s">
        <v>5350</v>
      </c>
      <c r="K1496" s="66" t="s">
        <v>5351</v>
      </c>
      <c r="L1496" s="161" t="s">
        <v>5259</v>
      </c>
      <c r="N1496" s="68"/>
      <c r="O1496" s="69"/>
      <c r="P1496" s="69"/>
      <c r="Q1496" s="76"/>
      <c r="R1496" s="68" t="str">
        <f t="shared" si="102"/>
        <v/>
      </c>
      <c r="S1496" s="71" t="str">
        <f t="shared" si="103"/>
        <v/>
      </c>
      <c r="T1496" s="68" t="str">
        <f t="shared" si="104"/>
        <v/>
      </c>
      <c r="U1496" s="71" t="str">
        <f t="shared" si="105"/>
        <v/>
      </c>
    </row>
    <row r="1497" spans="1:21" ht="21">
      <c r="A1497" s="86" t="s">
        <v>5700</v>
      </c>
      <c r="B1497" s="59" t="s">
        <v>5539</v>
      </c>
      <c r="C1497" s="60" t="s">
        <v>50</v>
      </c>
      <c r="D1497" s="60" t="s">
        <v>25</v>
      </c>
      <c r="E1497" s="61" t="s">
        <v>5701</v>
      </c>
      <c r="F1497" s="62" t="s">
        <v>5702</v>
      </c>
      <c r="G1497" s="63"/>
      <c r="H1497" s="63"/>
      <c r="I1497" s="64"/>
      <c r="J1497" s="65"/>
      <c r="K1497" s="66"/>
      <c r="L1497" s="67"/>
      <c r="N1497" s="68"/>
      <c r="O1497" s="69"/>
      <c r="P1497" s="69"/>
      <c r="Q1497" s="76"/>
      <c r="R1497" s="68" t="str">
        <f t="shared" si="102"/>
        <v/>
      </c>
      <c r="S1497" s="71" t="str">
        <f t="shared" si="103"/>
        <v/>
      </c>
      <c r="T1497" s="68" t="str">
        <f t="shared" si="104"/>
        <v/>
      </c>
      <c r="U1497" s="71" t="str">
        <f t="shared" si="105"/>
        <v/>
      </c>
    </row>
    <row r="1498" spans="1:21" ht="33.75">
      <c r="A1498" s="58" t="s">
        <v>5703</v>
      </c>
      <c r="B1498" s="72" t="s">
        <v>5539</v>
      </c>
      <c r="C1498" s="73" t="s">
        <v>50</v>
      </c>
      <c r="D1498" s="73" t="s">
        <v>23</v>
      </c>
      <c r="E1498" s="87" t="s">
        <v>5701</v>
      </c>
      <c r="F1498" s="74" t="s">
        <v>5702</v>
      </c>
      <c r="G1498" s="63" t="s">
        <v>5347</v>
      </c>
      <c r="H1498" s="63" t="s">
        <v>5348</v>
      </c>
      <c r="I1498" s="64" t="s">
        <v>5349</v>
      </c>
      <c r="J1498" s="65" t="s">
        <v>5350</v>
      </c>
      <c r="K1498" s="66" t="s">
        <v>5351</v>
      </c>
      <c r="L1498" s="161" t="s">
        <v>5259</v>
      </c>
      <c r="N1498" s="68"/>
      <c r="O1498" s="69"/>
      <c r="P1498" s="69"/>
      <c r="Q1498" s="76"/>
      <c r="R1498" s="68" t="str">
        <f t="shared" si="102"/>
        <v/>
      </c>
      <c r="S1498" s="71" t="str">
        <f t="shared" si="103"/>
        <v/>
      </c>
      <c r="T1498" s="68" t="str">
        <f t="shared" si="104"/>
        <v/>
      </c>
      <c r="U1498" s="71" t="str">
        <f t="shared" si="105"/>
        <v/>
      </c>
    </row>
    <row r="1499" spans="1:21" ht="21">
      <c r="A1499" s="86" t="s">
        <v>5704</v>
      </c>
      <c r="B1499" s="59" t="s">
        <v>5539</v>
      </c>
      <c r="C1499" s="60" t="s">
        <v>67</v>
      </c>
      <c r="D1499" s="60" t="s">
        <v>25</v>
      </c>
      <c r="E1499" s="61" t="s">
        <v>5705</v>
      </c>
      <c r="F1499" s="62" t="s">
        <v>5706</v>
      </c>
      <c r="G1499" s="63"/>
      <c r="H1499" s="63"/>
      <c r="I1499" s="64"/>
      <c r="J1499" s="65"/>
      <c r="K1499" s="66"/>
      <c r="L1499" s="67"/>
      <c r="N1499" s="68"/>
      <c r="O1499" s="69"/>
      <c r="P1499" s="69"/>
      <c r="Q1499" s="76"/>
      <c r="R1499" s="68" t="str">
        <f t="shared" si="102"/>
        <v/>
      </c>
      <c r="S1499" s="71" t="str">
        <f t="shared" si="103"/>
        <v/>
      </c>
      <c r="T1499" s="68" t="str">
        <f t="shared" si="104"/>
        <v/>
      </c>
      <c r="U1499" s="71" t="str">
        <f t="shared" si="105"/>
        <v/>
      </c>
    </row>
    <row r="1500" spans="1:21" ht="33.75">
      <c r="A1500" s="58" t="s">
        <v>5707</v>
      </c>
      <c r="B1500" s="72" t="s">
        <v>5539</v>
      </c>
      <c r="C1500" s="73" t="s">
        <v>67</v>
      </c>
      <c r="D1500" s="73" t="s">
        <v>23</v>
      </c>
      <c r="E1500" s="87" t="s">
        <v>5705</v>
      </c>
      <c r="F1500" s="74" t="s">
        <v>5706</v>
      </c>
      <c r="G1500" s="63" t="s">
        <v>5347</v>
      </c>
      <c r="H1500" s="63" t="s">
        <v>5348</v>
      </c>
      <c r="I1500" s="64" t="s">
        <v>5349</v>
      </c>
      <c r="J1500" s="65" t="s">
        <v>5350</v>
      </c>
      <c r="K1500" s="66" t="s">
        <v>5351</v>
      </c>
      <c r="L1500" s="161" t="s">
        <v>5259</v>
      </c>
      <c r="N1500" s="68"/>
      <c r="O1500" s="69"/>
      <c r="P1500" s="69"/>
      <c r="Q1500" s="76"/>
      <c r="R1500" s="68" t="str">
        <f t="shared" si="102"/>
        <v/>
      </c>
      <c r="S1500" s="71" t="str">
        <f t="shared" si="103"/>
        <v/>
      </c>
      <c r="T1500" s="68" t="str">
        <f t="shared" si="104"/>
        <v/>
      </c>
      <c r="U1500" s="71" t="str">
        <f t="shared" si="105"/>
        <v/>
      </c>
    </row>
    <row r="1501" spans="1:21" ht="21">
      <c r="A1501" s="86" t="s">
        <v>5708</v>
      </c>
      <c r="B1501" s="59" t="s">
        <v>5539</v>
      </c>
      <c r="C1501" s="60" t="s">
        <v>748</v>
      </c>
      <c r="D1501" s="60" t="s">
        <v>25</v>
      </c>
      <c r="E1501" s="61" t="s">
        <v>5709</v>
      </c>
      <c r="F1501" s="62" t="s">
        <v>5683</v>
      </c>
      <c r="G1501" s="63"/>
      <c r="H1501" s="63"/>
      <c r="I1501" s="64"/>
      <c r="J1501" s="65"/>
      <c r="K1501" s="66"/>
      <c r="L1501" s="67"/>
      <c r="N1501" s="68"/>
      <c r="O1501" s="69"/>
      <c r="P1501" s="69"/>
      <c r="Q1501" s="76"/>
      <c r="R1501" s="68" t="str">
        <f t="shared" si="102"/>
        <v/>
      </c>
      <c r="S1501" s="71" t="str">
        <f t="shared" si="103"/>
        <v/>
      </c>
      <c r="T1501" s="68" t="str">
        <f t="shared" si="104"/>
        <v/>
      </c>
      <c r="U1501" s="71" t="str">
        <f t="shared" si="105"/>
        <v/>
      </c>
    </row>
    <row r="1502" spans="1:21" ht="33.75">
      <c r="A1502" s="58" t="s">
        <v>5710</v>
      </c>
      <c r="B1502" s="72" t="s">
        <v>5539</v>
      </c>
      <c r="C1502" s="73" t="s">
        <v>748</v>
      </c>
      <c r="D1502" s="73" t="s">
        <v>23</v>
      </c>
      <c r="E1502" s="87" t="s">
        <v>5709</v>
      </c>
      <c r="F1502" s="74" t="s">
        <v>5683</v>
      </c>
      <c r="G1502" s="63" t="s">
        <v>5347</v>
      </c>
      <c r="H1502" s="63" t="s">
        <v>5348</v>
      </c>
      <c r="I1502" s="64" t="s">
        <v>5349</v>
      </c>
      <c r="J1502" s="65" t="s">
        <v>5350</v>
      </c>
      <c r="K1502" s="66" t="s">
        <v>5351</v>
      </c>
      <c r="L1502" s="161" t="s">
        <v>5259</v>
      </c>
      <c r="N1502" s="68"/>
      <c r="O1502" s="69"/>
      <c r="P1502" s="69"/>
      <c r="Q1502" s="76"/>
      <c r="R1502" s="68" t="str">
        <f t="shared" si="102"/>
        <v/>
      </c>
      <c r="S1502" s="71" t="str">
        <f t="shared" si="103"/>
        <v/>
      </c>
      <c r="T1502" s="68" t="str">
        <f t="shared" si="104"/>
        <v/>
      </c>
      <c r="U1502" s="71" t="str">
        <f t="shared" si="105"/>
        <v/>
      </c>
    </row>
    <row r="1503" spans="1:21" ht="21">
      <c r="A1503" s="44" t="s">
        <v>5711</v>
      </c>
      <c r="B1503" s="45" t="s">
        <v>5712</v>
      </c>
      <c r="C1503" s="46" t="s">
        <v>24</v>
      </c>
      <c r="D1503" s="46" t="s">
        <v>25</v>
      </c>
      <c r="E1503" s="47" t="s">
        <v>5713</v>
      </c>
      <c r="F1503" s="47" t="s">
        <v>5714</v>
      </c>
      <c r="G1503" s="48"/>
      <c r="H1503" s="48"/>
      <c r="I1503" s="49"/>
      <c r="J1503" s="50"/>
      <c r="K1503" s="51"/>
      <c r="L1503" s="52"/>
      <c r="M1503" s="53"/>
      <c r="N1503" s="54"/>
      <c r="O1503" s="55"/>
      <c r="P1503" s="55"/>
      <c r="Q1503" s="85"/>
      <c r="R1503" s="54" t="str">
        <f t="shared" si="102"/>
        <v/>
      </c>
      <c r="S1503" s="57" t="str">
        <f t="shared" si="103"/>
        <v/>
      </c>
      <c r="T1503" s="54" t="str">
        <f t="shared" si="104"/>
        <v/>
      </c>
      <c r="U1503" s="57" t="str">
        <f t="shared" si="105"/>
        <v/>
      </c>
    </row>
    <row r="1504" spans="1:21" ht="21">
      <c r="A1504" s="86" t="s">
        <v>5715</v>
      </c>
      <c r="B1504" s="59" t="s">
        <v>5712</v>
      </c>
      <c r="C1504" s="60" t="s">
        <v>29</v>
      </c>
      <c r="D1504" s="60" t="s">
        <v>25</v>
      </c>
      <c r="E1504" s="61" t="s">
        <v>5716</v>
      </c>
      <c r="F1504" s="62" t="s">
        <v>5717</v>
      </c>
      <c r="G1504" s="63"/>
      <c r="H1504" s="63"/>
      <c r="I1504" s="64"/>
      <c r="J1504" s="65"/>
      <c r="K1504" s="66"/>
      <c r="L1504" s="67"/>
      <c r="N1504" s="68"/>
      <c r="O1504" s="69"/>
      <c r="P1504" s="69"/>
      <c r="Q1504" s="76"/>
      <c r="R1504" s="68" t="str">
        <f t="shared" si="102"/>
        <v/>
      </c>
      <c r="S1504" s="71" t="str">
        <f t="shared" si="103"/>
        <v/>
      </c>
      <c r="T1504" s="68" t="str">
        <f t="shared" si="104"/>
        <v/>
      </c>
      <c r="U1504" s="71" t="str">
        <f t="shared" si="105"/>
        <v/>
      </c>
    </row>
    <row r="1505" spans="1:21">
      <c r="A1505" s="58" t="s">
        <v>5718</v>
      </c>
      <c r="B1505" s="72" t="s">
        <v>5712</v>
      </c>
      <c r="C1505" s="73" t="s">
        <v>29</v>
      </c>
      <c r="D1505" s="73" t="s">
        <v>23</v>
      </c>
      <c r="E1505" s="87" t="s">
        <v>5716</v>
      </c>
      <c r="F1505" s="74" t="s">
        <v>5717</v>
      </c>
      <c r="G1505" s="63" t="s">
        <v>5719</v>
      </c>
      <c r="H1505" s="63" t="s">
        <v>5720</v>
      </c>
      <c r="I1505" s="64" t="s">
        <v>5721</v>
      </c>
      <c r="J1505" s="65" t="s">
        <v>5722</v>
      </c>
      <c r="K1505" s="66" t="s">
        <v>5723</v>
      </c>
      <c r="L1505" s="161" t="s">
        <v>5259</v>
      </c>
      <c r="N1505" s="68"/>
      <c r="O1505" s="69"/>
      <c r="P1505" s="69"/>
      <c r="Q1505" s="76"/>
      <c r="R1505" s="68" t="str">
        <f t="shared" si="102"/>
        <v/>
      </c>
      <c r="S1505" s="71" t="str">
        <f t="shared" si="103"/>
        <v/>
      </c>
      <c r="T1505" s="68" t="str">
        <f t="shared" si="104"/>
        <v/>
      </c>
      <c r="U1505" s="71" t="str">
        <f t="shared" si="105"/>
        <v/>
      </c>
    </row>
    <row r="1506" spans="1:21" ht="21">
      <c r="A1506" s="86" t="s">
        <v>5724</v>
      </c>
      <c r="B1506" s="59" t="s">
        <v>5712</v>
      </c>
      <c r="C1506" s="60" t="s">
        <v>50</v>
      </c>
      <c r="D1506" s="60" t="s">
        <v>25</v>
      </c>
      <c r="E1506" s="61" t="s">
        <v>5725</v>
      </c>
      <c r="F1506" s="62" t="s">
        <v>5726</v>
      </c>
      <c r="G1506" s="63"/>
      <c r="H1506" s="63"/>
      <c r="I1506" s="64"/>
      <c r="J1506" s="65"/>
      <c r="K1506" s="66"/>
      <c r="L1506" s="67"/>
      <c r="N1506" s="68"/>
      <c r="O1506" s="69"/>
      <c r="P1506" s="69"/>
      <c r="Q1506" s="76"/>
      <c r="R1506" s="68" t="str">
        <f t="shared" si="102"/>
        <v/>
      </c>
      <c r="S1506" s="71" t="str">
        <f t="shared" si="103"/>
        <v/>
      </c>
      <c r="T1506" s="68" t="str">
        <f t="shared" si="104"/>
        <v/>
      </c>
      <c r="U1506" s="71" t="str">
        <f t="shared" si="105"/>
        <v/>
      </c>
    </row>
    <row r="1507" spans="1:21">
      <c r="A1507" s="58" t="s">
        <v>5727</v>
      </c>
      <c r="B1507" s="72" t="s">
        <v>5712</v>
      </c>
      <c r="C1507" s="73" t="s">
        <v>50</v>
      </c>
      <c r="D1507" s="73" t="s">
        <v>23</v>
      </c>
      <c r="E1507" s="87" t="s">
        <v>5725</v>
      </c>
      <c r="F1507" s="74" t="s">
        <v>5726</v>
      </c>
      <c r="G1507" s="63" t="s">
        <v>5448</v>
      </c>
      <c r="H1507" s="63" t="s">
        <v>5449</v>
      </c>
      <c r="I1507" s="64" t="s">
        <v>5450</v>
      </c>
      <c r="J1507" s="65" t="s">
        <v>5451</v>
      </c>
      <c r="K1507" s="66" t="s">
        <v>5452</v>
      </c>
      <c r="L1507" s="161" t="s">
        <v>5259</v>
      </c>
      <c r="N1507" s="68"/>
      <c r="O1507" s="69"/>
      <c r="P1507" s="69"/>
      <c r="Q1507" s="76"/>
      <c r="R1507" s="68" t="str">
        <f t="shared" si="102"/>
        <v/>
      </c>
      <c r="S1507" s="71" t="str">
        <f t="shared" si="103"/>
        <v/>
      </c>
      <c r="T1507" s="68" t="str">
        <f t="shared" si="104"/>
        <v/>
      </c>
      <c r="U1507" s="71" t="str">
        <f t="shared" si="105"/>
        <v/>
      </c>
    </row>
    <row r="1508" spans="1:21" ht="14.25" customHeight="1">
      <c r="A1508" s="86" t="s">
        <v>5728</v>
      </c>
      <c r="B1508" s="59" t="s">
        <v>5712</v>
      </c>
      <c r="C1508" s="60" t="s">
        <v>67</v>
      </c>
      <c r="D1508" s="60" t="s">
        <v>25</v>
      </c>
      <c r="E1508" s="61" t="s">
        <v>5729</v>
      </c>
      <c r="F1508" s="62" t="s">
        <v>5730</v>
      </c>
      <c r="G1508" s="63"/>
      <c r="H1508" s="63"/>
      <c r="I1508" s="64"/>
      <c r="J1508" s="65"/>
      <c r="K1508" s="66"/>
      <c r="L1508" s="67"/>
      <c r="N1508" s="68"/>
      <c r="O1508" s="69"/>
      <c r="P1508" s="69"/>
      <c r="Q1508" s="76"/>
      <c r="R1508" s="68" t="str">
        <f t="shared" ref="R1508:R1571" si="106">IF(O1508=0,"",Q1508-O1508)</f>
        <v/>
      </c>
      <c r="S1508" s="71" t="str">
        <f t="shared" ref="S1508:S1571" si="107">IF(O1508=0,"",R1508/O1508)</f>
        <v/>
      </c>
      <c r="T1508" s="68" t="str">
        <f t="shared" ref="T1508:T1571" si="108">IF(P1508=0,"",Q1508-P1508)</f>
        <v/>
      </c>
      <c r="U1508" s="71" t="str">
        <f t="shared" ref="U1508:U1571" si="109">IF(P1508=0,"",T1508/P1508)</f>
        <v/>
      </c>
    </row>
    <row r="1509" spans="1:21" ht="14.25" customHeight="1">
      <c r="A1509" s="98" t="s">
        <v>5731</v>
      </c>
      <c r="B1509" s="79" t="s">
        <v>5712</v>
      </c>
      <c r="C1509" s="80" t="s">
        <v>67</v>
      </c>
      <c r="D1509" s="80" t="s">
        <v>23</v>
      </c>
      <c r="E1509" s="74" t="s">
        <v>5732</v>
      </c>
      <c r="F1509" s="74" t="s">
        <v>5730</v>
      </c>
      <c r="G1509" s="89" t="s">
        <v>5613</v>
      </c>
      <c r="H1509" s="89" t="s">
        <v>5614</v>
      </c>
      <c r="I1509" s="90" t="s">
        <v>5615</v>
      </c>
      <c r="J1509" s="82" t="s">
        <v>5451</v>
      </c>
      <c r="K1509" s="83" t="s">
        <v>5452</v>
      </c>
      <c r="L1509" s="161" t="s">
        <v>5259</v>
      </c>
      <c r="M1509" s="84"/>
      <c r="N1509" s="68"/>
      <c r="O1509" s="69"/>
      <c r="P1509" s="69"/>
      <c r="Q1509" s="76"/>
      <c r="R1509" s="68" t="str">
        <f t="shared" si="106"/>
        <v/>
      </c>
      <c r="S1509" s="71" t="str">
        <f t="shared" si="107"/>
        <v/>
      </c>
      <c r="T1509" s="68" t="str">
        <f t="shared" si="108"/>
        <v/>
      </c>
      <c r="U1509" s="71" t="str">
        <f t="shared" si="109"/>
        <v/>
      </c>
    </row>
    <row r="1510" spans="1:21" ht="14.25" customHeight="1">
      <c r="A1510" s="98" t="s">
        <v>5733</v>
      </c>
      <c r="B1510" s="79" t="s">
        <v>5712</v>
      </c>
      <c r="C1510" s="80" t="s">
        <v>67</v>
      </c>
      <c r="D1510" s="80" t="s">
        <v>60</v>
      </c>
      <c r="E1510" s="74" t="s">
        <v>5734</v>
      </c>
      <c r="F1510" s="95" t="s">
        <v>5735</v>
      </c>
      <c r="G1510" s="89" t="s">
        <v>5613</v>
      </c>
      <c r="H1510" s="89" t="s">
        <v>5614</v>
      </c>
      <c r="I1510" s="90" t="s">
        <v>5615</v>
      </c>
      <c r="J1510" s="82" t="s">
        <v>5451</v>
      </c>
      <c r="K1510" s="83" t="s">
        <v>5452</v>
      </c>
      <c r="L1510" s="161" t="s">
        <v>5259</v>
      </c>
      <c r="M1510" s="84"/>
      <c r="N1510" s="68"/>
      <c r="O1510" s="69"/>
      <c r="P1510" s="69"/>
      <c r="Q1510" s="76"/>
      <c r="R1510" s="68" t="str">
        <f t="shared" si="106"/>
        <v/>
      </c>
      <c r="S1510" s="71" t="str">
        <f t="shared" si="107"/>
        <v/>
      </c>
      <c r="T1510" s="68" t="str">
        <f t="shared" si="108"/>
        <v/>
      </c>
      <c r="U1510" s="71" t="str">
        <f t="shared" si="109"/>
        <v/>
      </c>
    </row>
    <row r="1511" spans="1:21" ht="21">
      <c r="A1511" s="86" t="s">
        <v>5736</v>
      </c>
      <c r="B1511" s="59" t="s">
        <v>5712</v>
      </c>
      <c r="C1511" s="60" t="s">
        <v>77</v>
      </c>
      <c r="D1511" s="60" t="s">
        <v>25</v>
      </c>
      <c r="E1511" s="62" t="s">
        <v>5737</v>
      </c>
      <c r="F1511" s="62" t="s">
        <v>5738</v>
      </c>
      <c r="G1511" s="63"/>
      <c r="H1511" s="63"/>
      <c r="I1511" s="64"/>
      <c r="J1511" s="65"/>
      <c r="K1511" s="66"/>
      <c r="L1511" s="67"/>
      <c r="N1511" s="68"/>
      <c r="O1511" s="69"/>
      <c r="P1511" s="69"/>
      <c r="Q1511" s="76"/>
      <c r="R1511" s="68" t="str">
        <f t="shared" si="106"/>
        <v/>
      </c>
      <c r="S1511" s="71" t="str">
        <f t="shared" si="107"/>
        <v/>
      </c>
      <c r="T1511" s="68" t="str">
        <f t="shared" si="108"/>
        <v/>
      </c>
      <c r="U1511" s="71" t="str">
        <f t="shared" si="109"/>
        <v/>
      </c>
    </row>
    <row r="1512" spans="1:21">
      <c r="A1512" s="58" t="s">
        <v>5739</v>
      </c>
      <c r="B1512" s="72" t="s">
        <v>5712</v>
      </c>
      <c r="C1512" s="73" t="s">
        <v>77</v>
      </c>
      <c r="D1512" s="73" t="s">
        <v>23</v>
      </c>
      <c r="E1512" s="74" t="s">
        <v>5737</v>
      </c>
      <c r="F1512" s="74" t="s">
        <v>5738</v>
      </c>
      <c r="G1512" s="63" t="s">
        <v>5448</v>
      </c>
      <c r="H1512" s="63" t="s">
        <v>5449</v>
      </c>
      <c r="I1512" s="64" t="s">
        <v>5450</v>
      </c>
      <c r="J1512" s="65" t="s">
        <v>5451</v>
      </c>
      <c r="K1512" s="66" t="s">
        <v>5452</v>
      </c>
      <c r="L1512" s="161" t="s">
        <v>5259</v>
      </c>
      <c r="N1512" s="68"/>
      <c r="O1512" s="69"/>
      <c r="P1512" s="69"/>
      <c r="Q1512" s="76"/>
      <c r="R1512" s="68" t="str">
        <f t="shared" si="106"/>
        <v/>
      </c>
      <c r="S1512" s="71" t="str">
        <f t="shared" si="107"/>
        <v/>
      </c>
      <c r="T1512" s="68" t="str">
        <f t="shared" si="108"/>
        <v/>
      </c>
      <c r="U1512" s="71" t="str">
        <f t="shared" si="109"/>
        <v/>
      </c>
    </row>
    <row r="1513" spans="1:21" ht="21">
      <c r="A1513" s="86" t="s">
        <v>5740</v>
      </c>
      <c r="B1513" s="59" t="s">
        <v>5712</v>
      </c>
      <c r="C1513" s="60" t="s">
        <v>748</v>
      </c>
      <c r="D1513" s="60" t="s">
        <v>25</v>
      </c>
      <c r="E1513" s="61" t="s">
        <v>5713</v>
      </c>
      <c r="F1513" s="62" t="s">
        <v>5741</v>
      </c>
      <c r="G1513" s="63"/>
      <c r="H1513" s="63"/>
      <c r="I1513" s="64"/>
      <c r="J1513" s="65"/>
      <c r="K1513" s="66"/>
      <c r="L1513" s="67"/>
      <c r="N1513" s="68"/>
      <c r="O1513" s="69"/>
      <c r="P1513" s="69"/>
      <c r="Q1513" s="76"/>
      <c r="R1513" s="68" t="str">
        <f t="shared" si="106"/>
        <v/>
      </c>
      <c r="S1513" s="71" t="str">
        <f t="shared" si="107"/>
        <v/>
      </c>
      <c r="T1513" s="68" t="str">
        <f t="shared" si="108"/>
        <v/>
      </c>
      <c r="U1513" s="71" t="str">
        <f t="shared" si="109"/>
        <v/>
      </c>
    </row>
    <row r="1514" spans="1:21" ht="21">
      <c r="A1514" s="58" t="s">
        <v>5742</v>
      </c>
      <c r="B1514" s="72" t="s">
        <v>5712</v>
      </c>
      <c r="C1514" s="73" t="s">
        <v>748</v>
      </c>
      <c r="D1514" s="73" t="s">
        <v>23</v>
      </c>
      <c r="E1514" s="87" t="s">
        <v>5713</v>
      </c>
      <c r="F1514" s="74" t="s">
        <v>5741</v>
      </c>
      <c r="G1514" s="63" t="s">
        <v>5448</v>
      </c>
      <c r="H1514" s="63" t="s">
        <v>5449</v>
      </c>
      <c r="I1514" s="64" t="s">
        <v>5450</v>
      </c>
      <c r="J1514" s="65" t="s">
        <v>5451</v>
      </c>
      <c r="K1514" s="66" t="s">
        <v>5452</v>
      </c>
      <c r="L1514" s="161" t="s">
        <v>5259</v>
      </c>
      <c r="N1514" s="68"/>
      <c r="O1514" s="69"/>
      <c r="P1514" s="69"/>
      <c r="Q1514" s="76"/>
      <c r="R1514" s="68" t="str">
        <f t="shared" si="106"/>
        <v/>
      </c>
      <c r="S1514" s="71" t="str">
        <f t="shared" si="107"/>
        <v/>
      </c>
      <c r="T1514" s="68" t="str">
        <f t="shared" si="108"/>
        <v/>
      </c>
      <c r="U1514" s="71" t="str">
        <f t="shared" si="109"/>
        <v/>
      </c>
    </row>
    <row r="1515" spans="1:21" ht="16.5" customHeight="1">
      <c r="A1515" s="44" t="s">
        <v>5743</v>
      </c>
      <c r="B1515" s="45" t="s">
        <v>5744</v>
      </c>
      <c r="C1515" s="46" t="s">
        <v>24</v>
      </c>
      <c r="D1515" s="46" t="s">
        <v>25</v>
      </c>
      <c r="E1515" s="47" t="s">
        <v>5745</v>
      </c>
      <c r="F1515" s="47" t="s">
        <v>5746</v>
      </c>
      <c r="G1515" s="48"/>
      <c r="H1515" s="48"/>
      <c r="I1515" s="49"/>
      <c r="J1515" s="50"/>
      <c r="K1515" s="51"/>
      <c r="L1515" s="52"/>
      <c r="M1515" s="53"/>
      <c r="N1515" s="54"/>
      <c r="O1515" s="55"/>
      <c r="P1515" s="55"/>
      <c r="Q1515" s="85"/>
      <c r="R1515" s="54" t="str">
        <f t="shared" si="106"/>
        <v/>
      </c>
      <c r="S1515" s="57" t="str">
        <f t="shared" si="107"/>
        <v/>
      </c>
      <c r="T1515" s="54" t="str">
        <f t="shared" si="108"/>
        <v/>
      </c>
      <c r="U1515" s="57" t="str">
        <f t="shared" si="109"/>
        <v/>
      </c>
    </row>
    <row r="1516" spans="1:21" ht="21">
      <c r="A1516" s="86" t="s">
        <v>5747</v>
      </c>
      <c r="B1516" s="59" t="s">
        <v>5744</v>
      </c>
      <c r="C1516" s="60" t="s">
        <v>29</v>
      </c>
      <c r="D1516" s="60" t="s">
        <v>25</v>
      </c>
      <c r="E1516" s="62" t="s">
        <v>5748</v>
      </c>
      <c r="F1516" s="62" t="s">
        <v>5749</v>
      </c>
      <c r="G1516" s="63"/>
      <c r="H1516" s="63"/>
      <c r="I1516" s="64"/>
      <c r="J1516" s="65"/>
      <c r="K1516" s="66"/>
      <c r="L1516" s="67"/>
      <c r="N1516" s="68"/>
      <c r="O1516" s="69"/>
      <c r="P1516" s="69"/>
      <c r="Q1516" s="76"/>
      <c r="R1516" s="68" t="str">
        <f t="shared" si="106"/>
        <v/>
      </c>
      <c r="S1516" s="71" t="str">
        <f t="shared" si="107"/>
        <v/>
      </c>
      <c r="T1516" s="68" t="str">
        <f t="shared" si="108"/>
        <v/>
      </c>
      <c r="U1516" s="71" t="str">
        <f t="shared" si="109"/>
        <v/>
      </c>
    </row>
    <row r="1517" spans="1:21">
      <c r="A1517" s="58" t="s">
        <v>5750</v>
      </c>
      <c r="B1517" s="72" t="s">
        <v>5744</v>
      </c>
      <c r="C1517" s="73" t="s">
        <v>29</v>
      </c>
      <c r="D1517" s="73" t="s">
        <v>23</v>
      </c>
      <c r="E1517" s="74" t="s">
        <v>5751</v>
      </c>
      <c r="F1517" s="74" t="s">
        <v>5752</v>
      </c>
      <c r="G1517" s="63" t="s">
        <v>5753</v>
      </c>
      <c r="H1517" s="63" t="s">
        <v>5754</v>
      </c>
      <c r="I1517" s="64" t="s">
        <v>5755</v>
      </c>
      <c r="J1517" s="65" t="s">
        <v>1982</v>
      </c>
      <c r="K1517" s="66" t="s">
        <v>5756</v>
      </c>
      <c r="L1517" s="164" t="s">
        <v>5757</v>
      </c>
      <c r="N1517" s="68"/>
      <c r="O1517" s="69"/>
      <c r="P1517" s="69"/>
      <c r="Q1517" s="76"/>
      <c r="R1517" s="68" t="str">
        <f t="shared" si="106"/>
        <v/>
      </c>
      <c r="S1517" s="71" t="str">
        <f t="shared" si="107"/>
        <v/>
      </c>
      <c r="T1517" s="68" t="str">
        <f t="shared" si="108"/>
        <v/>
      </c>
      <c r="U1517" s="71" t="str">
        <f t="shared" si="109"/>
        <v/>
      </c>
    </row>
    <row r="1518" spans="1:21" ht="21">
      <c r="A1518" s="58" t="s">
        <v>5758</v>
      </c>
      <c r="B1518" s="72" t="s">
        <v>5744</v>
      </c>
      <c r="C1518" s="73" t="s">
        <v>29</v>
      </c>
      <c r="D1518" s="73" t="s">
        <v>60</v>
      </c>
      <c r="E1518" s="87" t="s">
        <v>5759</v>
      </c>
      <c r="F1518" s="74" t="s">
        <v>5760</v>
      </c>
      <c r="G1518" s="63" t="s">
        <v>5761</v>
      </c>
      <c r="H1518" s="63" t="s">
        <v>5762</v>
      </c>
      <c r="I1518" s="64" t="s">
        <v>5763</v>
      </c>
      <c r="J1518" s="65" t="s">
        <v>1982</v>
      </c>
      <c r="K1518" s="66" t="s">
        <v>5756</v>
      </c>
      <c r="L1518" s="164" t="s">
        <v>5757</v>
      </c>
      <c r="N1518" s="68"/>
      <c r="O1518" s="69"/>
      <c r="P1518" s="69"/>
      <c r="Q1518" s="76"/>
      <c r="R1518" s="68" t="str">
        <f t="shared" si="106"/>
        <v/>
      </c>
      <c r="S1518" s="71" t="str">
        <f t="shared" si="107"/>
        <v/>
      </c>
      <c r="T1518" s="68" t="str">
        <f t="shared" si="108"/>
        <v/>
      </c>
      <c r="U1518" s="71" t="str">
        <f t="shared" si="109"/>
        <v/>
      </c>
    </row>
    <row r="1519" spans="1:21" ht="16.5" customHeight="1">
      <c r="A1519" s="86" t="s">
        <v>5764</v>
      </c>
      <c r="B1519" s="59" t="s">
        <v>5744</v>
      </c>
      <c r="C1519" s="60" t="s">
        <v>40</v>
      </c>
      <c r="D1519" s="60" t="s">
        <v>25</v>
      </c>
      <c r="E1519" s="62" t="s">
        <v>5765</v>
      </c>
      <c r="F1519" s="62" t="s">
        <v>5766</v>
      </c>
      <c r="G1519" s="63"/>
      <c r="H1519" s="63"/>
      <c r="I1519" s="64"/>
      <c r="J1519" s="65"/>
      <c r="K1519" s="66"/>
      <c r="L1519" s="67"/>
      <c r="N1519" s="68"/>
      <c r="O1519" s="69"/>
      <c r="P1519" s="69"/>
      <c r="Q1519" s="76"/>
      <c r="R1519" s="68" t="str">
        <f t="shared" si="106"/>
        <v/>
      </c>
      <c r="S1519" s="71" t="str">
        <f t="shared" si="107"/>
        <v/>
      </c>
      <c r="T1519" s="68" t="str">
        <f t="shared" si="108"/>
        <v/>
      </c>
      <c r="U1519" s="71" t="str">
        <f t="shared" si="109"/>
        <v/>
      </c>
    </row>
    <row r="1520" spans="1:21" ht="12.75" customHeight="1">
      <c r="A1520" s="58" t="s">
        <v>5767</v>
      </c>
      <c r="B1520" s="72" t="s">
        <v>5744</v>
      </c>
      <c r="C1520" s="73" t="s">
        <v>40</v>
      </c>
      <c r="D1520" s="73" t="s">
        <v>23</v>
      </c>
      <c r="E1520" s="74" t="s">
        <v>5765</v>
      </c>
      <c r="F1520" s="74" t="s">
        <v>5766</v>
      </c>
      <c r="G1520" s="63" t="s">
        <v>5768</v>
      </c>
      <c r="H1520" s="63" t="s">
        <v>5769</v>
      </c>
      <c r="I1520" s="64" t="s">
        <v>5770</v>
      </c>
      <c r="J1520" s="65" t="s">
        <v>1982</v>
      </c>
      <c r="K1520" s="66" t="s">
        <v>5756</v>
      </c>
      <c r="L1520" s="164" t="s">
        <v>5757</v>
      </c>
      <c r="N1520" s="68"/>
      <c r="O1520" s="69"/>
      <c r="P1520" s="69"/>
      <c r="Q1520" s="76"/>
      <c r="R1520" s="68" t="str">
        <f t="shared" si="106"/>
        <v/>
      </c>
      <c r="S1520" s="71" t="str">
        <f t="shared" si="107"/>
        <v/>
      </c>
      <c r="T1520" s="68" t="str">
        <f t="shared" si="108"/>
        <v/>
      </c>
      <c r="U1520" s="71" t="str">
        <f t="shared" si="109"/>
        <v/>
      </c>
    </row>
    <row r="1521" spans="1:21" ht="12" customHeight="1">
      <c r="A1521" s="86" t="s">
        <v>5771</v>
      </c>
      <c r="B1521" s="59" t="s">
        <v>5744</v>
      </c>
      <c r="C1521" s="60" t="s">
        <v>748</v>
      </c>
      <c r="D1521" s="60" t="s">
        <v>25</v>
      </c>
      <c r="E1521" s="62" t="s">
        <v>5772</v>
      </c>
      <c r="F1521" s="62" t="s">
        <v>5773</v>
      </c>
      <c r="G1521" s="63"/>
      <c r="H1521" s="63"/>
      <c r="I1521" s="64"/>
      <c r="J1521" s="65"/>
      <c r="K1521" s="66"/>
      <c r="L1521" s="67"/>
      <c r="N1521" s="68"/>
      <c r="O1521" s="69"/>
      <c r="P1521" s="69"/>
      <c r="Q1521" s="76"/>
      <c r="R1521" s="68" t="str">
        <f t="shared" si="106"/>
        <v/>
      </c>
      <c r="S1521" s="71" t="str">
        <f t="shared" si="107"/>
        <v/>
      </c>
      <c r="T1521" s="68" t="str">
        <f t="shared" si="108"/>
        <v/>
      </c>
      <c r="U1521" s="71" t="str">
        <f t="shared" si="109"/>
        <v/>
      </c>
    </row>
    <row r="1522" spans="1:21">
      <c r="A1522" s="58" t="s">
        <v>5774</v>
      </c>
      <c r="B1522" s="72" t="s">
        <v>5744</v>
      </c>
      <c r="C1522" s="73" t="s">
        <v>748</v>
      </c>
      <c r="D1522" s="73" t="s">
        <v>23</v>
      </c>
      <c r="E1522" s="74" t="s">
        <v>5772</v>
      </c>
      <c r="F1522" s="74" t="s">
        <v>5773</v>
      </c>
      <c r="G1522" s="63" t="s">
        <v>5775</v>
      </c>
      <c r="H1522" s="63" t="s">
        <v>5776</v>
      </c>
      <c r="I1522" s="64" t="s">
        <v>5777</v>
      </c>
      <c r="J1522" s="65" t="s">
        <v>1982</v>
      </c>
      <c r="K1522" s="66" t="s">
        <v>5756</v>
      </c>
      <c r="L1522" s="164" t="s">
        <v>5757</v>
      </c>
      <c r="N1522" s="68"/>
      <c r="O1522" s="69"/>
      <c r="P1522" s="69"/>
      <c r="Q1522" s="76"/>
      <c r="R1522" s="68" t="str">
        <f t="shared" si="106"/>
        <v/>
      </c>
      <c r="S1522" s="71" t="str">
        <f t="shared" si="107"/>
        <v/>
      </c>
      <c r="T1522" s="68" t="str">
        <f t="shared" si="108"/>
        <v/>
      </c>
      <c r="U1522" s="71" t="str">
        <f t="shared" si="109"/>
        <v/>
      </c>
    </row>
    <row r="1523" spans="1:21">
      <c r="A1523" s="58" t="s">
        <v>5778</v>
      </c>
      <c r="B1523" s="72" t="s">
        <v>5744</v>
      </c>
      <c r="C1523" s="73" t="s">
        <v>748</v>
      </c>
      <c r="D1523" s="73" t="s">
        <v>60</v>
      </c>
      <c r="E1523" s="74" t="s">
        <v>5779</v>
      </c>
      <c r="F1523" s="74" t="s">
        <v>5780</v>
      </c>
      <c r="G1523" s="63" t="s">
        <v>5781</v>
      </c>
      <c r="H1523" s="63" t="s">
        <v>5782</v>
      </c>
      <c r="I1523" s="64" t="s">
        <v>5783</v>
      </c>
      <c r="J1523" s="65" t="s">
        <v>1982</v>
      </c>
      <c r="K1523" s="66" t="s">
        <v>5756</v>
      </c>
      <c r="L1523" s="164" t="s">
        <v>5757</v>
      </c>
      <c r="N1523" s="68"/>
      <c r="O1523" s="69"/>
      <c r="P1523" s="69"/>
      <c r="Q1523" s="76"/>
      <c r="R1523" s="68" t="str">
        <f t="shared" si="106"/>
        <v/>
      </c>
      <c r="S1523" s="71" t="str">
        <f t="shared" si="107"/>
        <v/>
      </c>
      <c r="T1523" s="68" t="str">
        <f t="shared" si="108"/>
        <v/>
      </c>
      <c r="U1523" s="71" t="str">
        <f t="shared" si="109"/>
        <v/>
      </c>
    </row>
    <row r="1524" spans="1:21" ht="16.5" customHeight="1">
      <c r="A1524" s="44" t="s">
        <v>5784</v>
      </c>
      <c r="B1524" s="45" t="s">
        <v>5785</v>
      </c>
      <c r="C1524" s="46" t="s">
        <v>24</v>
      </c>
      <c r="D1524" s="46" t="s">
        <v>25</v>
      </c>
      <c r="E1524" s="47" t="s">
        <v>5786</v>
      </c>
      <c r="F1524" s="47" t="s">
        <v>5787</v>
      </c>
      <c r="G1524" s="48"/>
      <c r="H1524" s="48"/>
      <c r="I1524" s="49"/>
      <c r="J1524" s="50"/>
      <c r="K1524" s="51"/>
      <c r="L1524" s="52"/>
      <c r="M1524" s="53"/>
      <c r="N1524" s="54"/>
      <c r="O1524" s="55"/>
      <c r="P1524" s="55"/>
      <c r="Q1524" s="85"/>
      <c r="R1524" s="54" t="str">
        <f t="shared" si="106"/>
        <v/>
      </c>
      <c r="S1524" s="57" t="str">
        <f t="shared" si="107"/>
        <v/>
      </c>
      <c r="T1524" s="54" t="str">
        <f t="shared" si="108"/>
        <v/>
      </c>
      <c r="U1524" s="57" t="str">
        <f t="shared" si="109"/>
        <v/>
      </c>
    </row>
    <row r="1525" spans="1:21" ht="21">
      <c r="A1525" s="86" t="s">
        <v>5788</v>
      </c>
      <c r="B1525" s="59" t="s">
        <v>5785</v>
      </c>
      <c r="C1525" s="60" t="s">
        <v>29</v>
      </c>
      <c r="D1525" s="60" t="s">
        <v>25</v>
      </c>
      <c r="E1525" s="62" t="s">
        <v>5789</v>
      </c>
      <c r="F1525" s="62" t="s">
        <v>5787</v>
      </c>
      <c r="G1525" s="63"/>
      <c r="H1525" s="63"/>
      <c r="I1525" s="64"/>
      <c r="J1525" s="65"/>
      <c r="K1525" s="66"/>
      <c r="L1525" s="67"/>
      <c r="N1525" s="68"/>
      <c r="O1525" s="69"/>
      <c r="P1525" s="69"/>
      <c r="Q1525" s="76"/>
      <c r="R1525" s="68" t="str">
        <f t="shared" si="106"/>
        <v/>
      </c>
      <c r="S1525" s="71" t="str">
        <f t="shared" si="107"/>
        <v/>
      </c>
      <c r="T1525" s="68" t="str">
        <f t="shared" si="108"/>
        <v/>
      </c>
      <c r="U1525" s="71" t="str">
        <f t="shared" si="109"/>
        <v/>
      </c>
    </row>
    <row r="1526" spans="1:21" ht="31.5">
      <c r="A1526" s="58" t="s">
        <v>5790</v>
      </c>
      <c r="B1526" s="72" t="s">
        <v>5785</v>
      </c>
      <c r="C1526" s="73" t="s">
        <v>29</v>
      </c>
      <c r="D1526" s="73" t="s">
        <v>269</v>
      </c>
      <c r="E1526" s="74" t="s">
        <v>5791</v>
      </c>
      <c r="F1526" s="87" t="s">
        <v>5792</v>
      </c>
      <c r="G1526" s="63" t="s">
        <v>5793</v>
      </c>
      <c r="H1526" s="63" t="s">
        <v>5794</v>
      </c>
      <c r="I1526" s="64" t="s">
        <v>5795</v>
      </c>
      <c r="J1526" s="65" t="s">
        <v>5722</v>
      </c>
      <c r="K1526" s="66" t="s">
        <v>5723</v>
      </c>
      <c r="L1526" s="164" t="s">
        <v>5796</v>
      </c>
      <c r="N1526" s="68"/>
      <c r="O1526" s="69"/>
      <c r="P1526" s="69"/>
      <c r="Q1526" s="76"/>
      <c r="R1526" s="68" t="str">
        <f t="shared" si="106"/>
        <v/>
      </c>
      <c r="S1526" s="71" t="str">
        <f t="shared" si="107"/>
        <v/>
      </c>
      <c r="T1526" s="68" t="str">
        <f t="shared" si="108"/>
        <v/>
      </c>
      <c r="U1526" s="71" t="str">
        <f t="shared" si="109"/>
        <v/>
      </c>
    </row>
    <row r="1527" spans="1:21" ht="22.5">
      <c r="A1527" s="58" t="s">
        <v>5797</v>
      </c>
      <c r="B1527" s="72" t="s">
        <v>5785</v>
      </c>
      <c r="C1527" s="73" t="s">
        <v>29</v>
      </c>
      <c r="D1527" s="73" t="s">
        <v>278</v>
      </c>
      <c r="E1527" s="74" t="s">
        <v>5798</v>
      </c>
      <c r="F1527" s="87" t="s">
        <v>5799</v>
      </c>
      <c r="G1527" s="63" t="s">
        <v>5800</v>
      </c>
      <c r="H1527" s="63" t="s">
        <v>5801</v>
      </c>
      <c r="I1527" s="64" t="s">
        <v>5802</v>
      </c>
      <c r="J1527" s="65" t="s">
        <v>5722</v>
      </c>
      <c r="K1527" s="66" t="s">
        <v>5723</v>
      </c>
      <c r="L1527" s="164" t="s">
        <v>5796</v>
      </c>
      <c r="N1527" s="68"/>
      <c r="O1527" s="69"/>
      <c r="P1527" s="69"/>
      <c r="Q1527" s="76"/>
      <c r="R1527" s="68" t="str">
        <f t="shared" si="106"/>
        <v/>
      </c>
      <c r="S1527" s="71" t="str">
        <f t="shared" si="107"/>
        <v/>
      </c>
      <c r="T1527" s="68" t="str">
        <f t="shared" si="108"/>
        <v/>
      </c>
      <c r="U1527" s="71" t="str">
        <f t="shared" si="109"/>
        <v/>
      </c>
    </row>
    <row r="1528" spans="1:21" ht="31.5">
      <c r="A1528" s="58" t="s">
        <v>5803</v>
      </c>
      <c r="B1528" s="72" t="s">
        <v>5785</v>
      </c>
      <c r="C1528" s="73" t="s">
        <v>29</v>
      </c>
      <c r="D1528" s="73" t="s">
        <v>285</v>
      </c>
      <c r="E1528" s="74" t="s">
        <v>5804</v>
      </c>
      <c r="F1528" s="87" t="s">
        <v>5805</v>
      </c>
      <c r="G1528" s="63" t="s">
        <v>5806</v>
      </c>
      <c r="H1528" s="63" t="s">
        <v>5807</v>
      </c>
      <c r="I1528" s="64" t="s">
        <v>5808</v>
      </c>
      <c r="J1528" s="65" t="s">
        <v>5722</v>
      </c>
      <c r="K1528" s="66" t="s">
        <v>5723</v>
      </c>
      <c r="L1528" s="164" t="s">
        <v>5796</v>
      </c>
      <c r="N1528" s="68"/>
      <c r="O1528" s="69"/>
      <c r="P1528" s="69"/>
      <c r="Q1528" s="76"/>
      <c r="R1528" s="68" t="str">
        <f t="shared" si="106"/>
        <v/>
      </c>
      <c r="S1528" s="71" t="str">
        <f t="shared" si="107"/>
        <v/>
      </c>
      <c r="T1528" s="68" t="str">
        <f t="shared" si="108"/>
        <v/>
      </c>
      <c r="U1528" s="71" t="str">
        <f t="shared" si="109"/>
        <v/>
      </c>
    </row>
    <row r="1529" spans="1:21" ht="31.5">
      <c r="A1529" s="58" t="s">
        <v>5809</v>
      </c>
      <c r="B1529" s="72" t="s">
        <v>5785</v>
      </c>
      <c r="C1529" s="73" t="s">
        <v>29</v>
      </c>
      <c r="D1529" s="73" t="s">
        <v>292</v>
      </c>
      <c r="E1529" s="74" t="s">
        <v>5810</v>
      </c>
      <c r="F1529" s="87" t="s">
        <v>5811</v>
      </c>
      <c r="G1529" s="63" t="s">
        <v>5812</v>
      </c>
      <c r="H1529" s="63" t="s">
        <v>5813</v>
      </c>
      <c r="I1529" s="64" t="s">
        <v>5814</v>
      </c>
      <c r="J1529" s="65" t="s">
        <v>5722</v>
      </c>
      <c r="K1529" s="66" t="s">
        <v>5723</v>
      </c>
      <c r="L1529" s="164" t="s">
        <v>5796</v>
      </c>
      <c r="N1529" s="68"/>
      <c r="O1529" s="69"/>
      <c r="P1529" s="69"/>
      <c r="Q1529" s="76"/>
      <c r="R1529" s="68" t="str">
        <f t="shared" si="106"/>
        <v/>
      </c>
      <c r="S1529" s="71" t="str">
        <f t="shared" si="107"/>
        <v/>
      </c>
      <c r="T1529" s="68" t="str">
        <f t="shared" si="108"/>
        <v/>
      </c>
      <c r="U1529" s="71" t="str">
        <f t="shared" si="109"/>
        <v/>
      </c>
    </row>
    <row r="1530" spans="1:21" ht="42">
      <c r="A1530" s="58" t="s">
        <v>5815</v>
      </c>
      <c r="B1530" s="72" t="s">
        <v>5785</v>
      </c>
      <c r="C1530" s="73" t="s">
        <v>29</v>
      </c>
      <c r="D1530" s="73" t="s">
        <v>299</v>
      </c>
      <c r="E1530" s="74" t="s">
        <v>5816</v>
      </c>
      <c r="F1530" s="87" t="s">
        <v>5817</v>
      </c>
      <c r="G1530" s="63" t="s">
        <v>5818</v>
      </c>
      <c r="H1530" s="63" t="s">
        <v>5819</v>
      </c>
      <c r="I1530" s="64" t="s">
        <v>5820</v>
      </c>
      <c r="J1530" s="65" t="s">
        <v>5722</v>
      </c>
      <c r="K1530" s="66" t="s">
        <v>5723</v>
      </c>
      <c r="L1530" s="164" t="s">
        <v>5796</v>
      </c>
      <c r="N1530" s="68"/>
      <c r="O1530" s="69"/>
      <c r="P1530" s="69"/>
      <c r="Q1530" s="76"/>
      <c r="R1530" s="68" t="str">
        <f t="shared" si="106"/>
        <v/>
      </c>
      <c r="S1530" s="71" t="str">
        <f t="shared" si="107"/>
        <v/>
      </c>
      <c r="T1530" s="68" t="str">
        <f t="shared" si="108"/>
        <v/>
      </c>
      <c r="U1530" s="71" t="str">
        <f t="shared" si="109"/>
        <v/>
      </c>
    </row>
    <row r="1531" spans="1:21" ht="31.5">
      <c r="A1531" s="58" t="s">
        <v>5821</v>
      </c>
      <c r="B1531" s="72" t="s">
        <v>5785</v>
      </c>
      <c r="C1531" s="73" t="s">
        <v>29</v>
      </c>
      <c r="D1531" s="73" t="s">
        <v>306</v>
      </c>
      <c r="E1531" s="74" t="s">
        <v>5822</v>
      </c>
      <c r="F1531" s="87" t="s">
        <v>5823</v>
      </c>
      <c r="G1531" s="63" t="s">
        <v>5824</v>
      </c>
      <c r="H1531" s="63" t="s">
        <v>5825</v>
      </c>
      <c r="I1531" s="64" t="s">
        <v>5826</v>
      </c>
      <c r="J1531" s="65" t="s">
        <v>5722</v>
      </c>
      <c r="K1531" s="66" t="s">
        <v>5723</v>
      </c>
      <c r="L1531" s="164" t="s">
        <v>5796</v>
      </c>
      <c r="N1531" s="68"/>
      <c r="O1531" s="69"/>
      <c r="P1531" s="69"/>
      <c r="Q1531" s="76"/>
      <c r="R1531" s="68" t="str">
        <f t="shared" si="106"/>
        <v/>
      </c>
      <c r="S1531" s="71" t="str">
        <f t="shared" si="107"/>
        <v/>
      </c>
      <c r="T1531" s="68" t="str">
        <f t="shared" si="108"/>
        <v/>
      </c>
      <c r="U1531" s="71" t="str">
        <f t="shared" si="109"/>
        <v/>
      </c>
    </row>
    <row r="1532" spans="1:21">
      <c r="A1532" s="58" t="s">
        <v>5827</v>
      </c>
      <c r="B1532" s="72" t="s">
        <v>5785</v>
      </c>
      <c r="C1532" s="73" t="s">
        <v>29</v>
      </c>
      <c r="D1532" s="73" t="s">
        <v>313</v>
      </c>
      <c r="E1532" s="74" t="s">
        <v>5828</v>
      </c>
      <c r="F1532" s="74" t="s">
        <v>5829</v>
      </c>
      <c r="G1532" s="63" t="s">
        <v>5830</v>
      </c>
      <c r="H1532" s="63" t="s">
        <v>5831</v>
      </c>
      <c r="I1532" s="64" t="s">
        <v>5832</v>
      </c>
      <c r="J1532" s="65" t="s">
        <v>5722</v>
      </c>
      <c r="K1532" s="66" t="s">
        <v>5723</v>
      </c>
      <c r="L1532" s="164" t="s">
        <v>5796</v>
      </c>
      <c r="N1532" s="68"/>
      <c r="O1532" s="69"/>
      <c r="P1532" s="69"/>
      <c r="Q1532" s="76"/>
      <c r="R1532" s="68" t="str">
        <f t="shared" si="106"/>
        <v/>
      </c>
      <c r="S1532" s="71" t="str">
        <f t="shared" si="107"/>
        <v/>
      </c>
      <c r="T1532" s="68" t="str">
        <f t="shared" si="108"/>
        <v/>
      </c>
      <c r="U1532" s="71" t="str">
        <f t="shared" si="109"/>
        <v/>
      </c>
    </row>
    <row r="1533" spans="1:21">
      <c r="A1533" s="58" t="s">
        <v>5833</v>
      </c>
      <c r="B1533" s="72" t="s">
        <v>5785</v>
      </c>
      <c r="C1533" s="73" t="s">
        <v>29</v>
      </c>
      <c r="D1533" s="73" t="s">
        <v>60</v>
      </c>
      <c r="E1533" s="74" t="s">
        <v>5834</v>
      </c>
      <c r="F1533" s="74" t="s">
        <v>5835</v>
      </c>
      <c r="G1533" s="63" t="s">
        <v>5836</v>
      </c>
      <c r="H1533" s="63" t="s">
        <v>5837</v>
      </c>
      <c r="I1533" s="64" t="s">
        <v>5723</v>
      </c>
      <c r="J1533" s="65" t="s">
        <v>5722</v>
      </c>
      <c r="K1533" s="66" t="s">
        <v>5723</v>
      </c>
      <c r="L1533" s="164" t="s">
        <v>5796</v>
      </c>
      <c r="N1533" s="68"/>
      <c r="O1533" s="69"/>
      <c r="P1533" s="69"/>
      <c r="Q1533" s="76"/>
      <c r="R1533" s="68" t="str">
        <f t="shared" si="106"/>
        <v/>
      </c>
      <c r="S1533" s="71" t="str">
        <f t="shared" si="107"/>
        <v/>
      </c>
      <c r="T1533" s="68" t="str">
        <f t="shared" si="108"/>
        <v/>
      </c>
      <c r="U1533" s="71" t="str">
        <f t="shared" si="109"/>
        <v/>
      </c>
    </row>
    <row r="1534" spans="1:21">
      <c r="A1534" s="58" t="s">
        <v>5838</v>
      </c>
      <c r="B1534" s="72" t="s">
        <v>5785</v>
      </c>
      <c r="C1534" s="73" t="s">
        <v>29</v>
      </c>
      <c r="D1534" s="73" t="s">
        <v>107</v>
      </c>
      <c r="E1534" s="74" t="s">
        <v>5839</v>
      </c>
      <c r="F1534" s="74" t="s">
        <v>4875</v>
      </c>
      <c r="G1534" s="63" t="s">
        <v>5836</v>
      </c>
      <c r="H1534" s="63" t="s">
        <v>5837</v>
      </c>
      <c r="I1534" s="64" t="s">
        <v>5723</v>
      </c>
      <c r="J1534" s="65" t="s">
        <v>5722</v>
      </c>
      <c r="K1534" s="66" t="s">
        <v>5723</v>
      </c>
      <c r="L1534" s="164" t="s">
        <v>5796</v>
      </c>
      <c r="N1534" s="68"/>
      <c r="O1534" s="69"/>
      <c r="P1534" s="69"/>
      <c r="Q1534" s="76"/>
      <c r="R1534" s="68" t="str">
        <f t="shared" si="106"/>
        <v/>
      </c>
      <c r="S1534" s="71" t="str">
        <f t="shared" si="107"/>
        <v/>
      </c>
      <c r="T1534" s="68" t="str">
        <f t="shared" si="108"/>
        <v/>
      </c>
      <c r="U1534" s="71" t="str">
        <f t="shared" si="109"/>
        <v/>
      </c>
    </row>
    <row r="1535" spans="1:21" ht="15" customHeight="1">
      <c r="A1535" s="86" t="s">
        <v>5840</v>
      </c>
      <c r="B1535" s="59" t="s">
        <v>5785</v>
      </c>
      <c r="C1535" s="60" t="s">
        <v>40</v>
      </c>
      <c r="D1535" s="60" t="s">
        <v>25</v>
      </c>
      <c r="E1535" s="62" t="s">
        <v>5841</v>
      </c>
      <c r="F1535" s="62" t="s">
        <v>5842</v>
      </c>
      <c r="G1535" s="63"/>
      <c r="H1535" s="63"/>
      <c r="I1535" s="64"/>
      <c r="J1535" s="65"/>
      <c r="K1535" s="66"/>
      <c r="L1535" s="67"/>
      <c r="N1535" s="68"/>
      <c r="O1535" s="69"/>
      <c r="P1535" s="69"/>
      <c r="Q1535" s="76"/>
      <c r="R1535" s="68" t="str">
        <f t="shared" si="106"/>
        <v/>
      </c>
      <c r="S1535" s="71" t="str">
        <f t="shared" si="107"/>
        <v/>
      </c>
      <c r="T1535" s="68" t="str">
        <f t="shared" si="108"/>
        <v/>
      </c>
      <c r="U1535" s="71" t="str">
        <f t="shared" si="109"/>
        <v/>
      </c>
    </row>
    <row r="1536" spans="1:21" ht="22.5">
      <c r="A1536" s="58" t="s">
        <v>5843</v>
      </c>
      <c r="B1536" s="72" t="s">
        <v>5785</v>
      </c>
      <c r="C1536" s="73" t="s">
        <v>40</v>
      </c>
      <c r="D1536" s="73" t="s">
        <v>269</v>
      </c>
      <c r="E1536" s="74" t="s">
        <v>5844</v>
      </c>
      <c r="F1536" s="74" t="s">
        <v>5845</v>
      </c>
      <c r="G1536" s="63" t="s">
        <v>5846</v>
      </c>
      <c r="H1536" s="63" t="s">
        <v>5847</v>
      </c>
      <c r="I1536" s="64" t="s">
        <v>5848</v>
      </c>
      <c r="J1536" s="65" t="s">
        <v>5722</v>
      </c>
      <c r="K1536" s="66" t="s">
        <v>5723</v>
      </c>
      <c r="L1536" s="164" t="s">
        <v>5796</v>
      </c>
      <c r="N1536" s="68"/>
      <c r="O1536" s="69"/>
      <c r="P1536" s="69"/>
      <c r="Q1536" s="76"/>
      <c r="R1536" s="68" t="str">
        <f t="shared" si="106"/>
        <v/>
      </c>
      <c r="S1536" s="71" t="str">
        <f t="shared" si="107"/>
        <v/>
      </c>
      <c r="T1536" s="68" t="str">
        <f t="shared" si="108"/>
        <v/>
      </c>
      <c r="U1536" s="71" t="str">
        <f t="shared" si="109"/>
        <v/>
      </c>
    </row>
    <row r="1537" spans="1:21" ht="22.5">
      <c r="A1537" s="58" t="s">
        <v>5849</v>
      </c>
      <c r="B1537" s="72" t="s">
        <v>5785</v>
      </c>
      <c r="C1537" s="73" t="s">
        <v>40</v>
      </c>
      <c r="D1537" s="73" t="s">
        <v>278</v>
      </c>
      <c r="E1537" s="74" t="s">
        <v>5850</v>
      </c>
      <c r="F1537" s="74" t="s">
        <v>5851</v>
      </c>
      <c r="G1537" s="63" t="s">
        <v>5852</v>
      </c>
      <c r="H1537" s="63" t="s">
        <v>5853</v>
      </c>
      <c r="I1537" s="64" t="s">
        <v>5854</v>
      </c>
      <c r="J1537" s="65" t="s">
        <v>5722</v>
      </c>
      <c r="K1537" s="66" t="s">
        <v>5723</v>
      </c>
      <c r="L1537" s="164" t="s">
        <v>5796</v>
      </c>
      <c r="N1537" s="68"/>
      <c r="O1537" s="69"/>
      <c r="P1537" s="69"/>
      <c r="Q1537" s="76"/>
      <c r="R1537" s="68" t="str">
        <f t="shared" si="106"/>
        <v/>
      </c>
      <c r="S1537" s="71" t="str">
        <f t="shared" si="107"/>
        <v/>
      </c>
      <c r="T1537" s="68" t="str">
        <f t="shared" si="108"/>
        <v/>
      </c>
      <c r="U1537" s="71" t="str">
        <f t="shared" si="109"/>
        <v/>
      </c>
    </row>
    <row r="1538" spans="1:21" ht="31.5">
      <c r="A1538" s="58" t="s">
        <v>5855</v>
      </c>
      <c r="B1538" s="72" t="s">
        <v>5785</v>
      </c>
      <c r="C1538" s="73" t="s">
        <v>40</v>
      </c>
      <c r="D1538" s="73" t="s">
        <v>285</v>
      </c>
      <c r="E1538" s="74" t="s">
        <v>5856</v>
      </c>
      <c r="F1538" s="74" t="s">
        <v>5857</v>
      </c>
      <c r="G1538" s="63" t="s">
        <v>5858</v>
      </c>
      <c r="H1538" s="63" t="s">
        <v>5859</v>
      </c>
      <c r="I1538" s="64" t="s">
        <v>5860</v>
      </c>
      <c r="J1538" s="65" t="s">
        <v>5722</v>
      </c>
      <c r="K1538" s="66" t="s">
        <v>5723</v>
      </c>
      <c r="L1538" s="164" t="s">
        <v>5796</v>
      </c>
      <c r="N1538" s="68"/>
      <c r="O1538" s="69"/>
      <c r="P1538" s="69"/>
      <c r="Q1538" s="76"/>
      <c r="R1538" s="68" t="str">
        <f t="shared" si="106"/>
        <v/>
      </c>
      <c r="S1538" s="71" t="str">
        <f t="shared" si="107"/>
        <v/>
      </c>
      <c r="T1538" s="68" t="str">
        <f t="shared" si="108"/>
        <v/>
      </c>
      <c r="U1538" s="71" t="str">
        <f t="shared" si="109"/>
        <v/>
      </c>
    </row>
    <row r="1539" spans="1:21" ht="31.5">
      <c r="A1539" s="58" t="s">
        <v>5861</v>
      </c>
      <c r="B1539" s="72" t="s">
        <v>5785</v>
      </c>
      <c r="C1539" s="73" t="s">
        <v>40</v>
      </c>
      <c r="D1539" s="73" t="s">
        <v>292</v>
      </c>
      <c r="E1539" s="74" t="s">
        <v>5862</v>
      </c>
      <c r="F1539" s="74" t="s">
        <v>5863</v>
      </c>
      <c r="G1539" s="63" t="s">
        <v>5864</v>
      </c>
      <c r="H1539" s="63" t="s">
        <v>5865</v>
      </c>
      <c r="I1539" s="64" t="s">
        <v>5866</v>
      </c>
      <c r="J1539" s="65" t="s">
        <v>5722</v>
      </c>
      <c r="K1539" s="66" t="s">
        <v>5723</v>
      </c>
      <c r="L1539" s="164" t="s">
        <v>5796</v>
      </c>
      <c r="N1539" s="68"/>
      <c r="O1539" s="69"/>
      <c r="P1539" s="69"/>
      <c r="Q1539" s="76"/>
      <c r="R1539" s="68" t="str">
        <f t="shared" si="106"/>
        <v/>
      </c>
      <c r="S1539" s="71" t="str">
        <f t="shared" si="107"/>
        <v/>
      </c>
      <c r="T1539" s="68" t="str">
        <f t="shared" si="108"/>
        <v/>
      </c>
      <c r="U1539" s="71" t="str">
        <f t="shared" si="109"/>
        <v/>
      </c>
    </row>
    <row r="1540" spans="1:21" ht="33.75">
      <c r="A1540" s="58" t="s">
        <v>5867</v>
      </c>
      <c r="B1540" s="72" t="s">
        <v>5785</v>
      </c>
      <c r="C1540" s="73" t="s">
        <v>40</v>
      </c>
      <c r="D1540" s="73" t="s">
        <v>299</v>
      </c>
      <c r="E1540" s="74" t="s">
        <v>5868</v>
      </c>
      <c r="F1540" s="74" t="s">
        <v>5869</v>
      </c>
      <c r="G1540" s="63" t="s">
        <v>5870</v>
      </c>
      <c r="H1540" s="63" t="s">
        <v>5871</v>
      </c>
      <c r="I1540" s="64" t="s">
        <v>5872</v>
      </c>
      <c r="J1540" s="65" t="s">
        <v>5722</v>
      </c>
      <c r="K1540" s="66" t="s">
        <v>5723</v>
      </c>
      <c r="L1540" s="164" t="s">
        <v>5796</v>
      </c>
      <c r="N1540" s="68"/>
      <c r="O1540" s="69"/>
      <c r="P1540" s="69"/>
      <c r="Q1540" s="76"/>
      <c r="R1540" s="68" t="str">
        <f t="shared" si="106"/>
        <v/>
      </c>
      <c r="S1540" s="71" t="str">
        <f t="shared" si="107"/>
        <v/>
      </c>
      <c r="T1540" s="68" t="str">
        <f t="shared" si="108"/>
        <v/>
      </c>
      <c r="U1540" s="71" t="str">
        <f t="shared" si="109"/>
        <v/>
      </c>
    </row>
    <row r="1541" spans="1:21" ht="22.5">
      <c r="A1541" s="58" t="s">
        <v>5873</v>
      </c>
      <c r="B1541" s="72" t="s">
        <v>5785</v>
      </c>
      <c r="C1541" s="73" t="s">
        <v>40</v>
      </c>
      <c r="D1541" s="73" t="s">
        <v>306</v>
      </c>
      <c r="E1541" s="74" t="s">
        <v>5874</v>
      </c>
      <c r="F1541" s="74" t="s">
        <v>5875</v>
      </c>
      <c r="G1541" s="63" t="s">
        <v>5876</v>
      </c>
      <c r="H1541" s="63" t="s">
        <v>5877</v>
      </c>
      <c r="I1541" s="64" t="s">
        <v>5878</v>
      </c>
      <c r="J1541" s="65" t="s">
        <v>5722</v>
      </c>
      <c r="K1541" s="66" t="s">
        <v>5723</v>
      </c>
      <c r="L1541" s="164" t="s">
        <v>5796</v>
      </c>
      <c r="N1541" s="68"/>
      <c r="O1541" s="69"/>
      <c r="P1541" s="69"/>
      <c r="Q1541" s="76"/>
      <c r="R1541" s="68" t="str">
        <f t="shared" si="106"/>
        <v/>
      </c>
      <c r="S1541" s="71" t="str">
        <f t="shared" si="107"/>
        <v/>
      </c>
      <c r="T1541" s="68" t="str">
        <f t="shared" si="108"/>
        <v/>
      </c>
      <c r="U1541" s="71" t="str">
        <f t="shared" si="109"/>
        <v/>
      </c>
    </row>
    <row r="1542" spans="1:21">
      <c r="A1542" s="58" t="s">
        <v>5879</v>
      </c>
      <c r="B1542" s="72" t="s">
        <v>5785</v>
      </c>
      <c r="C1542" s="73" t="s">
        <v>40</v>
      </c>
      <c r="D1542" s="73" t="s">
        <v>313</v>
      </c>
      <c r="E1542" s="74" t="s">
        <v>5880</v>
      </c>
      <c r="F1542" s="74" t="s">
        <v>5881</v>
      </c>
      <c r="G1542" s="63" t="s">
        <v>5882</v>
      </c>
      <c r="H1542" s="63" t="s">
        <v>5883</v>
      </c>
      <c r="I1542" s="64" t="s">
        <v>5884</v>
      </c>
      <c r="J1542" s="65" t="s">
        <v>5722</v>
      </c>
      <c r="K1542" s="66" t="s">
        <v>5723</v>
      </c>
      <c r="L1542" s="164" t="s">
        <v>5796</v>
      </c>
      <c r="N1542" s="68"/>
      <c r="O1542" s="69"/>
      <c r="P1542" s="69"/>
      <c r="Q1542" s="76"/>
      <c r="R1542" s="68" t="str">
        <f t="shared" si="106"/>
        <v/>
      </c>
      <c r="S1542" s="71" t="str">
        <f t="shared" si="107"/>
        <v/>
      </c>
      <c r="T1542" s="68" t="str">
        <f t="shared" si="108"/>
        <v/>
      </c>
      <c r="U1542" s="71" t="str">
        <f t="shared" si="109"/>
        <v/>
      </c>
    </row>
    <row r="1543" spans="1:21" ht="16.5" customHeight="1">
      <c r="A1543" s="86" t="s">
        <v>5885</v>
      </c>
      <c r="B1543" s="59" t="s">
        <v>5785</v>
      </c>
      <c r="C1543" s="60" t="s">
        <v>50</v>
      </c>
      <c r="D1543" s="60" t="s">
        <v>25</v>
      </c>
      <c r="E1543" s="62" t="s">
        <v>5886</v>
      </c>
      <c r="F1543" s="62" t="s">
        <v>5887</v>
      </c>
      <c r="G1543" s="63"/>
      <c r="H1543" s="63"/>
      <c r="I1543" s="64"/>
      <c r="J1543" s="65"/>
      <c r="K1543" s="66"/>
      <c r="L1543" s="67"/>
      <c r="N1543" s="68"/>
      <c r="O1543" s="69"/>
      <c r="P1543" s="69"/>
      <c r="Q1543" s="76"/>
      <c r="R1543" s="68" t="str">
        <f t="shared" si="106"/>
        <v/>
      </c>
      <c r="S1543" s="71" t="str">
        <f t="shared" si="107"/>
        <v/>
      </c>
      <c r="T1543" s="68" t="str">
        <f t="shared" si="108"/>
        <v/>
      </c>
      <c r="U1543" s="71" t="str">
        <f t="shared" si="109"/>
        <v/>
      </c>
    </row>
    <row r="1544" spans="1:21" ht="16.5" customHeight="1">
      <c r="A1544" s="58" t="s">
        <v>5888</v>
      </c>
      <c r="B1544" s="72" t="s">
        <v>5785</v>
      </c>
      <c r="C1544" s="73" t="s">
        <v>50</v>
      </c>
      <c r="D1544" s="73" t="s">
        <v>23</v>
      </c>
      <c r="E1544" s="74" t="s">
        <v>5889</v>
      </c>
      <c r="F1544" s="74" t="s">
        <v>5890</v>
      </c>
      <c r="G1544" s="63" t="s">
        <v>5891</v>
      </c>
      <c r="H1544" s="63" t="s">
        <v>5892</v>
      </c>
      <c r="I1544" s="64" t="s">
        <v>5893</v>
      </c>
      <c r="J1544" s="65" t="s">
        <v>1982</v>
      </c>
      <c r="K1544" s="66" t="s">
        <v>5756</v>
      </c>
      <c r="L1544" s="164" t="s">
        <v>5757</v>
      </c>
      <c r="N1544" s="68"/>
      <c r="O1544" s="69"/>
      <c r="P1544" s="69"/>
      <c r="Q1544" s="76"/>
      <c r="R1544" s="68" t="str">
        <f t="shared" si="106"/>
        <v/>
      </c>
      <c r="S1544" s="71" t="str">
        <f t="shared" si="107"/>
        <v/>
      </c>
      <c r="T1544" s="68" t="str">
        <f t="shared" si="108"/>
        <v/>
      </c>
      <c r="U1544" s="71" t="str">
        <f t="shared" si="109"/>
        <v/>
      </c>
    </row>
    <row r="1545" spans="1:21" ht="21">
      <c r="A1545" s="58" t="s">
        <v>5894</v>
      </c>
      <c r="B1545" s="72" t="s">
        <v>5785</v>
      </c>
      <c r="C1545" s="73" t="s">
        <v>50</v>
      </c>
      <c r="D1545" s="73" t="s">
        <v>60</v>
      </c>
      <c r="E1545" s="74" t="s">
        <v>5895</v>
      </c>
      <c r="F1545" s="74" t="s">
        <v>5896</v>
      </c>
      <c r="G1545" s="63" t="s">
        <v>5891</v>
      </c>
      <c r="H1545" s="63" t="s">
        <v>5892</v>
      </c>
      <c r="I1545" s="64" t="s">
        <v>5893</v>
      </c>
      <c r="J1545" s="65" t="s">
        <v>1982</v>
      </c>
      <c r="K1545" s="66" t="s">
        <v>5756</v>
      </c>
      <c r="L1545" s="164" t="s">
        <v>5757</v>
      </c>
      <c r="N1545" s="68"/>
      <c r="O1545" s="69"/>
      <c r="P1545" s="69"/>
      <c r="Q1545" s="76"/>
      <c r="R1545" s="68" t="str">
        <f t="shared" si="106"/>
        <v/>
      </c>
      <c r="S1545" s="71" t="str">
        <f t="shared" si="107"/>
        <v/>
      </c>
      <c r="T1545" s="68" t="str">
        <f t="shared" si="108"/>
        <v/>
      </c>
      <c r="U1545" s="71" t="str">
        <f t="shared" si="109"/>
        <v/>
      </c>
    </row>
    <row r="1546" spans="1:21" ht="21">
      <c r="A1546" s="44" t="s">
        <v>5897</v>
      </c>
      <c r="B1546" s="45" t="s">
        <v>5898</v>
      </c>
      <c r="C1546" s="46" t="s">
        <v>24</v>
      </c>
      <c r="D1546" s="46" t="s">
        <v>25</v>
      </c>
      <c r="E1546" s="47" t="s">
        <v>5899</v>
      </c>
      <c r="F1546" s="47" t="s">
        <v>5900</v>
      </c>
      <c r="G1546" s="48"/>
      <c r="H1546" s="48"/>
      <c r="I1546" s="49"/>
      <c r="J1546" s="50"/>
      <c r="K1546" s="51"/>
      <c r="L1546" s="52"/>
      <c r="M1546" s="53"/>
      <c r="N1546" s="54"/>
      <c r="O1546" s="55"/>
      <c r="P1546" s="55"/>
      <c r="Q1546" s="85"/>
      <c r="R1546" s="54" t="str">
        <f t="shared" si="106"/>
        <v/>
      </c>
      <c r="S1546" s="57" t="str">
        <f t="shared" si="107"/>
        <v/>
      </c>
      <c r="T1546" s="54" t="str">
        <f t="shared" si="108"/>
        <v/>
      </c>
      <c r="U1546" s="57" t="str">
        <f t="shared" si="109"/>
        <v/>
      </c>
    </row>
    <row r="1547" spans="1:21" ht="21">
      <c r="A1547" s="86" t="s">
        <v>5901</v>
      </c>
      <c r="B1547" s="59" t="s">
        <v>5898</v>
      </c>
      <c r="C1547" s="60" t="s">
        <v>29</v>
      </c>
      <c r="D1547" s="60" t="s">
        <v>25</v>
      </c>
      <c r="E1547" s="62" t="s">
        <v>5899</v>
      </c>
      <c r="F1547" s="62" t="s">
        <v>5900</v>
      </c>
      <c r="G1547" s="63"/>
      <c r="H1547" s="63"/>
      <c r="I1547" s="64"/>
      <c r="J1547" s="65"/>
      <c r="K1547" s="66"/>
      <c r="L1547" s="67"/>
      <c r="N1547" s="68"/>
      <c r="O1547" s="69"/>
      <c r="P1547" s="69"/>
      <c r="Q1547" s="76"/>
      <c r="R1547" s="68" t="str">
        <f t="shared" si="106"/>
        <v/>
      </c>
      <c r="S1547" s="71" t="str">
        <f t="shared" si="107"/>
        <v/>
      </c>
      <c r="T1547" s="68" t="str">
        <f t="shared" si="108"/>
        <v/>
      </c>
      <c r="U1547" s="71" t="str">
        <f t="shared" si="109"/>
        <v/>
      </c>
    </row>
    <row r="1548" spans="1:21" ht="21">
      <c r="A1548" s="58" t="s">
        <v>5902</v>
      </c>
      <c r="B1548" s="72" t="s">
        <v>5898</v>
      </c>
      <c r="C1548" s="73" t="s">
        <v>29</v>
      </c>
      <c r="D1548" s="73" t="s">
        <v>23</v>
      </c>
      <c r="E1548" s="74" t="s">
        <v>5899</v>
      </c>
      <c r="F1548" s="74" t="s">
        <v>5900</v>
      </c>
      <c r="G1548" s="63" t="s">
        <v>5903</v>
      </c>
      <c r="H1548" s="63" t="s">
        <v>1110</v>
      </c>
      <c r="I1548" s="64" t="s">
        <v>5904</v>
      </c>
      <c r="J1548" s="65" t="s">
        <v>1110</v>
      </c>
      <c r="K1548" s="66" t="s">
        <v>5904</v>
      </c>
      <c r="L1548" s="164" t="s">
        <v>5757</v>
      </c>
      <c r="N1548" s="68"/>
      <c r="O1548" s="69"/>
      <c r="P1548" s="69"/>
      <c r="Q1548" s="76"/>
      <c r="R1548" s="68" t="str">
        <f t="shared" si="106"/>
        <v/>
      </c>
      <c r="S1548" s="71" t="str">
        <f t="shared" si="107"/>
        <v/>
      </c>
      <c r="T1548" s="68" t="str">
        <f t="shared" si="108"/>
        <v/>
      </c>
      <c r="U1548" s="71" t="str">
        <f t="shared" si="109"/>
        <v/>
      </c>
    </row>
    <row r="1549" spans="1:21" ht="21">
      <c r="A1549" s="58" t="s">
        <v>5905</v>
      </c>
      <c r="B1549" s="72" t="s">
        <v>5898</v>
      </c>
      <c r="C1549" s="73" t="s">
        <v>29</v>
      </c>
      <c r="D1549" s="73" t="s">
        <v>60</v>
      </c>
      <c r="E1549" s="74" t="s">
        <v>5906</v>
      </c>
      <c r="F1549" s="74" t="s">
        <v>5907</v>
      </c>
      <c r="G1549" s="63" t="s">
        <v>5903</v>
      </c>
      <c r="H1549" s="63" t="s">
        <v>1110</v>
      </c>
      <c r="I1549" s="64" t="s">
        <v>5904</v>
      </c>
      <c r="J1549" s="65" t="s">
        <v>1110</v>
      </c>
      <c r="K1549" s="66" t="s">
        <v>5904</v>
      </c>
      <c r="L1549" s="164" t="s">
        <v>5757</v>
      </c>
      <c r="N1549" s="68"/>
      <c r="O1549" s="69"/>
      <c r="P1549" s="69"/>
      <c r="Q1549" s="76"/>
      <c r="R1549" s="68" t="str">
        <f t="shared" si="106"/>
        <v/>
      </c>
      <c r="S1549" s="71" t="str">
        <f t="shared" si="107"/>
        <v/>
      </c>
      <c r="T1549" s="68" t="str">
        <f t="shared" si="108"/>
        <v/>
      </c>
      <c r="U1549" s="71" t="str">
        <f t="shared" si="109"/>
        <v/>
      </c>
    </row>
    <row r="1550" spans="1:21" ht="21">
      <c r="A1550" s="58" t="s">
        <v>5908</v>
      </c>
      <c r="B1550" s="72" t="s">
        <v>5898</v>
      </c>
      <c r="C1550" s="73" t="s">
        <v>29</v>
      </c>
      <c r="D1550" s="73" t="s">
        <v>107</v>
      </c>
      <c r="E1550" s="74" t="s">
        <v>5909</v>
      </c>
      <c r="F1550" s="74" t="s">
        <v>5910</v>
      </c>
      <c r="G1550" s="63" t="s">
        <v>5903</v>
      </c>
      <c r="H1550" s="63" t="s">
        <v>1110</v>
      </c>
      <c r="I1550" s="64" t="s">
        <v>5904</v>
      </c>
      <c r="J1550" s="65" t="s">
        <v>1110</v>
      </c>
      <c r="K1550" s="66" t="s">
        <v>5904</v>
      </c>
      <c r="L1550" s="164" t="s">
        <v>5757</v>
      </c>
      <c r="N1550" s="68"/>
      <c r="O1550" s="69"/>
      <c r="P1550" s="69"/>
      <c r="Q1550" s="76"/>
      <c r="R1550" s="68" t="str">
        <f t="shared" si="106"/>
        <v/>
      </c>
      <c r="S1550" s="71" t="str">
        <f t="shared" si="107"/>
        <v/>
      </c>
      <c r="T1550" s="68" t="str">
        <f t="shared" si="108"/>
        <v/>
      </c>
      <c r="U1550" s="71" t="str">
        <f t="shared" si="109"/>
        <v/>
      </c>
    </row>
    <row r="1551" spans="1:21" ht="21">
      <c r="A1551" s="58" t="s">
        <v>5911</v>
      </c>
      <c r="B1551" s="72" t="s">
        <v>5898</v>
      </c>
      <c r="C1551" s="73" t="s">
        <v>29</v>
      </c>
      <c r="D1551" s="73" t="s">
        <v>600</v>
      </c>
      <c r="E1551" s="74" t="s">
        <v>5912</v>
      </c>
      <c r="F1551" s="74" t="s">
        <v>5913</v>
      </c>
      <c r="G1551" s="63" t="s">
        <v>5903</v>
      </c>
      <c r="H1551" s="63" t="s">
        <v>1110</v>
      </c>
      <c r="I1551" s="64" t="s">
        <v>5904</v>
      </c>
      <c r="J1551" s="65" t="s">
        <v>1110</v>
      </c>
      <c r="K1551" s="66" t="s">
        <v>5904</v>
      </c>
      <c r="L1551" s="164" t="s">
        <v>5757</v>
      </c>
      <c r="N1551" s="68"/>
      <c r="O1551" s="69"/>
      <c r="P1551" s="69"/>
      <c r="Q1551" s="76"/>
      <c r="R1551" s="68" t="str">
        <f t="shared" si="106"/>
        <v/>
      </c>
      <c r="S1551" s="71" t="str">
        <f t="shared" si="107"/>
        <v/>
      </c>
      <c r="T1551" s="68" t="str">
        <f t="shared" si="108"/>
        <v/>
      </c>
      <c r="U1551" s="71" t="str">
        <f t="shared" si="109"/>
        <v/>
      </c>
    </row>
    <row r="1552" spans="1:21" ht="21">
      <c r="A1552" s="58" t="s">
        <v>5914</v>
      </c>
      <c r="B1552" s="72" t="s">
        <v>5898</v>
      </c>
      <c r="C1552" s="73" t="s">
        <v>29</v>
      </c>
      <c r="D1552" s="73" t="s">
        <v>722</v>
      </c>
      <c r="E1552" s="74" t="s">
        <v>5915</v>
      </c>
      <c r="F1552" s="74" t="s">
        <v>5916</v>
      </c>
      <c r="G1552" s="63" t="s">
        <v>5903</v>
      </c>
      <c r="H1552" s="63" t="s">
        <v>1110</v>
      </c>
      <c r="I1552" s="64" t="s">
        <v>5904</v>
      </c>
      <c r="J1552" s="65" t="s">
        <v>1110</v>
      </c>
      <c r="K1552" s="66" t="s">
        <v>5904</v>
      </c>
      <c r="L1552" s="164" t="s">
        <v>5757</v>
      </c>
      <c r="N1552" s="68"/>
      <c r="O1552" s="69"/>
      <c r="P1552" s="69"/>
      <c r="Q1552" s="76"/>
      <c r="R1552" s="68" t="str">
        <f t="shared" si="106"/>
        <v/>
      </c>
      <c r="S1552" s="71" t="str">
        <f t="shared" si="107"/>
        <v/>
      </c>
      <c r="T1552" s="68" t="str">
        <f t="shared" si="108"/>
        <v/>
      </c>
      <c r="U1552" s="71" t="str">
        <f t="shared" si="109"/>
        <v/>
      </c>
    </row>
    <row r="1553" spans="1:22" ht="14.25" customHeight="1">
      <c r="A1553" s="44" t="s">
        <v>5917</v>
      </c>
      <c r="B1553" s="45" t="s">
        <v>182</v>
      </c>
      <c r="C1553" s="46" t="s">
        <v>24</v>
      </c>
      <c r="D1553" s="46" t="s">
        <v>25</v>
      </c>
      <c r="E1553" s="47" t="s">
        <v>5918</v>
      </c>
      <c r="F1553" s="47" t="s">
        <v>5919</v>
      </c>
      <c r="G1553" s="48"/>
      <c r="H1553" s="48"/>
      <c r="I1553" s="49"/>
      <c r="J1553" s="50"/>
      <c r="K1553" s="51"/>
      <c r="L1553" s="52"/>
      <c r="M1553" s="53"/>
      <c r="N1553" s="54"/>
      <c r="O1553" s="55"/>
      <c r="P1553" s="55"/>
      <c r="Q1553" s="85"/>
      <c r="R1553" s="54" t="str">
        <f t="shared" si="106"/>
        <v/>
      </c>
      <c r="S1553" s="57" t="str">
        <f t="shared" si="107"/>
        <v/>
      </c>
      <c r="T1553" s="54" t="str">
        <f t="shared" si="108"/>
        <v/>
      </c>
      <c r="U1553" s="57" t="str">
        <f t="shared" si="109"/>
        <v/>
      </c>
    </row>
    <row r="1554" spans="1:22" ht="21">
      <c r="A1554" s="86" t="s">
        <v>5920</v>
      </c>
      <c r="B1554" s="59" t="s">
        <v>182</v>
      </c>
      <c r="C1554" s="60" t="s">
        <v>29</v>
      </c>
      <c r="D1554" s="60" t="s">
        <v>25</v>
      </c>
      <c r="E1554" s="61" t="s">
        <v>5921</v>
      </c>
      <c r="F1554" s="62" t="s">
        <v>5922</v>
      </c>
      <c r="G1554" s="63"/>
      <c r="H1554" s="63"/>
      <c r="I1554" s="64"/>
      <c r="J1554" s="65"/>
      <c r="K1554" s="66"/>
      <c r="L1554" s="67"/>
      <c r="N1554" s="68"/>
      <c r="O1554" s="69"/>
      <c r="P1554" s="69"/>
      <c r="Q1554" s="76"/>
      <c r="R1554" s="68" t="str">
        <f t="shared" si="106"/>
        <v/>
      </c>
      <c r="S1554" s="71" t="str">
        <f t="shared" si="107"/>
        <v/>
      </c>
      <c r="T1554" s="68" t="str">
        <f t="shared" si="108"/>
        <v/>
      </c>
      <c r="U1554" s="71" t="str">
        <f t="shared" si="109"/>
        <v/>
      </c>
    </row>
    <row r="1555" spans="1:22" ht="21">
      <c r="A1555" s="58" t="s">
        <v>5923</v>
      </c>
      <c r="B1555" s="72" t="s">
        <v>182</v>
      </c>
      <c r="C1555" s="73" t="s">
        <v>29</v>
      </c>
      <c r="D1555" s="73" t="s">
        <v>23</v>
      </c>
      <c r="E1555" s="87" t="s">
        <v>5921</v>
      </c>
      <c r="F1555" s="74" t="s">
        <v>5922</v>
      </c>
      <c r="G1555" s="63" t="s">
        <v>5924</v>
      </c>
      <c r="H1555" s="63" t="s">
        <v>5925</v>
      </c>
      <c r="I1555" s="64" t="s">
        <v>5926</v>
      </c>
      <c r="J1555" s="65" t="s">
        <v>5927</v>
      </c>
      <c r="K1555" s="66" t="s">
        <v>5926</v>
      </c>
      <c r="L1555" s="164" t="s">
        <v>5259</v>
      </c>
      <c r="N1555" s="68"/>
      <c r="O1555" s="69"/>
      <c r="P1555" s="69"/>
      <c r="Q1555" s="76"/>
      <c r="R1555" s="68" t="str">
        <f t="shared" si="106"/>
        <v/>
      </c>
      <c r="S1555" s="71" t="str">
        <f t="shared" si="107"/>
        <v/>
      </c>
      <c r="T1555" s="68" t="str">
        <f t="shared" si="108"/>
        <v/>
      </c>
      <c r="U1555" s="71" t="str">
        <f t="shared" si="109"/>
        <v/>
      </c>
    </row>
    <row r="1556" spans="1:22" ht="21">
      <c r="A1556" s="86" t="s">
        <v>5928</v>
      </c>
      <c r="B1556" s="59" t="s">
        <v>182</v>
      </c>
      <c r="C1556" s="60" t="s">
        <v>40</v>
      </c>
      <c r="D1556" s="60" t="s">
        <v>25</v>
      </c>
      <c r="E1556" s="61" t="s">
        <v>5929</v>
      </c>
      <c r="F1556" s="62" t="s">
        <v>5930</v>
      </c>
      <c r="G1556" s="63"/>
      <c r="H1556" s="63"/>
      <c r="I1556" s="64"/>
      <c r="J1556" s="65"/>
      <c r="K1556" s="66"/>
      <c r="L1556" s="67"/>
      <c r="N1556" s="68"/>
      <c r="O1556" s="69"/>
      <c r="P1556" s="69"/>
      <c r="Q1556" s="76"/>
      <c r="R1556" s="68" t="str">
        <f t="shared" si="106"/>
        <v/>
      </c>
      <c r="S1556" s="71" t="str">
        <f t="shared" si="107"/>
        <v/>
      </c>
      <c r="T1556" s="68" t="str">
        <f t="shared" si="108"/>
        <v/>
      </c>
      <c r="U1556" s="71" t="str">
        <f t="shared" si="109"/>
        <v/>
      </c>
    </row>
    <row r="1557" spans="1:22" ht="21">
      <c r="A1557" s="58" t="s">
        <v>5931</v>
      </c>
      <c r="B1557" s="72" t="s">
        <v>182</v>
      </c>
      <c r="C1557" s="73" t="s">
        <v>40</v>
      </c>
      <c r="D1557" s="73" t="s">
        <v>23</v>
      </c>
      <c r="E1557" s="87" t="s">
        <v>5929</v>
      </c>
      <c r="F1557" s="74" t="s">
        <v>5930</v>
      </c>
      <c r="G1557" s="63" t="s">
        <v>5924</v>
      </c>
      <c r="H1557" s="63" t="s">
        <v>5925</v>
      </c>
      <c r="I1557" s="64" t="s">
        <v>5926</v>
      </c>
      <c r="J1557" s="65" t="s">
        <v>5927</v>
      </c>
      <c r="K1557" s="66" t="s">
        <v>5926</v>
      </c>
      <c r="L1557" s="164" t="s">
        <v>5796</v>
      </c>
      <c r="N1557" s="68"/>
      <c r="O1557" s="69"/>
      <c r="P1557" s="69"/>
      <c r="Q1557" s="76"/>
      <c r="R1557" s="68" t="str">
        <f t="shared" si="106"/>
        <v/>
      </c>
      <c r="S1557" s="71" t="str">
        <f t="shared" si="107"/>
        <v/>
      </c>
      <c r="T1557" s="68" t="str">
        <f t="shared" si="108"/>
        <v/>
      </c>
      <c r="U1557" s="71" t="str">
        <f t="shared" si="109"/>
        <v/>
      </c>
    </row>
    <row r="1558" spans="1:22" ht="15.75" customHeight="1">
      <c r="A1558" s="44" t="s">
        <v>5932</v>
      </c>
      <c r="B1558" s="45" t="s">
        <v>5933</v>
      </c>
      <c r="C1558" s="46" t="s">
        <v>24</v>
      </c>
      <c r="D1558" s="46" t="s">
        <v>25</v>
      </c>
      <c r="E1558" s="47" t="s">
        <v>5934</v>
      </c>
      <c r="F1558" s="47" t="s">
        <v>5935</v>
      </c>
      <c r="G1558" s="48"/>
      <c r="H1558" s="48"/>
      <c r="I1558" s="49"/>
      <c r="J1558" s="50"/>
      <c r="K1558" s="51"/>
      <c r="L1558" s="52"/>
      <c r="M1558" s="53"/>
      <c r="N1558" s="54"/>
      <c r="O1558" s="55"/>
      <c r="P1558" s="55"/>
      <c r="Q1558" s="85"/>
      <c r="R1558" s="54" t="str">
        <f t="shared" si="106"/>
        <v/>
      </c>
      <c r="S1558" s="57" t="str">
        <f t="shared" si="107"/>
        <v/>
      </c>
      <c r="T1558" s="54" t="str">
        <f t="shared" si="108"/>
        <v/>
      </c>
      <c r="U1558" s="57" t="str">
        <f t="shared" si="109"/>
        <v/>
      </c>
    </row>
    <row r="1559" spans="1:22" s="109" customFormat="1" ht="21">
      <c r="A1559" s="86" t="s">
        <v>5936</v>
      </c>
      <c r="B1559" s="59" t="s">
        <v>5933</v>
      </c>
      <c r="C1559" s="60" t="s">
        <v>29</v>
      </c>
      <c r="D1559" s="60" t="s">
        <v>25</v>
      </c>
      <c r="E1559" s="61" t="s">
        <v>5937</v>
      </c>
      <c r="F1559" s="62" t="s">
        <v>5938</v>
      </c>
      <c r="G1559" s="100"/>
      <c r="H1559" s="100"/>
      <c r="I1559" s="64"/>
      <c r="J1559" s="65"/>
      <c r="K1559" s="66"/>
      <c r="L1559" s="67"/>
      <c r="M1559" s="67"/>
      <c r="N1559" s="105"/>
      <c r="O1559" s="106"/>
      <c r="P1559" s="106"/>
      <c r="Q1559" s="76"/>
      <c r="R1559" s="105" t="str">
        <f t="shared" si="106"/>
        <v/>
      </c>
      <c r="S1559" s="108" t="str">
        <f t="shared" si="107"/>
        <v/>
      </c>
      <c r="T1559" s="105" t="str">
        <f t="shared" si="108"/>
        <v/>
      </c>
      <c r="U1559" s="108" t="str">
        <f t="shared" si="109"/>
        <v/>
      </c>
      <c r="V1559" s="184"/>
    </row>
    <row r="1560" spans="1:22" ht="22.5">
      <c r="A1560" s="58" t="s">
        <v>5939</v>
      </c>
      <c r="B1560" s="72" t="s">
        <v>5933</v>
      </c>
      <c r="C1560" s="73" t="s">
        <v>29</v>
      </c>
      <c r="D1560" s="73" t="s">
        <v>23</v>
      </c>
      <c r="E1560" s="87" t="s">
        <v>5937</v>
      </c>
      <c r="F1560" s="74" t="s">
        <v>5938</v>
      </c>
      <c r="G1560" s="63" t="s">
        <v>5940</v>
      </c>
      <c r="H1560" s="63" t="s">
        <v>5941</v>
      </c>
      <c r="I1560" s="64" t="s">
        <v>5942</v>
      </c>
      <c r="J1560" s="65" t="s">
        <v>5941</v>
      </c>
      <c r="K1560" s="66" t="s">
        <v>5942</v>
      </c>
      <c r="L1560" s="164" t="s">
        <v>5943</v>
      </c>
      <c r="N1560" s="68"/>
      <c r="O1560" s="69"/>
      <c r="P1560" s="69"/>
      <c r="Q1560" s="76"/>
      <c r="R1560" s="68" t="str">
        <f t="shared" si="106"/>
        <v/>
      </c>
      <c r="S1560" s="71" t="str">
        <f t="shared" si="107"/>
        <v/>
      </c>
      <c r="T1560" s="68" t="str">
        <f t="shared" si="108"/>
        <v/>
      </c>
      <c r="U1560" s="71" t="str">
        <f t="shared" si="109"/>
        <v/>
      </c>
    </row>
    <row r="1561" spans="1:22" ht="22.15" customHeight="1">
      <c r="A1561" s="86" t="s">
        <v>5944</v>
      </c>
      <c r="B1561" s="59" t="s">
        <v>5933</v>
      </c>
      <c r="C1561" s="60" t="s">
        <v>40</v>
      </c>
      <c r="D1561" s="60" t="s">
        <v>25</v>
      </c>
      <c r="E1561" s="61" t="s">
        <v>5945</v>
      </c>
      <c r="F1561" s="62" t="s">
        <v>5946</v>
      </c>
      <c r="G1561" s="63"/>
      <c r="H1561" s="63"/>
      <c r="I1561" s="64"/>
      <c r="J1561" s="65"/>
      <c r="K1561" s="66"/>
      <c r="L1561" s="67"/>
      <c r="N1561" s="68"/>
      <c r="O1561" s="69"/>
      <c r="P1561" s="69"/>
      <c r="Q1561" s="76"/>
      <c r="R1561" s="68" t="str">
        <f t="shared" si="106"/>
        <v/>
      </c>
      <c r="S1561" s="71" t="str">
        <f t="shared" si="107"/>
        <v/>
      </c>
      <c r="T1561" s="68" t="str">
        <f t="shared" si="108"/>
        <v/>
      </c>
      <c r="U1561" s="71" t="str">
        <f t="shared" si="109"/>
        <v/>
      </c>
    </row>
    <row r="1562" spans="1:22" ht="13.5" customHeight="1">
      <c r="A1562" s="58" t="s">
        <v>5947</v>
      </c>
      <c r="B1562" s="72" t="s">
        <v>5933</v>
      </c>
      <c r="C1562" s="73" t="s">
        <v>40</v>
      </c>
      <c r="D1562" s="73" t="s">
        <v>23</v>
      </c>
      <c r="E1562" s="87" t="s">
        <v>5945</v>
      </c>
      <c r="F1562" s="74" t="s">
        <v>5946</v>
      </c>
      <c r="G1562" s="63" t="s">
        <v>5940</v>
      </c>
      <c r="H1562" s="63" t="s">
        <v>5941</v>
      </c>
      <c r="I1562" s="64" t="s">
        <v>5942</v>
      </c>
      <c r="J1562" s="65" t="s">
        <v>5941</v>
      </c>
      <c r="K1562" s="66" t="s">
        <v>5942</v>
      </c>
      <c r="L1562" s="164" t="s">
        <v>5943</v>
      </c>
      <c r="N1562" s="68"/>
      <c r="O1562" s="69"/>
      <c r="P1562" s="69"/>
      <c r="Q1562" s="76"/>
      <c r="R1562" s="68" t="str">
        <f t="shared" si="106"/>
        <v/>
      </c>
      <c r="S1562" s="71" t="str">
        <f t="shared" si="107"/>
        <v/>
      </c>
      <c r="T1562" s="68" t="str">
        <f t="shared" si="108"/>
        <v/>
      </c>
      <c r="U1562" s="71" t="str">
        <f t="shared" si="109"/>
        <v/>
      </c>
    </row>
    <row r="1563" spans="1:22" ht="21">
      <c r="A1563" s="86" t="s">
        <v>5948</v>
      </c>
      <c r="B1563" s="59" t="s">
        <v>5933</v>
      </c>
      <c r="C1563" s="60" t="s">
        <v>50</v>
      </c>
      <c r="D1563" s="60" t="s">
        <v>25</v>
      </c>
      <c r="E1563" s="61" t="s">
        <v>5949</v>
      </c>
      <c r="F1563" s="62" t="s">
        <v>5950</v>
      </c>
      <c r="G1563" s="63"/>
      <c r="H1563" s="63"/>
      <c r="I1563" s="64"/>
      <c r="J1563" s="65"/>
      <c r="K1563" s="66"/>
      <c r="L1563" s="67"/>
      <c r="N1563" s="68"/>
      <c r="O1563" s="69"/>
      <c r="P1563" s="69"/>
      <c r="Q1563" s="76"/>
      <c r="R1563" s="68" t="str">
        <f t="shared" si="106"/>
        <v/>
      </c>
      <c r="S1563" s="71" t="str">
        <f t="shared" si="107"/>
        <v/>
      </c>
      <c r="T1563" s="68" t="str">
        <f t="shared" si="108"/>
        <v/>
      </c>
      <c r="U1563" s="71" t="str">
        <f t="shared" si="109"/>
        <v/>
      </c>
    </row>
    <row r="1564" spans="1:22" ht="33.75">
      <c r="A1564" s="98" t="s">
        <v>5951</v>
      </c>
      <c r="B1564" s="79" t="s">
        <v>5933</v>
      </c>
      <c r="C1564" s="80" t="s">
        <v>50</v>
      </c>
      <c r="D1564" s="80" t="s">
        <v>23</v>
      </c>
      <c r="E1564" s="74" t="s">
        <v>5952</v>
      </c>
      <c r="F1564" s="74" t="s">
        <v>5950</v>
      </c>
      <c r="G1564" s="89" t="s">
        <v>5953</v>
      </c>
      <c r="H1564" s="89" t="s">
        <v>5954</v>
      </c>
      <c r="I1564" s="90" t="s">
        <v>5955</v>
      </c>
      <c r="J1564" s="82" t="s">
        <v>5956</v>
      </c>
      <c r="K1564" s="83" t="s">
        <v>5957</v>
      </c>
      <c r="L1564" s="164" t="s">
        <v>5943</v>
      </c>
      <c r="M1564" s="84"/>
      <c r="N1564" s="68"/>
      <c r="O1564" s="69"/>
      <c r="P1564" s="69"/>
      <c r="Q1564" s="76"/>
      <c r="R1564" s="68" t="str">
        <f t="shared" si="106"/>
        <v/>
      </c>
      <c r="S1564" s="71" t="str">
        <f t="shared" si="107"/>
        <v/>
      </c>
      <c r="T1564" s="68" t="str">
        <f t="shared" si="108"/>
        <v/>
      </c>
      <c r="U1564" s="71" t="str">
        <f t="shared" si="109"/>
        <v/>
      </c>
    </row>
    <row r="1565" spans="1:22" ht="42">
      <c r="A1565" s="98" t="s">
        <v>5958</v>
      </c>
      <c r="B1565" s="79" t="s">
        <v>5933</v>
      </c>
      <c r="C1565" s="80" t="s">
        <v>50</v>
      </c>
      <c r="D1565" s="80" t="s">
        <v>60</v>
      </c>
      <c r="E1565" s="74" t="s">
        <v>5959</v>
      </c>
      <c r="F1565" s="74" t="s">
        <v>5960</v>
      </c>
      <c r="G1565" s="185" t="s">
        <v>5961</v>
      </c>
      <c r="H1565" s="185" t="s">
        <v>5962</v>
      </c>
      <c r="I1565" s="90" t="s">
        <v>5963</v>
      </c>
      <c r="J1565" s="82" t="s">
        <v>5956</v>
      </c>
      <c r="K1565" s="83" t="s">
        <v>5957</v>
      </c>
      <c r="L1565" s="164" t="s">
        <v>5943</v>
      </c>
      <c r="M1565" s="84"/>
      <c r="N1565" s="68"/>
      <c r="O1565" s="69"/>
      <c r="P1565" s="69"/>
      <c r="Q1565" s="76"/>
      <c r="R1565" s="68" t="str">
        <f t="shared" si="106"/>
        <v/>
      </c>
      <c r="S1565" s="71" t="str">
        <f t="shared" si="107"/>
        <v/>
      </c>
      <c r="T1565" s="68" t="str">
        <f t="shared" si="108"/>
        <v/>
      </c>
      <c r="U1565" s="71" t="str">
        <f t="shared" si="109"/>
        <v/>
      </c>
    </row>
    <row r="1566" spans="1:22" ht="42">
      <c r="A1566" s="98" t="s">
        <v>5964</v>
      </c>
      <c r="B1566" s="79" t="s">
        <v>5933</v>
      </c>
      <c r="C1566" s="80" t="s">
        <v>50</v>
      </c>
      <c r="D1566" s="80" t="s">
        <v>107</v>
      </c>
      <c r="E1566" s="74" t="s">
        <v>5965</v>
      </c>
      <c r="F1566" s="74" t="s">
        <v>5966</v>
      </c>
      <c r="G1566" s="185" t="s">
        <v>5967</v>
      </c>
      <c r="H1566" s="185" t="s">
        <v>5968</v>
      </c>
      <c r="I1566" s="90" t="s">
        <v>5969</v>
      </c>
      <c r="J1566" s="82" t="s">
        <v>5956</v>
      </c>
      <c r="K1566" s="83" t="s">
        <v>5957</v>
      </c>
      <c r="L1566" s="164" t="s">
        <v>5943</v>
      </c>
      <c r="M1566" s="84"/>
      <c r="N1566" s="68"/>
      <c r="O1566" s="69"/>
      <c r="P1566" s="69"/>
      <c r="Q1566" s="76"/>
      <c r="R1566" s="68" t="str">
        <f t="shared" si="106"/>
        <v/>
      </c>
      <c r="S1566" s="71" t="str">
        <f t="shared" si="107"/>
        <v/>
      </c>
      <c r="T1566" s="68" t="str">
        <f t="shared" si="108"/>
        <v/>
      </c>
      <c r="U1566" s="71" t="str">
        <f t="shared" si="109"/>
        <v/>
      </c>
    </row>
    <row r="1567" spans="1:22" ht="42">
      <c r="A1567" s="98" t="s">
        <v>5970</v>
      </c>
      <c r="B1567" s="79" t="s">
        <v>5933</v>
      </c>
      <c r="C1567" s="80" t="s">
        <v>50</v>
      </c>
      <c r="D1567" s="80" t="s">
        <v>600</v>
      </c>
      <c r="E1567" s="74" t="s">
        <v>5971</v>
      </c>
      <c r="F1567" s="74" t="s">
        <v>5972</v>
      </c>
      <c r="G1567" s="185" t="s">
        <v>5973</v>
      </c>
      <c r="H1567" s="185" t="s">
        <v>5974</v>
      </c>
      <c r="I1567" s="90" t="s">
        <v>5975</v>
      </c>
      <c r="J1567" s="82" t="s">
        <v>5956</v>
      </c>
      <c r="K1567" s="83" t="s">
        <v>5957</v>
      </c>
      <c r="L1567" s="164" t="s">
        <v>5943</v>
      </c>
      <c r="M1567" s="84"/>
      <c r="N1567" s="68"/>
      <c r="O1567" s="69"/>
      <c r="P1567" s="69"/>
      <c r="Q1567" s="76"/>
      <c r="R1567" s="68" t="str">
        <f t="shared" si="106"/>
        <v/>
      </c>
      <c r="S1567" s="71" t="str">
        <f t="shared" si="107"/>
        <v/>
      </c>
      <c r="T1567" s="68" t="str">
        <f t="shared" si="108"/>
        <v/>
      </c>
      <c r="U1567" s="71" t="str">
        <f t="shared" si="109"/>
        <v/>
      </c>
    </row>
    <row r="1568" spans="1:22" ht="31.5">
      <c r="A1568" s="86" t="s">
        <v>5976</v>
      </c>
      <c r="B1568" s="59" t="s">
        <v>5933</v>
      </c>
      <c r="C1568" s="60" t="s">
        <v>67</v>
      </c>
      <c r="D1568" s="60" t="s">
        <v>25</v>
      </c>
      <c r="E1568" s="61" t="s">
        <v>5977</v>
      </c>
      <c r="F1568" s="62" t="s">
        <v>5978</v>
      </c>
      <c r="G1568" s="63"/>
      <c r="H1568" s="63"/>
      <c r="I1568" s="64"/>
      <c r="J1568" s="65"/>
      <c r="K1568" s="66"/>
      <c r="L1568" s="67"/>
      <c r="N1568" s="68"/>
      <c r="O1568" s="69"/>
      <c r="P1568" s="69"/>
      <c r="Q1568" s="76"/>
      <c r="R1568" s="68" t="str">
        <f t="shared" si="106"/>
        <v/>
      </c>
      <c r="S1568" s="71" t="str">
        <f t="shared" si="107"/>
        <v/>
      </c>
      <c r="T1568" s="68" t="str">
        <f t="shared" si="108"/>
        <v/>
      </c>
      <c r="U1568" s="71" t="str">
        <f t="shared" si="109"/>
        <v/>
      </c>
    </row>
    <row r="1569" spans="1:21" ht="31.5" customHeight="1">
      <c r="A1569" s="58" t="s">
        <v>5979</v>
      </c>
      <c r="B1569" s="72" t="s">
        <v>5933</v>
      </c>
      <c r="C1569" s="73" t="s">
        <v>67</v>
      </c>
      <c r="D1569" s="73" t="s">
        <v>23</v>
      </c>
      <c r="E1569" s="87" t="s">
        <v>5977</v>
      </c>
      <c r="F1569" s="74" t="s">
        <v>5978</v>
      </c>
      <c r="G1569" s="63" t="s">
        <v>5980</v>
      </c>
      <c r="H1569" s="63" t="s">
        <v>5981</v>
      </c>
      <c r="I1569" s="64" t="s">
        <v>5982</v>
      </c>
      <c r="J1569" s="82" t="s">
        <v>5956</v>
      </c>
      <c r="K1569" s="83" t="s">
        <v>5957</v>
      </c>
      <c r="L1569" s="164" t="s">
        <v>5943</v>
      </c>
      <c r="M1569" s="84"/>
      <c r="N1569" s="68"/>
      <c r="O1569" s="69"/>
      <c r="P1569" s="69"/>
      <c r="Q1569" s="76"/>
      <c r="R1569" s="68" t="str">
        <f t="shared" si="106"/>
        <v/>
      </c>
      <c r="S1569" s="71" t="str">
        <f t="shared" si="107"/>
        <v/>
      </c>
      <c r="T1569" s="68" t="str">
        <f t="shared" si="108"/>
        <v/>
      </c>
      <c r="U1569" s="71" t="str">
        <f t="shared" si="109"/>
        <v/>
      </c>
    </row>
    <row r="1570" spans="1:21" ht="31.5">
      <c r="A1570" s="86" t="s">
        <v>5983</v>
      </c>
      <c r="B1570" s="59" t="s">
        <v>5933</v>
      </c>
      <c r="C1570" s="60" t="s">
        <v>77</v>
      </c>
      <c r="D1570" s="60" t="s">
        <v>25</v>
      </c>
      <c r="E1570" s="61" t="s">
        <v>5984</v>
      </c>
      <c r="F1570" s="62" t="s">
        <v>5985</v>
      </c>
      <c r="G1570" s="63"/>
      <c r="H1570" s="63"/>
      <c r="I1570" s="64"/>
      <c r="J1570" s="65"/>
      <c r="K1570" s="66"/>
      <c r="L1570" s="67"/>
      <c r="N1570" s="68"/>
      <c r="O1570" s="69"/>
      <c r="P1570" s="69"/>
      <c r="Q1570" s="76"/>
      <c r="R1570" s="68" t="str">
        <f t="shared" si="106"/>
        <v/>
      </c>
      <c r="S1570" s="71" t="str">
        <f t="shared" si="107"/>
        <v/>
      </c>
      <c r="T1570" s="68" t="str">
        <f t="shared" si="108"/>
        <v/>
      </c>
      <c r="U1570" s="71" t="str">
        <f t="shared" si="109"/>
        <v/>
      </c>
    </row>
    <row r="1571" spans="1:21" ht="31.5" customHeight="1">
      <c r="A1571" s="58" t="s">
        <v>5986</v>
      </c>
      <c r="B1571" s="72" t="s">
        <v>5933</v>
      </c>
      <c r="C1571" s="73" t="s">
        <v>77</v>
      </c>
      <c r="D1571" s="73" t="s">
        <v>23</v>
      </c>
      <c r="E1571" s="87" t="s">
        <v>5984</v>
      </c>
      <c r="F1571" s="74" t="s">
        <v>5985</v>
      </c>
      <c r="G1571" s="89" t="s">
        <v>5980</v>
      </c>
      <c r="H1571" s="89" t="s">
        <v>5981</v>
      </c>
      <c r="I1571" s="90" t="s">
        <v>5982</v>
      </c>
      <c r="J1571" s="82" t="s">
        <v>5956</v>
      </c>
      <c r="K1571" s="83" t="s">
        <v>5957</v>
      </c>
      <c r="L1571" s="164" t="s">
        <v>5943</v>
      </c>
      <c r="M1571" s="84"/>
      <c r="N1571" s="68"/>
      <c r="O1571" s="69"/>
      <c r="P1571" s="69"/>
      <c r="Q1571" s="76"/>
      <c r="R1571" s="68" t="str">
        <f t="shared" si="106"/>
        <v/>
      </c>
      <c r="S1571" s="71" t="str">
        <f t="shared" si="107"/>
        <v/>
      </c>
      <c r="T1571" s="68" t="str">
        <f t="shared" si="108"/>
        <v/>
      </c>
      <c r="U1571" s="71" t="str">
        <f t="shared" si="109"/>
        <v/>
      </c>
    </row>
    <row r="1572" spans="1:21" ht="21">
      <c r="A1572" s="86" t="s">
        <v>5987</v>
      </c>
      <c r="B1572" s="59" t="s">
        <v>5933</v>
      </c>
      <c r="C1572" s="60" t="s">
        <v>91</v>
      </c>
      <c r="D1572" s="60" t="s">
        <v>25</v>
      </c>
      <c r="E1572" s="62" t="s">
        <v>5988</v>
      </c>
      <c r="F1572" s="62" t="s">
        <v>5989</v>
      </c>
      <c r="G1572" s="63"/>
      <c r="H1572" s="63"/>
      <c r="I1572" s="64"/>
      <c r="J1572" s="65"/>
      <c r="K1572" s="66"/>
      <c r="L1572" s="67"/>
      <c r="N1572" s="68"/>
      <c r="O1572" s="69"/>
      <c r="P1572" s="69"/>
      <c r="Q1572" s="76"/>
      <c r="R1572" s="68" t="str">
        <f>IF(O1572=0,"",Q1572-O1572)</f>
        <v/>
      </c>
      <c r="S1572" s="71" t="str">
        <f>IF(O1572=0,"",R1572/O1572)</f>
        <v/>
      </c>
      <c r="T1572" s="68" t="str">
        <f>IF(P1572=0,"",Q1572-P1572)</f>
        <v/>
      </c>
      <c r="U1572" s="71" t="str">
        <f>IF(P1572=0,"",T1572/P1572)</f>
        <v/>
      </c>
    </row>
    <row r="1573" spans="1:21" ht="22.5">
      <c r="A1573" s="186" t="s">
        <v>5990</v>
      </c>
      <c r="B1573" s="187" t="s">
        <v>5933</v>
      </c>
      <c r="C1573" s="188" t="s">
        <v>91</v>
      </c>
      <c r="D1573" s="188" t="s">
        <v>23</v>
      </c>
      <c r="E1573" s="189" t="s">
        <v>5988</v>
      </c>
      <c r="F1573" s="189" t="s">
        <v>5989</v>
      </c>
      <c r="G1573" s="190" t="s">
        <v>5991</v>
      </c>
      <c r="H1573" s="190" t="s">
        <v>5992</v>
      </c>
      <c r="I1573" s="191" t="s">
        <v>5993</v>
      </c>
      <c r="J1573" s="192" t="s">
        <v>5956</v>
      </c>
      <c r="K1573" s="83" t="s">
        <v>5957</v>
      </c>
      <c r="L1573" s="164" t="s">
        <v>5943</v>
      </c>
      <c r="M1573" s="84"/>
      <c r="N1573" s="193"/>
      <c r="O1573" s="194"/>
      <c r="P1573" s="194"/>
      <c r="Q1573" s="195"/>
      <c r="R1573" s="193" t="str">
        <f>IF(O1573=0,"",Q1573-O1573)</f>
        <v/>
      </c>
      <c r="S1573" s="196" t="str">
        <f>IF(O1573=0,"",R1573/O1573)</f>
        <v/>
      </c>
      <c r="T1573" s="193" t="str">
        <f>IF(P1573=0,"",Q1573-P1573)</f>
        <v/>
      </c>
      <c r="U1573" s="196" t="str">
        <f>IF(P1573=0,"",T1573/P1573)</f>
        <v/>
      </c>
    </row>
    <row r="1574" spans="1:21" outlineLevel="1">
      <c r="O1574" s="202"/>
    </row>
    <row r="1575" spans="1:21" outlineLevel="1">
      <c r="E1575" s="203" t="s">
        <v>5994</v>
      </c>
      <c r="N1575" s="202">
        <f>SUM(N4:N258)</f>
        <v>0</v>
      </c>
      <c r="O1575" s="202">
        <f>SUM(O4:O258)</f>
        <v>0</v>
      </c>
      <c r="P1575" s="202"/>
      <c r="Q1575" s="202">
        <f>SUM(Q4:Q258)</f>
        <v>0</v>
      </c>
    </row>
    <row r="1576" spans="1:21" outlineLevel="1">
      <c r="E1576" s="203" t="s">
        <v>5995</v>
      </c>
      <c r="N1576" s="202">
        <f>SUM(N278:N589)</f>
        <v>0</v>
      </c>
      <c r="O1576" s="202">
        <f>SUM(O278:O589)</f>
        <v>0</v>
      </c>
      <c r="P1576" s="202"/>
      <c r="Q1576" s="202">
        <f>SUM(Q278:Q589)</f>
        <v>0</v>
      </c>
      <c r="R1576" s="202"/>
    </row>
    <row r="1577" spans="1:21">
      <c r="E1577" s="203"/>
      <c r="O1577" s="204"/>
      <c r="P1577" s="204"/>
      <c r="Q1577" s="205"/>
      <c r="R1577" s="204"/>
      <c r="S1577" s="204"/>
      <c r="T1577" s="204"/>
      <c r="U1577" s="204"/>
    </row>
    <row r="1578" spans="1:21">
      <c r="E1578" s="203"/>
      <c r="N1578" s="745"/>
      <c r="O1578" s="745"/>
      <c r="P1578" s="745"/>
      <c r="Q1578" s="745"/>
      <c r="R1578" s="745"/>
      <c r="S1578" s="745"/>
      <c r="T1578" s="745"/>
      <c r="U1578" s="745"/>
    </row>
    <row r="1579" spans="1:21" ht="13.5" customHeight="1">
      <c r="E1579" s="206" t="s">
        <v>5996</v>
      </c>
      <c r="F1579" s="207" t="s">
        <v>5997</v>
      </c>
      <c r="G1579" s="208"/>
      <c r="H1579" s="208"/>
      <c r="I1579" s="209"/>
      <c r="J1579" s="210"/>
      <c r="K1579" s="211"/>
      <c r="L1579" s="211"/>
      <c r="M1579" s="212"/>
      <c r="N1579" s="213">
        <f>SUM(N609:N1359)</f>
        <v>0</v>
      </c>
      <c r="O1579" s="214">
        <f>SUM(O609:O1359)</f>
        <v>0</v>
      </c>
      <c r="P1579" s="214">
        <f>SUM(P609:P1359)</f>
        <v>0</v>
      </c>
      <c r="Q1579" s="215">
        <f>SUM(Q609:Q1359)</f>
        <v>0</v>
      </c>
      <c r="R1579" s="213" t="str">
        <f>IF(Q1579-N1579=0," ",Q1579-O1579)</f>
        <v xml:space="preserve"> </v>
      </c>
      <c r="S1579" s="216" t="str">
        <f>IF(R1579=" "," ",R1579/N1579)</f>
        <v xml:space="preserve"> </v>
      </c>
      <c r="T1579" s="213" t="str">
        <f>IF(Q1579-P1579=0," ",Q1579-P1579)</f>
        <v xml:space="preserve"> </v>
      </c>
      <c r="U1579" s="216" t="str">
        <f>IF(T1579=" "," ",T1579/P1579)</f>
        <v xml:space="preserve"> </v>
      </c>
    </row>
    <row r="1580" spans="1:21">
      <c r="E1580" s="217" t="s">
        <v>5998</v>
      </c>
      <c r="F1580" s="218" t="s">
        <v>5999</v>
      </c>
      <c r="G1580" s="219"/>
      <c r="H1580" s="219"/>
      <c r="I1580" s="220"/>
      <c r="J1580" s="221"/>
      <c r="K1580" s="211"/>
      <c r="L1580" s="211"/>
      <c r="M1580" s="212"/>
      <c r="N1580" s="222">
        <f>SUM(N1360:N1574)</f>
        <v>0</v>
      </c>
      <c r="O1580" s="223">
        <f>SUM(O1360:O1574)</f>
        <v>0</v>
      </c>
      <c r="P1580" s="223">
        <f>SUM(P1360:P1574)</f>
        <v>0</v>
      </c>
      <c r="Q1580" s="224">
        <f>SUM(Q1360:Q1574)</f>
        <v>0</v>
      </c>
      <c r="R1580" s="222" t="str">
        <f>IF(Q1580-N1580=0," ",Q1580-O1580)</f>
        <v xml:space="preserve"> </v>
      </c>
      <c r="S1580" s="225" t="str">
        <f>IF(R1580=" "," ",R1580/N1580)</f>
        <v xml:space="preserve"> </v>
      </c>
      <c r="T1580" s="222" t="str">
        <f>IF(Q1580-P1580=0," ",Q1580-P1580)</f>
        <v xml:space="preserve"> </v>
      </c>
      <c r="U1580" s="225" t="str">
        <f>IF(T1580=" "," ",T1580/P1580)</f>
        <v xml:space="preserve"> </v>
      </c>
    </row>
    <row r="1581" spans="1:21">
      <c r="E1581" s="226" t="s">
        <v>6000</v>
      </c>
      <c r="F1581" s="227" t="s">
        <v>6001</v>
      </c>
      <c r="G1581" s="228"/>
      <c r="H1581" s="228"/>
      <c r="I1581" s="229"/>
      <c r="J1581" s="230"/>
      <c r="K1581" s="211"/>
      <c r="L1581" s="211"/>
      <c r="M1581" s="212"/>
      <c r="N1581" s="231">
        <f>N1580-N1579</f>
        <v>0</v>
      </c>
      <c r="O1581" s="232">
        <f>O1580-O1579</f>
        <v>0</v>
      </c>
      <c r="P1581" s="232">
        <f>P1580-P1579</f>
        <v>0</v>
      </c>
      <c r="Q1581" s="233">
        <f>Q1580-Q1579</f>
        <v>0</v>
      </c>
      <c r="R1581" s="231" t="str">
        <f>IF(Q1581-N1581=0," ",Q1581-O1581)</f>
        <v xml:space="preserve"> </v>
      </c>
      <c r="S1581" s="234" t="str">
        <f>IF(R1581=" "," ",R1581/N1581)</f>
        <v xml:space="preserve"> </v>
      </c>
      <c r="T1581" s="231" t="str">
        <f>IF(Q1581-P1581=0," ",Q1581-P1581)</f>
        <v xml:space="preserve"> </v>
      </c>
      <c r="U1581" s="234" t="str">
        <f>IF(T1581=" "," ",T1581/P1581)</f>
        <v xml:space="preserve"> </v>
      </c>
    </row>
    <row r="1583" spans="1:21" ht="18">
      <c r="N1583" s="235">
        <v>-4077813.1599998474</v>
      </c>
      <c r="O1583" s="235">
        <v>-3948843.1099989414</v>
      </c>
    </row>
    <row r="1584" spans="1:21">
      <c r="O1584" s="77">
        <f>SUM(O1581-O1583)</f>
        <v>3948843.1099989414</v>
      </c>
    </row>
    <row r="1586" spans="14:15" ht="14.25">
      <c r="N1586" s="236">
        <v>987936473.9600004</v>
      </c>
      <c r="O1586" s="237">
        <v>1001561562.4600002</v>
      </c>
    </row>
    <row r="1587" spans="14:15" ht="14.25">
      <c r="N1587" s="236">
        <v>987936473.96999991</v>
      </c>
      <c r="O1587" s="237">
        <v>1001561562.4600003</v>
      </c>
    </row>
    <row r="1588" spans="14:15">
      <c r="N1588" s="77">
        <f>SUM(N1575-N1586)</f>
        <v>-987936473.9600004</v>
      </c>
      <c r="O1588" s="77">
        <f>SUM(O1575-O1586)</f>
        <v>-1001561562.4600002</v>
      </c>
    </row>
    <row r="1589" spans="14:15">
      <c r="N1589" s="77">
        <f>SUM(N1576-N1587)</f>
        <v>-987936473.96999991</v>
      </c>
      <c r="O1589" s="77">
        <f>SUM(O1576-O1587)</f>
        <v>-1001561562.4600003</v>
      </c>
    </row>
  </sheetData>
  <mergeCells count="18">
    <mergeCell ref="G1:G3"/>
    <mergeCell ref="B1:B3"/>
    <mergeCell ref="C1:C3"/>
    <mergeCell ref="D1:D3"/>
    <mergeCell ref="E1:E3"/>
    <mergeCell ref="F1:F3"/>
    <mergeCell ref="N1578:U1578"/>
    <mergeCell ref="H1:H3"/>
    <mergeCell ref="I1:I3"/>
    <mergeCell ref="J1:J3"/>
    <mergeCell ref="K1:K3"/>
    <mergeCell ref="L1:L3"/>
    <mergeCell ref="N1:Q1"/>
    <mergeCell ref="V1:V3"/>
    <mergeCell ref="R2:S2"/>
    <mergeCell ref="T2:U2"/>
    <mergeCell ref="R3:S3"/>
    <mergeCell ref="T3:U3"/>
  </mergeCells>
  <pageMargins left="0.55118110236220474" right="0.23622047244094491" top="0.51181102362204722" bottom="0.31496062992125984" header="0.51181102362204722" footer="0.15748031496062992"/>
  <pageSetup paperSize="9" scale="50" fitToHeight="0" orientation="landscape" r:id="rId1"/>
  <headerFooter alignWithMargins="0">
    <oddFooter>&amp;C&amp;"Verdana,Normale"pagina n. / Seite Nr. &amp;P/&amp;N</oddFooter>
  </headerFooter>
  <rowBreaks count="3" manualBreakCount="3">
    <brk id="582" max="20" man="1"/>
    <brk id="608" max="20" man="1"/>
    <brk id="1357" max="16383" man="1"/>
  </rowBreaks>
  <colBreaks count="2" manualBreakCount="2">
    <brk id="1" max="1578" man="1"/>
    <brk id="10" max="157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L617"/>
  <sheetViews>
    <sheetView showGridLines="0" view="pageBreakPreview" topLeftCell="A175" zoomScale="90" zoomScaleNormal="75" zoomScaleSheetLayoutView="90" workbookViewId="0">
      <selection activeCell="AL197" sqref="AL197"/>
    </sheetView>
  </sheetViews>
  <sheetFormatPr defaultColWidth="3.28515625" defaultRowHeight="15"/>
  <cols>
    <col min="1" max="1" width="9.140625" style="647" customWidth="1"/>
    <col min="2" max="2" width="10.140625" style="647" customWidth="1"/>
    <col min="3" max="3" width="1" style="647" customWidth="1"/>
    <col min="4" max="6" width="3.28515625" style="647" customWidth="1"/>
    <col min="7" max="7" width="3" style="647" customWidth="1"/>
    <col min="8" max="8" width="17.85546875" style="647" customWidth="1"/>
    <col min="9" max="9" width="1.85546875" style="647" customWidth="1"/>
    <col min="10" max="12" width="3.28515625" style="647" customWidth="1"/>
    <col min="13" max="13" width="2.85546875" style="647" customWidth="1"/>
    <col min="14" max="14" width="1.85546875" style="647" customWidth="1"/>
    <col min="15" max="15" width="19.7109375" style="647" customWidth="1"/>
    <col min="16" max="16" width="1.85546875" style="647" customWidth="1"/>
    <col min="17" max="19" width="3" style="647" customWidth="1"/>
    <col min="20" max="20" width="4.42578125" style="647" customWidth="1"/>
    <col min="21" max="22" width="3" style="647" customWidth="1"/>
    <col min="23" max="27" width="3.28515625" style="647" customWidth="1"/>
    <col min="28" max="28" width="5.28515625" style="647" customWidth="1"/>
    <col min="29" max="32" width="3.28515625" style="647" customWidth="1"/>
    <col min="33" max="33" width="4.140625" style="647" customWidth="1"/>
    <col min="34" max="34" width="9.140625" style="648" customWidth="1"/>
    <col min="35" max="35" width="2.5703125" style="647" customWidth="1"/>
    <col min="36" max="36" width="27.140625" style="649" customWidth="1"/>
    <col min="37" max="37" width="5" style="647" customWidth="1"/>
    <col min="38" max="38" width="26.42578125" style="647" customWidth="1"/>
    <col min="39" max="209" width="9.140625" style="647" customWidth="1"/>
    <col min="210" max="210" width="10.140625" style="647" customWidth="1"/>
    <col min="211" max="211" width="1" style="647" customWidth="1"/>
    <col min="212" max="214" width="3.28515625" style="647" customWidth="1"/>
    <col min="215" max="215" width="1.85546875" style="647" customWidth="1"/>
    <col min="216" max="216" width="17.85546875" style="647" customWidth="1"/>
    <col min="217" max="217" width="1.85546875" style="647" customWidth="1"/>
    <col min="218" max="220" width="3.28515625" style="647" customWidth="1"/>
    <col min="221" max="221" width="2.85546875" style="647" customWidth="1"/>
    <col min="222" max="222" width="1.85546875" style="647" customWidth="1"/>
    <col min="223" max="223" width="19.7109375" style="647" customWidth="1"/>
    <col min="224" max="224" width="1.85546875" style="647" customWidth="1"/>
    <col min="225" max="227" width="3" style="647" customWidth="1"/>
    <col min="228" max="228" width="4.42578125" style="647" customWidth="1"/>
    <col min="229" max="230" width="3" style="647" customWidth="1"/>
    <col min="231" max="236" width="3.28515625" style="647" customWidth="1"/>
    <col min="237" max="238" width="9.140625" style="647" customWidth="1"/>
    <col min="239" max="242" width="3.28515625" style="647" customWidth="1"/>
    <col min="243" max="243" width="4.140625" style="647" customWidth="1"/>
    <col min="244" max="244" width="1.7109375" style="647" customWidth="1"/>
    <col min="245" max="16384" width="3.28515625" style="647"/>
  </cols>
  <sheetData>
    <row r="1" spans="1:36" ht="15" customHeight="1">
      <c r="A1" s="646"/>
      <c r="B1" s="646" t="s">
        <v>6545</v>
      </c>
      <c r="C1" s="646"/>
      <c r="D1" s="646"/>
      <c r="E1" s="646"/>
      <c r="F1" s="646"/>
      <c r="AD1" s="1075" t="s">
        <v>7775</v>
      </c>
      <c r="AE1" s="1076"/>
      <c r="AF1" s="1076"/>
      <c r="AG1" s="1077"/>
    </row>
    <row r="2" spans="1:36" ht="9" customHeight="1" thickBot="1">
      <c r="AD2" s="1078"/>
      <c r="AE2" s="1079"/>
      <c r="AF2" s="1079"/>
      <c r="AG2" s="1080"/>
    </row>
    <row r="3" spans="1:36" ht="15" customHeight="1">
      <c r="B3" s="650" t="s">
        <v>6547</v>
      </c>
    </row>
    <row r="4" spans="1:36" ht="15" customHeight="1">
      <c r="B4" s="650" t="s">
        <v>6548</v>
      </c>
    </row>
    <row r="5" spans="1:36" ht="15" customHeight="1"/>
    <row r="6" spans="1:36" s="650" customFormat="1" ht="76.5" customHeight="1">
      <c r="B6" s="1081" t="s">
        <v>7776</v>
      </c>
      <c r="C6" s="1081"/>
      <c r="D6" s="1081"/>
      <c r="E6" s="1081"/>
      <c r="F6" s="1081"/>
      <c r="G6" s="1081"/>
      <c r="H6" s="1081"/>
      <c r="I6" s="1081"/>
      <c r="J6" s="1081"/>
      <c r="K6" s="1081"/>
      <c r="L6" s="1081"/>
      <c r="M6" s="1081"/>
      <c r="N6" s="1081"/>
      <c r="O6" s="1081"/>
      <c r="P6" s="1081"/>
      <c r="Q6" s="1081"/>
      <c r="R6" s="1081"/>
      <c r="S6" s="1081"/>
      <c r="T6" s="1081"/>
      <c r="U6" s="1081"/>
      <c r="V6" s="1081"/>
      <c r="W6" s="1081"/>
      <c r="X6" s="1081"/>
      <c r="Y6" s="1081"/>
      <c r="Z6" s="1081"/>
      <c r="AA6" s="1081"/>
      <c r="AB6" s="1081"/>
      <c r="AC6" s="1081"/>
      <c r="AD6" s="1081"/>
      <c r="AE6" s="1081"/>
      <c r="AF6" s="1081"/>
      <c r="AG6" s="1081"/>
      <c r="AH6" s="651"/>
      <c r="AJ6" s="652"/>
    </row>
    <row r="7" spans="1:36" s="650" customFormat="1" ht="15" customHeight="1" thickBot="1">
      <c r="A7" s="653"/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  <c r="AG7" s="654"/>
      <c r="AH7" s="651"/>
      <c r="AJ7" s="652"/>
    </row>
    <row r="8" spans="1:36" s="650" customFormat="1" ht="23.25" customHeight="1" thickBot="1">
      <c r="A8" s="655"/>
      <c r="B8" s="1082" t="s">
        <v>6550</v>
      </c>
      <c r="C8" s="1083"/>
      <c r="D8" s="1083"/>
      <c r="E8" s="1083"/>
      <c r="F8" s="1083"/>
      <c r="G8" s="1083"/>
      <c r="H8" s="1083"/>
      <c r="I8" s="1083"/>
      <c r="J8" s="1083"/>
      <c r="K8" s="1083"/>
      <c r="L8" s="1083"/>
      <c r="M8" s="1083"/>
      <c r="N8" s="1084"/>
      <c r="O8" s="654"/>
      <c r="P8" s="1082" t="s">
        <v>7777</v>
      </c>
      <c r="Q8" s="1083"/>
      <c r="R8" s="1083"/>
      <c r="S8" s="1083"/>
      <c r="T8" s="1083"/>
      <c r="U8" s="1083"/>
      <c r="V8" s="1083"/>
      <c r="W8" s="1083"/>
      <c r="X8" s="1083"/>
      <c r="Y8" s="1083"/>
      <c r="Z8" s="1083"/>
      <c r="AA8" s="1083"/>
      <c r="AB8" s="1083"/>
      <c r="AC8" s="1083"/>
      <c r="AD8" s="1083"/>
      <c r="AE8" s="1083"/>
      <c r="AF8" s="1083"/>
      <c r="AG8" s="1084"/>
      <c r="AH8" s="651"/>
      <c r="AJ8" s="652"/>
    </row>
    <row r="9" spans="1:36" s="650" customFormat="1" ht="15" customHeight="1">
      <c r="A9" s="656"/>
      <c r="B9" s="657"/>
      <c r="C9" s="658"/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9"/>
      <c r="O9" s="654"/>
      <c r="P9" s="657"/>
      <c r="Q9" s="658"/>
      <c r="R9" s="658"/>
      <c r="S9" s="658"/>
      <c r="T9" s="658"/>
      <c r="U9" s="658"/>
      <c r="V9" s="658"/>
      <c r="W9" s="658"/>
      <c r="X9" s="658"/>
      <c r="Y9" s="658"/>
      <c r="Z9" s="658"/>
      <c r="AA9" s="658"/>
      <c r="AB9" s="658"/>
      <c r="AC9" s="658"/>
      <c r="AD9" s="658"/>
      <c r="AE9" s="658"/>
      <c r="AF9" s="658"/>
      <c r="AG9" s="659"/>
      <c r="AH9" s="651"/>
      <c r="AJ9" s="652"/>
    </row>
    <row r="10" spans="1:36" s="650" customFormat="1" ht="15" customHeight="1">
      <c r="A10" s="660"/>
      <c r="B10" s="661" t="s">
        <v>6552</v>
      </c>
      <c r="C10" s="662"/>
      <c r="D10" s="663">
        <v>0</v>
      </c>
      <c r="E10" s="663">
        <v>4</v>
      </c>
      <c r="F10" s="663">
        <v>1</v>
      </c>
      <c r="G10" s="653"/>
      <c r="H10" s="653" t="s">
        <v>6553</v>
      </c>
      <c r="I10" s="653"/>
      <c r="J10" s="663"/>
      <c r="K10" s="663">
        <v>2</v>
      </c>
      <c r="L10" s="663">
        <v>0</v>
      </c>
      <c r="M10" s="663">
        <v>1</v>
      </c>
      <c r="N10" s="664"/>
      <c r="O10" s="654"/>
      <c r="P10" s="665" t="s">
        <v>6554</v>
      </c>
      <c r="Q10" s="666"/>
      <c r="R10" s="666"/>
      <c r="S10" s="666"/>
      <c r="T10" s="666"/>
      <c r="U10" s="667"/>
      <c r="V10" s="667"/>
      <c r="W10" s="668">
        <v>2</v>
      </c>
      <c r="X10" s="668">
        <v>0</v>
      </c>
      <c r="Y10" s="668">
        <v>1</v>
      </c>
      <c r="Z10" s="668">
        <v>5</v>
      </c>
      <c r="AA10" s="667"/>
      <c r="AB10" s="667"/>
      <c r="AC10" s="667"/>
      <c r="AD10" s="667"/>
      <c r="AE10" s="667"/>
      <c r="AF10" s="667"/>
      <c r="AG10" s="669"/>
      <c r="AH10" s="651"/>
      <c r="AJ10" s="652"/>
    </row>
    <row r="11" spans="1:36" s="650" customFormat="1" ht="9.9499999999999993" customHeight="1">
      <c r="A11" s="656"/>
      <c r="B11" s="670"/>
      <c r="C11" s="653"/>
      <c r="D11" s="653"/>
      <c r="E11" s="653"/>
      <c r="F11" s="653"/>
      <c r="G11" s="653"/>
      <c r="H11" s="653"/>
      <c r="I11" s="653"/>
      <c r="J11" s="653"/>
      <c r="K11" s="653"/>
      <c r="L11" s="653"/>
      <c r="M11" s="653"/>
      <c r="N11" s="664"/>
      <c r="O11" s="654"/>
      <c r="P11" s="670"/>
      <c r="Q11" s="653"/>
      <c r="R11" s="653"/>
      <c r="S11" s="653"/>
      <c r="T11" s="653"/>
      <c r="U11" s="653"/>
      <c r="V11" s="653"/>
      <c r="W11" s="653"/>
      <c r="X11" s="653"/>
      <c r="Y11" s="653"/>
      <c r="Z11" s="653"/>
      <c r="AA11" s="653"/>
      <c r="AB11" s="653"/>
      <c r="AC11" s="653"/>
      <c r="AD11" s="653"/>
      <c r="AE11" s="653"/>
      <c r="AF11" s="653"/>
      <c r="AG11" s="664"/>
      <c r="AH11" s="651"/>
      <c r="AJ11" s="652"/>
    </row>
    <row r="12" spans="1:36" s="650" customFormat="1" ht="15" customHeight="1">
      <c r="A12" s="656"/>
      <c r="B12" s="670"/>
      <c r="C12" s="653"/>
      <c r="D12" s="653"/>
      <c r="E12" s="653"/>
      <c r="F12" s="653"/>
      <c r="G12" s="653"/>
      <c r="H12" s="653"/>
      <c r="I12" s="653"/>
      <c r="J12" s="653"/>
      <c r="K12" s="653"/>
      <c r="L12" s="653"/>
      <c r="M12" s="653"/>
      <c r="N12" s="664"/>
      <c r="O12" s="654"/>
      <c r="P12" s="1085" t="s">
        <v>6555</v>
      </c>
      <c r="Q12" s="1086"/>
      <c r="R12" s="1086"/>
      <c r="S12" s="1086"/>
      <c r="T12" s="1086"/>
      <c r="U12" s="1086"/>
      <c r="V12" s="653">
        <v>1</v>
      </c>
      <c r="W12" s="671"/>
      <c r="X12" s="653"/>
      <c r="Y12" s="653">
        <v>2</v>
      </c>
      <c r="Z12" s="671"/>
      <c r="AA12" s="653"/>
      <c r="AB12" s="653">
        <v>3</v>
      </c>
      <c r="AC12" s="671"/>
      <c r="AD12" s="653"/>
      <c r="AE12" s="653">
        <v>4</v>
      </c>
      <c r="AF12" s="671"/>
      <c r="AG12" s="664"/>
      <c r="AH12" s="651"/>
      <c r="AJ12" s="652"/>
    </row>
    <row r="13" spans="1:36" s="650" customFormat="1" ht="9.9499999999999993" customHeight="1">
      <c r="A13" s="656"/>
      <c r="B13" s="670"/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64"/>
      <c r="O13" s="654"/>
      <c r="P13" s="670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64"/>
      <c r="AH13" s="651"/>
      <c r="AJ13" s="652"/>
    </row>
    <row r="14" spans="1:36" s="650" customFormat="1" ht="15" customHeight="1">
      <c r="A14" s="656"/>
      <c r="B14" s="670"/>
      <c r="C14" s="653"/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64"/>
      <c r="O14" s="654"/>
      <c r="P14" s="1085" t="s">
        <v>6556</v>
      </c>
      <c r="Q14" s="1086"/>
      <c r="R14" s="1086"/>
      <c r="S14" s="1086"/>
      <c r="T14" s="1086"/>
      <c r="U14" s="1086"/>
      <c r="V14" s="653"/>
      <c r="W14" s="671"/>
      <c r="X14" s="653"/>
      <c r="Y14" s="653"/>
      <c r="Z14" s="1087" t="s">
        <v>7778</v>
      </c>
      <c r="AA14" s="1087"/>
      <c r="AB14" s="1087"/>
      <c r="AC14" s="1087"/>
      <c r="AD14" s="1087"/>
      <c r="AE14" s="1088"/>
      <c r="AF14" s="663" t="s">
        <v>6558</v>
      </c>
      <c r="AG14" s="664"/>
      <c r="AH14" s="651"/>
      <c r="AJ14" s="652"/>
    </row>
    <row r="15" spans="1:36" s="650" customFormat="1" ht="15" customHeight="1" thickBot="1">
      <c r="A15" s="656"/>
      <c r="B15" s="672"/>
      <c r="C15" s="673"/>
      <c r="D15" s="673"/>
      <c r="E15" s="673"/>
      <c r="F15" s="673"/>
      <c r="G15" s="673"/>
      <c r="H15" s="673"/>
      <c r="I15" s="673"/>
      <c r="J15" s="673"/>
      <c r="K15" s="673"/>
      <c r="L15" s="673"/>
      <c r="M15" s="673"/>
      <c r="N15" s="674"/>
      <c r="O15" s="654"/>
      <c r="P15" s="672"/>
      <c r="Q15" s="673"/>
      <c r="R15" s="673"/>
      <c r="S15" s="673"/>
      <c r="T15" s="673"/>
      <c r="U15" s="673"/>
      <c r="V15" s="673"/>
      <c r="W15" s="673"/>
      <c r="X15" s="673"/>
      <c r="Y15" s="673"/>
      <c r="Z15" s="673"/>
      <c r="AA15" s="673"/>
      <c r="AB15" s="673"/>
      <c r="AC15" s="673"/>
      <c r="AD15" s="673"/>
      <c r="AE15" s="673"/>
      <c r="AF15" s="673"/>
      <c r="AG15" s="674"/>
      <c r="AH15" s="651"/>
      <c r="AJ15" s="652"/>
    </row>
    <row r="16" spans="1:36" s="650" customFormat="1" ht="7.5" customHeight="1">
      <c r="A16" s="653"/>
      <c r="B16" s="1068"/>
      <c r="C16" s="1068"/>
      <c r="D16" s="1068"/>
      <c r="E16" s="1068"/>
      <c r="F16" s="1068"/>
      <c r="G16" s="1068"/>
      <c r="H16" s="1068"/>
      <c r="I16" s="1068"/>
      <c r="J16" s="1068"/>
      <c r="K16" s="1068"/>
      <c r="L16" s="1068"/>
      <c r="M16" s="1068"/>
      <c r="N16" s="1068"/>
      <c r="O16" s="1068"/>
      <c r="P16" s="1068"/>
      <c r="Q16" s="1068"/>
      <c r="R16" s="1068"/>
      <c r="S16" s="1068"/>
      <c r="T16" s="1068"/>
      <c r="U16" s="1068"/>
      <c r="V16" s="1068"/>
      <c r="W16" s="1068"/>
      <c r="X16" s="1068"/>
      <c r="Y16" s="1068"/>
      <c r="Z16" s="1068"/>
      <c r="AA16" s="1068"/>
      <c r="AB16" s="1068"/>
      <c r="AC16" s="1068"/>
      <c r="AD16" s="1068"/>
      <c r="AE16" s="1068"/>
      <c r="AF16" s="1068"/>
      <c r="AG16" s="1068"/>
      <c r="AH16" s="651"/>
      <c r="AJ16" s="652"/>
    </row>
    <row r="17" spans="1:36" s="650" customFormat="1" ht="7.5" customHeight="1">
      <c r="A17" s="653"/>
      <c r="B17" s="653"/>
      <c r="C17" s="653"/>
      <c r="D17" s="653"/>
      <c r="E17" s="653"/>
      <c r="F17" s="653"/>
      <c r="G17" s="653"/>
      <c r="H17" s="653"/>
      <c r="I17" s="653"/>
      <c r="J17" s="653"/>
      <c r="K17" s="653"/>
      <c r="L17" s="653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53"/>
      <c r="Z17" s="653"/>
      <c r="AA17" s="653"/>
      <c r="AB17" s="653"/>
      <c r="AC17" s="653"/>
      <c r="AD17" s="653"/>
      <c r="AE17" s="653"/>
      <c r="AF17" s="653"/>
      <c r="AG17" s="653"/>
      <c r="AH17" s="651"/>
      <c r="AJ17" s="652"/>
    </row>
    <row r="18" spans="1:36" s="650" customFormat="1" ht="7.5" customHeight="1">
      <c r="A18" s="653"/>
      <c r="B18" s="653"/>
      <c r="C18" s="653"/>
      <c r="D18" s="653"/>
      <c r="E18" s="653"/>
      <c r="F18" s="653"/>
      <c r="G18" s="653"/>
      <c r="H18" s="653"/>
      <c r="I18" s="653"/>
      <c r="J18" s="653"/>
      <c r="K18" s="653"/>
      <c r="L18" s="653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53"/>
      <c r="Z18" s="653"/>
      <c r="AA18" s="653"/>
      <c r="AB18" s="653"/>
      <c r="AC18" s="653"/>
      <c r="AD18" s="653"/>
      <c r="AE18" s="653"/>
      <c r="AF18" s="653"/>
      <c r="AG18" s="653"/>
      <c r="AH18" s="651"/>
      <c r="AJ18" s="652"/>
    </row>
    <row r="19" spans="1:36" s="650" customFormat="1" ht="7.5" customHeight="1" thickBot="1"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3"/>
      <c r="AH19" s="651"/>
      <c r="AJ19" s="652"/>
    </row>
    <row r="20" spans="1:36" s="650" customFormat="1" ht="23.25" customHeight="1" thickBot="1">
      <c r="B20" s="1069" t="s">
        <v>6559</v>
      </c>
      <c r="C20" s="1070"/>
      <c r="D20" s="1070"/>
      <c r="E20" s="1070"/>
      <c r="F20" s="1070"/>
      <c r="G20" s="1070"/>
      <c r="H20" s="1070"/>
      <c r="I20" s="1070"/>
      <c r="J20" s="1070"/>
      <c r="K20" s="1070"/>
      <c r="L20" s="1070"/>
      <c r="M20" s="1070"/>
      <c r="N20" s="1070"/>
      <c r="O20" s="1070"/>
      <c r="P20" s="1070"/>
      <c r="Q20" s="1070"/>
      <c r="R20" s="1070"/>
      <c r="S20" s="1070"/>
      <c r="T20" s="1070"/>
      <c r="U20" s="1070"/>
      <c r="V20" s="1070"/>
      <c r="W20" s="1070"/>
      <c r="X20" s="1070"/>
      <c r="Y20" s="1070"/>
      <c r="Z20" s="1070"/>
      <c r="AA20" s="1070"/>
      <c r="AB20" s="1070"/>
      <c r="AC20" s="1070"/>
      <c r="AD20" s="1070"/>
      <c r="AE20" s="1070"/>
      <c r="AF20" s="1070"/>
      <c r="AG20" s="1071"/>
      <c r="AH20" s="651"/>
      <c r="AJ20" s="652"/>
    </row>
    <row r="21" spans="1:36" s="650" customFormat="1" ht="15" customHeight="1">
      <c r="B21" s="675"/>
      <c r="C21" s="676"/>
      <c r="D21" s="676"/>
      <c r="E21" s="676"/>
      <c r="F21" s="676"/>
      <c r="G21" s="676"/>
      <c r="H21" s="676"/>
      <c r="I21" s="676"/>
      <c r="J21" s="676"/>
      <c r="K21" s="676"/>
      <c r="L21" s="676"/>
      <c r="M21" s="676"/>
      <c r="N21" s="676"/>
      <c r="O21" s="676"/>
      <c r="P21" s="676"/>
      <c r="Q21" s="676"/>
      <c r="R21" s="676"/>
      <c r="S21" s="676"/>
      <c r="T21" s="676"/>
      <c r="U21" s="676"/>
      <c r="V21" s="676"/>
      <c r="W21" s="676"/>
      <c r="X21" s="676"/>
      <c r="Y21" s="676"/>
      <c r="Z21" s="676"/>
      <c r="AA21" s="676"/>
      <c r="AB21" s="676"/>
      <c r="AC21" s="676"/>
      <c r="AD21" s="676"/>
      <c r="AE21" s="676"/>
      <c r="AF21" s="676"/>
      <c r="AG21" s="677"/>
      <c r="AH21" s="651"/>
      <c r="AJ21" s="652"/>
    </row>
    <row r="22" spans="1:36" s="650" customFormat="1" ht="15" customHeight="1">
      <c r="B22" s="670"/>
      <c r="C22" s="653"/>
      <c r="D22" s="653"/>
      <c r="E22" s="653"/>
      <c r="F22" s="653"/>
      <c r="G22" s="653"/>
      <c r="H22" s="653"/>
      <c r="I22" s="653"/>
      <c r="J22" s="653"/>
      <c r="K22" s="653"/>
      <c r="L22" s="678" t="s">
        <v>6560</v>
      </c>
      <c r="M22" s="663" t="s">
        <v>6558</v>
      </c>
      <c r="N22" s="653"/>
      <c r="O22" s="653"/>
      <c r="P22" s="678" t="s">
        <v>6561</v>
      </c>
      <c r="Q22" s="671"/>
      <c r="R22" s="662"/>
      <c r="S22" s="653"/>
      <c r="T22" s="653"/>
      <c r="U22" s="653"/>
      <c r="V22" s="653"/>
      <c r="W22" s="653"/>
      <c r="X22" s="653"/>
      <c r="Y22" s="653"/>
      <c r="Z22" s="653"/>
      <c r="AA22" s="653"/>
      <c r="AB22" s="653"/>
      <c r="AC22" s="653"/>
      <c r="AD22" s="653"/>
      <c r="AE22" s="653"/>
      <c r="AF22" s="653"/>
      <c r="AG22" s="664"/>
      <c r="AH22" s="651"/>
      <c r="AJ22" s="652"/>
    </row>
    <row r="23" spans="1:36" s="650" customFormat="1" ht="15" customHeight="1" thickBot="1">
      <c r="B23" s="672"/>
      <c r="C23" s="673"/>
      <c r="D23" s="673"/>
      <c r="E23" s="673"/>
      <c r="F23" s="673"/>
      <c r="G23" s="673"/>
      <c r="H23" s="673"/>
      <c r="I23" s="673"/>
      <c r="J23" s="673"/>
      <c r="K23" s="673"/>
      <c r="L23" s="673"/>
      <c r="M23" s="673"/>
      <c r="N23" s="673"/>
      <c r="O23" s="673"/>
      <c r="P23" s="673"/>
      <c r="Q23" s="673"/>
      <c r="R23" s="673"/>
      <c r="S23" s="673"/>
      <c r="T23" s="673"/>
      <c r="U23" s="673"/>
      <c r="V23" s="673"/>
      <c r="W23" s="673"/>
      <c r="X23" s="673"/>
      <c r="Y23" s="673"/>
      <c r="Z23" s="673"/>
      <c r="AA23" s="673"/>
      <c r="AB23" s="673"/>
      <c r="AC23" s="673"/>
      <c r="AD23" s="673"/>
      <c r="AE23" s="673"/>
      <c r="AF23" s="673"/>
      <c r="AG23" s="674"/>
      <c r="AH23" s="651"/>
      <c r="AJ23" s="652"/>
    </row>
    <row r="24" spans="1:36" s="650" customFormat="1" ht="7.5" customHeight="1">
      <c r="B24" s="1072"/>
      <c r="C24" s="1072"/>
      <c r="D24" s="1072"/>
      <c r="E24" s="1072"/>
      <c r="F24" s="1072"/>
      <c r="G24" s="1072"/>
      <c r="H24" s="1072"/>
      <c r="I24" s="1072"/>
      <c r="J24" s="1072"/>
      <c r="K24" s="1072"/>
      <c r="L24" s="1072"/>
      <c r="M24" s="1072"/>
      <c r="N24" s="1072"/>
      <c r="O24" s="1072"/>
      <c r="P24" s="1072"/>
      <c r="Q24" s="1072"/>
      <c r="R24" s="1072"/>
      <c r="S24" s="1072"/>
      <c r="T24" s="1072"/>
      <c r="U24" s="1072"/>
      <c r="V24" s="1072"/>
      <c r="W24" s="1072"/>
      <c r="X24" s="1072"/>
      <c r="Y24" s="1072"/>
      <c r="Z24" s="1072"/>
      <c r="AA24" s="1072"/>
      <c r="AB24" s="1072"/>
      <c r="AC24" s="1072"/>
      <c r="AD24" s="1072"/>
      <c r="AE24" s="1072"/>
      <c r="AF24" s="1072"/>
      <c r="AG24" s="1072"/>
      <c r="AH24" s="651"/>
      <c r="AJ24" s="652"/>
    </row>
    <row r="25" spans="1:36" s="650" customFormat="1" ht="7.5" customHeight="1">
      <c r="A25" s="653"/>
      <c r="B25" s="1068"/>
      <c r="C25" s="1068"/>
      <c r="D25" s="1068"/>
      <c r="E25" s="1068"/>
      <c r="F25" s="1068"/>
      <c r="G25" s="1068"/>
      <c r="H25" s="1068"/>
      <c r="I25" s="1068"/>
      <c r="J25" s="1068"/>
      <c r="K25" s="1068"/>
      <c r="L25" s="1068"/>
      <c r="M25" s="1068"/>
      <c r="N25" s="1068"/>
      <c r="O25" s="1068"/>
      <c r="P25" s="1068"/>
      <c r="Q25" s="1068"/>
      <c r="R25" s="1068"/>
      <c r="S25" s="1068"/>
      <c r="T25" s="1068"/>
      <c r="U25" s="1068"/>
      <c r="V25" s="1068"/>
      <c r="W25" s="1068"/>
      <c r="X25" s="1068"/>
      <c r="Y25" s="1068"/>
      <c r="Z25" s="1068"/>
      <c r="AA25" s="1068"/>
      <c r="AB25" s="1068"/>
      <c r="AC25" s="1068"/>
      <c r="AD25" s="1068"/>
      <c r="AE25" s="1068"/>
      <c r="AF25" s="1068"/>
      <c r="AG25" s="1068"/>
      <c r="AH25" s="651"/>
      <c r="AJ25" s="652"/>
    </row>
    <row r="26" spans="1:36" s="650" customFormat="1" ht="7.5" customHeight="1">
      <c r="A26" s="653"/>
      <c r="B26" s="653"/>
      <c r="C26" s="653"/>
      <c r="D26" s="653"/>
      <c r="E26" s="653"/>
      <c r="F26" s="653"/>
      <c r="G26" s="653"/>
      <c r="H26" s="653"/>
      <c r="I26" s="653"/>
      <c r="J26" s="653"/>
      <c r="K26" s="653"/>
      <c r="L26" s="653"/>
      <c r="M26" s="653"/>
      <c r="N26" s="653"/>
      <c r="O26" s="653"/>
      <c r="P26" s="653"/>
      <c r="Q26" s="653"/>
      <c r="R26" s="653"/>
      <c r="S26" s="653"/>
      <c r="T26" s="653"/>
      <c r="U26" s="653"/>
      <c r="V26" s="653"/>
      <c r="W26" s="653"/>
      <c r="X26" s="653"/>
      <c r="Y26" s="653"/>
      <c r="Z26" s="653"/>
      <c r="AA26" s="653"/>
      <c r="AB26" s="653"/>
      <c r="AC26" s="653"/>
      <c r="AD26" s="653"/>
      <c r="AE26" s="653"/>
      <c r="AF26" s="653"/>
      <c r="AG26" s="653"/>
      <c r="AH26" s="651"/>
      <c r="AJ26" s="652"/>
    </row>
    <row r="27" spans="1:36" s="650" customFormat="1" ht="7.5" customHeight="1">
      <c r="A27" s="653"/>
      <c r="B27" s="653"/>
      <c r="C27" s="653"/>
      <c r="D27" s="653"/>
      <c r="E27" s="653"/>
      <c r="F27" s="653"/>
      <c r="G27" s="653"/>
      <c r="H27" s="653"/>
      <c r="I27" s="653"/>
      <c r="J27" s="653"/>
      <c r="K27" s="653"/>
      <c r="L27" s="653"/>
      <c r="M27" s="653"/>
      <c r="N27" s="653"/>
      <c r="O27" s="653"/>
      <c r="P27" s="653"/>
      <c r="Q27" s="653"/>
      <c r="R27" s="653"/>
      <c r="S27" s="653"/>
      <c r="T27" s="653"/>
      <c r="U27" s="653"/>
      <c r="V27" s="653"/>
      <c r="W27" s="653"/>
      <c r="X27" s="653"/>
      <c r="Y27" s="653"/>
      <c r="Z27" s="653"/>
      <c r="AA27" s="653"/>
      <c r="AB27" s="653"/>
      <c r="AC27" s="653"/>
      <c r="AD27" s="653"/>
      <c r="AE27" s="653"/>
      <c r="AF27" s="653"/>
      <c r="AG27" s="653"/>
      <c r="AH27" s="651"/>
      <c r="AJ27" s="652"/>
    </row>
    <row r="28" spans="1:36" s="650" customFormat="1" ht="15" customHeight="1">
      <c r="A28" s="654"/>
      <c r="B28" s="654"/>
      <c r="C28" s="654"/>
      <c r="D28" s="654"/>
      <c r="E28" s="654"/>
      <c r="F28" s="654"/>
      <c r="G28" s="1073" t="s">
        <v>7779</v>
      </c>
      <c r="H28" s="1073"/>
      <c r="I28" s="1073"/>
      <c r="J28" s="1073"/>
      <c r="K28" s="1073"/>
      <c r="L28" s="1073"/>
      <c r="M28" s="1073"/>
      <c r="N28" s="1073"/>
      <c r="O28" s="1073"/>
      <c r="P28" s="1073"/>
      <c r="Q28" s="1073"/>
      <c r="R28" s="1073"/>
      <c r="S28" s="1073"/>
      <c r="T28" s="1073"/>
      <c r="U28" s="1073"/>
      <c r="V28" s="1073"/>
      <c r="W28" s="1073"/>
      <c r="X28" s="1073"/>
      <c r="Y28" s="1073"/>
      <c r="Z28" s="1073"/>
      <c r="AA28" s="1073"/>
      <c r="AB28" s="1073"/>
      <c r="AC28" s="1074" t="s">
        <v>6562</v>
      </c>
      <c r="AD28" s="1074"/>
      <c r="AE28" s="1074"/>
      <c r="AF28" s="1074"/>
      <c r="AG28" s="1074"/>
      <c r="AH28" s="651"/>
      <c r="AJ28" s="652"/>
    </row>
    <row r="29" spans="1:36" s="650" customFormat="1" ht="7.5" customHeight="1" thickBot="1">
      <c r="A29" s="654"/>
      <c r="B29" s="654"/>
      <c r="C29" s="654"/>
      <c r="D29" s="654"/>
      <c r="E29" s="654"/>
      <c r="F29" s="654"/>
      <c r="G29" s="679"/>
      <c r="H29" s="679"/>
      <c r="I29" s="679"/>
      <c r="J29" s="679"/>
      <c r="K29" s="679"/>
      <c r="L29" s="679"/>
      <c r="M29" s="679"/>
      <c r="N29" s="679"/>
      <c r="O29" s="679"/>
      <c r="P29" s="679"/>
      <c r="Q29" s="679"/>
      <c r="R29" s="679"/>
      <c r="S29" s="679"/>
      <c r="T29" s="679"/>
      <c r="U29" s="679"/>
      <c r="V29" s="679"/>
      <c r="W29" s="679"/>
      <c r="X29" s="679"/>
      <c r="Y29" s="679"/>
      <c r="Z29" s="679"/>
      <c r="AA29" s="679"/>
      <c r="AB29" s="679"/>
      <c r="AC29" s="680"/>
      <c r="AD29" s="680"/>
      <c r="AE29" s="680"/>
      <c r="AF29" s="680"/>
      <c r="AG29" s="680"/>
      <c r="AH29" s="651"/>
      <c r="AJ29" s="652"/>
    </row>
    <row r="30" spans="1:36" ht="35.1" customHeight="1">
      <c r="A30" s="1046" t="s">
        <v>6563</v>
      </c>
      <c r="B30" s="1048" t="s">
        <v>6564</v>
      </c>
      <c r="C30" s="1049"/>
      <c r="D30" s="1049"/>
      <c r="E30" s="1049"/>
      <c r="F30" s="1050"/>
      <c r="G30" s="1054" t="s">
        <v>7780</v>
      </c>
      <c r="H30" s="1055"/>
      <c r="I30" s="1055"/>
      <c r="J30" s="1055"/>
      <c r="K30" s="1055"/>
      <c r="L30" s="1055"/>
      <c r="M30" s="1055"/>
      <c r="N30" s="1055"/>
      <c r="O30" s="1055"/>
      <c r="P30" s="1055"/>
      <c r="Q30" s="1055"/>
      <c r="R30" s="1055"/>
      <c r="S30" s="1055"/>
      <c r="T30" s="1055"/>
      <c r="U30" s="1055"/>
      <c r="V30" s="1055"/>
      <c r="W30" s="1055"/>
      <c r="X30" s="1055"/>
      <c r="Y30" s="1055"/>
      <c r="Z30" s="1055"/>
      <c r="AA30" s="1055"/>
      <c r="AB30" s="1056"/>
      <c r="AC30" s="1060" t="s">
        <v>6566</v>
      </c>
      <c r="AD30" s="1061"/>
      <c r="AE30" s="1061"/>
      <c r="AF30" s="1061"/>
      <c r="AG30" s="1062"/>
      <c r="AH30" s="1066" t="s">
        <v>6567</v>
      </c>
    </row>
    <row r="31" spans="1:36" ht="20.100000000000001" customHeight="1" thickBot="1">
      <c r="A31" s="1047"/>
      <c r="B31" s="1051"/>
      <c r="C31" s="1052"/>
      <c r="D31" s="1052"/>
      <c r="E31" s="1052"/>
      <c r="F31" s="1053"/>
      <c r="G31" s="1057"/>
      <c r="H31" s="1058"/>
      <c r="I31" s="1058"/>
      <c r="J31" s="1058"/>
      <c r="K31" s="1058"/>
      <c r="L31" s="1058"/>
      <c r="M31" s="1058"/>
      <c r="N31" s="1058"/>
      <c r="O31" s="1058"/>
      <c r="P31" s="1058"/>
      <c r="Q31" s="1058"/>
      <c r="R31" s="1058"/>
      <c r="S31" s="1058"/>
      <c r="T31" s="1058"/>
      <c r="U31" s="1058"/>
      <c r="V31" s="1058"/>
      <c r="W31" s="1058"/>
      <c r="X31" s="1058"/>
      <c r="Y31" s="1058"/>
      <c r="Z31" s="1058"/>
      <c r="AA31" s="1058"/>
      <c r="AB31" s="1059"/>
      <c r="AC31" s="1063"/>
      <c r="AD31" s="1064"/>
      <c r="AE31" s="1064"/>
      <c r="AF31" s="1064"/>
      <c r="AG31" s="1065"/>
      <c r="AH31" s="1067"/>
    </row>
    <row r="32" spans="1:36" s="614" customFormat="1" ht="18" customHeight="1">
      <c r="A32" s="681"/>
      <c r="B32" s="980" t="s">
        <v>7781</v>
      </c>
      <c r="C32" s="981"/>
      <c r="D32" s="981"/>
      <c r="E32" s="981"/>
      <c r="F32" s="982"/>
      <c r="G32" s="983" t="s">
        <v>7782</v>
      </c>
      <c r="H32" s="984"/>
      <c r="I32" s="984"/>
      <c r="J32" s="984"/>
      <c r="K32" s="984"/>
      <c r="L32" s="984"/>
      <c r="M32" s="984"/>
      <c r="N32" s="984"/>
      <c r="O32" s="984"/>
      <c r="P32" s="984"/>
      <c r="Q32" s="984"/>
      <c r="R32" s="984"/>
      <c r="S32" s="984"/>
      <c r="T32" s="984"/>
      <c r="U32" s="984"/>
      <c r="V32" s="984"/>
      <c r="W32" s="984"/>
      <c r="X32" s="984"/>
      <c r="Y32" s="984"/>
      <c r="Z32" s="984"/>
      <c r="AA32" s="984"/>
      <c r="AB32" s="985"/>
      <c r="AC32" s="986">
        <f>AC33+AC60+AC97</f>
        <v>0</v>
      </c>
      <c r="AD32" s="987"/>
      <c r="AE32" s="987"/>
      <c r="AF32" s="987"/>
      <c r="AG32" s="988"/>
      <c r="AH32" s="682" t="s">
        <v>6571</v>
      </c>
      <c r="AJ32" s="683">
        <f>AJ33+AJ60+AJ97</f>
        <v>0</v>
      </c>
    </row>
    <row r="33" spans="1:36" s="617" customFormat="1" ht="15.75" customHeight="1">
      <c r="A33" s="684"/>
      <c r="B33" s="971" t="s">
        <v>7783</v>
      </c>
      <c r="C33" s="972"/>
      <c r="D33" s="972"/>
      <c r="E33" s="972"/>
      <c r="F33" s="973"/>
      <c r="G33" s="974" t="s">
        <v>7784</v>
      </c>
      <c r="H33" s="975"/>
      <c r="I33" s="975"/>
      <c r="J33" s="975"/>
      <c r="K33" s="975"/>
      <c r="L33" s="975"/>
      <c r="M33" s="975"/>
      <c r="N33" s="975"/>
      <c r="O33" s="975"/>
      <c r="P33" s="975"/>
      <c r="Q33" s="975"/>
      <c r="R33" s="975"/>
      <c r="S33" s="975"/>
      <c r="T33" s="975"/>
      <c r="U33" s="975"/>
      <c r="V33" s="975"/>
      <c r="W33" s="975"/>
      <c r="X33" s="975"/>
      <c r="Y33" s="975"/>
      <c r="Z33" s="975"/>
      <c r="AA33" s="975"/>
      <c r="AB33" s="976"/>
      <c r="AC33" s="1001">
        <f>AC34+AC37+AC40+AC45+AC46-AC55</f>
        <v>0</v>
      </c>
      <c r="AD33" s="1002"/>
      <c r="AE33" s="1002"/>
      <c r="AF33" s="1002"/>
      <c r="AG33" s="1003"/>
      <c r="AH33" s="682" t="s">
        <v>6571</v>
      </c>
      <c r="AJ33" s="685">
        <f>AJ34+AJ37+AJ40+AJ45+AJ46-AJ55</f>
        <v>0</v>
      </c>
    </row>
    <row r="34" spans="1:36" s="620" customFormat="1" ht="15.75" customHeight="1">
      <c r="A34" s="686"/>
      <c r="B34" s="989" t="s">
        <v>7785</v>
      </c>
      <c r="C34" s="990"/>
      <c r="D34" s="990"/>
      <c r="E34" s="990"/>
      <c r="F34" s="991"/>
      <c r="G34" s="992" t="s">
        <v>7786</v>
      </c>
      <c r="H34" s="993"/>
      <c r="I34" s="993"/>
      <c r="J34" s="993"/>
      <c r="K34" s="993"/>
      <c r="L34" s="993"/>
      <c r="M34" s="993"/>
      <c r="N34" s="993"/>
      <c r="O34" s="993"/>
      <c r="P34" s="993"/>
      <c r="Q34" s="993"/>
      <c r="R34" s="993"/>
      <c r="S34" s="993"/>
      <c r="T34" s="993"/>
      <c r="U34" s="993"/>
      <c r="V34" s="993"/>
      <c r="W34" s="993"/>
      <c r="X34" s="993"/>
      <c r="Y34" s="993"/>
      <c r="Z34" s="993"/>
      <c r="AA34" s="993"/>
      <c r="AB34" s="994"/>
      <c r="AC34" s="1019">
        <f>AC35-AC36</f>
        <v>0</v>
      </c>
      <c r="AD34" s="1020"/>
      <c r="AE34" s="1020"/>
      <c r="AF34" s="1020"/>
      <c r="AG34" s="1021"/>
      <c r="AH34" s="682" t="s">
        <v>6571</v>
      </c>
      <c r="AJ34" s="687">
        <f>AJ35-AJ36</f>
        <v>0</v>
      </c>
    </row>
    <row r="35" spans="1:36" s="567" customFormat="1" ht="15.75" customHeight="1">
      <c r="A35" s="684"/>
      <c r="B35" s="1010" t="s">
        <v>33</v>
      </c>
      <c r="C35" s="1011"/>
      <c r="D35" s="1011"/>
      <c r="E35" s="1011"/>
      <c r="F35" s="1012"/>
      <c r="G35" s="1013" t="s">
        <v>7787</v>
      </c>
      <c r="H35" s="1014"/>
      <c r="I35" s="1014"/>
      <c r="J35" s="1014"/>
      <c r="K35" s="1014"/>
      <c r="L35" s="1014"/>
      <c r="M35" s="1014"/>
      <c r="N35" s="1014"/>
      <c r="O35" s="1014"/>
      <c r="P35" s="1014"/>
      <c r="Q35" s="1014"/>
      <c r="R35" s="1014"/>
      <c r="S35" s="1014"/>
      <c r="T35" s="1014"/>
      <c r="U35" s="1014"/>
      <c r="V35" s="1014"/>
      <c r="W35" s="1014"/>
      <c r="X35" s="1014"/>
      <c r="Y35" s="1014"/>
      <c r="Z35" s="1014"/>
      <c r="AA35" s="1014"/>
      <c r="AB35" s="1015"/>
      <c r="AC35" s="977">
        <f>ROUND(AJ35/1000,0)</f>
        <v>0</v>
      </c>
      <c r="AD35" s="978"/>
      <c r="AE35" s="978"/>
      <c r="AF35" s="978"/>
      <c r="AG35" s="979"/>
      <c r="AH35" s="682" t="s">
        <v>6571</v>
      </c>
      <c r="AJ35" s="688">
        <f>SUMIF('pdc 2015'!$G$7:$G$607,'SP_Attivo MIN'!$B35,'pdc 2015'!$Q$7:$Q$607)</f>
        <v>0</v>
      </c>
    </row>
    <row r="36" spans="1:36" s="567" customFormat="1" ht="15.75" customHeight="1">
      <c r="A36" s="684"/>
      <c r="B36" s="1010" t="s">
        <v>1304</v>
      </c>
      <c r="C36" s="1011"/>
      <c r="D36" s="1011"/>
      <c r="E36" s="1011"/>
      <c r="F36" s="1012"/>
      <c r="G36" s="1013" t="s">
        <v>7788</v>
      </c>
      <c r="H36" s="1014"/>
      <c r="I36" s="1014"/>
      <c r="J36" s="1014"/>
      <c r="K36" s="1014"/>
      <c r="L36" s="1014"/>
      <c r="M36" s="1014"/>
      <c r="N36" s="1014"/>
      <c r="O36" s="1014"/>
      <c r="P36" s="1014"/>
      <c r="Q36" s="1014"/>
      <c r="R36" s="1014"/>
      <c r="S36" s="1014"/>
      <c r="T36" s="1014"/>
      <c r="U36" s="1014"/>
      <c r="V36" s="1014"/>
      <c r="W36" s="1014"/>
      <c r="X36" s="1014"/>
      <c r="Y36" s="1014"/>
      <c r="Z36" s="1014"/>
      <c r="AA36" s="1014"/>
      <c r="AB36" s="1015"/>
      <c r="AC36" s="977">
        <f>ROUND(AJ36/1000,0)</f>
        <v>0</v>
      </c>
      <c r="AD36" s="978"/>
      <c r="AE36" s="978"/>
      <c r="AF36" s="978"/>
      <c r="AG36" s="979"/>
      <c r="AH36" s="682" t="s">
        <v>6571</v>
      </c>
      <c r="AJ36" s="688">
        <f>SUMIF('pdc 2015'!$G$7:$G$607,'SP_Attivo MIN'!$B36,'pdc 2015'!$Q$7:$Q$607)</f>
        <v>0</v>
      </c>
    </row>
    <row r="37" spans="1:36" s="567" customFormat="1" ht="15.75" customHeight="1">
      <c r="A37" s="684"/>
      <c r="B37" s="989" t="s">
        <v>7789</v>
      </c>
      <c r="C37" s="990"/>
      <c r="D37" s="990"/>
      <c r="E37" s="990"/>
      <c r="F37" s="991"/>
      <c r="G37" s="992" t="s">
        <v>7790</v>
      </c>
      <c r="H37" s="993"/>
      <c r="I37" s="993"/>
      <c r="J37" s="993"/>
      <c r="K37" s="993"/>
      <c r="L37" s="993"/>
      <c r="M37" s="993"/>
      <c r="N37" s="993"/>
      <c r="O37" s="993"/>
      <c r="P37" s="993"/>
      <c r="Q37" s="993"/>
      <c r="R37" s="993"/>
      <c r="S37" s="993"/>
      <c r="T37" s="993"/>
      <c r="U37" s="993"/>
      <c r="V37" s="993"/>
      <c r="W37" s="993"/>
      <c r="X37" s="993"/>
      <c r="Y37" s="993"/>
      <c r="Z37" s="993"/>
      <c r="AA37" s="993"/>
      <c r="AB37" s="994"/>
      <c r="AC37" s="1019">
        <f>AC38-AC39</f>
        <v>0</v>
      </c>
      <c r="AD37" s="1020"/>
      <c r="AE37" s="1020"/>
      <c r="AF37" s="1020"/>
      <c r="AG37" s="1021"/>
      <c r="AH37" s="682" t="s">
        <v>6571</v>
      </c>
      <c r="AJ37" s="687">
        <f>AJ38-AJ39</f>
        <v>0</v>
      </c>
    </row>
    <row r="38" spans="1:36" s="567" customFormat="1" ht="15.75" customHeight="1">
      <c r="A38" s="684"/>
      <c r="B38" s="1010" t="s">
        <v>45</v>
      </c>
      <c r="C38" s="1011"/>
      <c r="D38" s="1011"/>
      <c r="E38" s="1011"/>
      <c r="F38" s="1012"/>
      <c r="G38" s="1013" t="s">
        <v>7791</v>
      </c>
      <c r="H38" s="1014"/>
      <c r="I38" s="1014"/>
      <c r="J38" s="1014"/>
      <c r="K38" s="1014"/>
      <c r="L38" s="1014"/>
      <c r="M38" s="1014"/>
      <c r="N38" s="1014"/>
      <c r="O38" s="1014"/>
      <c r="P38" s="1014"/>
      <c r="Q38" s="1014"/>
      <c r="R38" s="1014"/>
      <c r="S38" s="1014"/>
      <c r="T38" s="1014"/>
      <c r="U38" s="1014"/>
      <c r="V38" s="1014"/>
      <c r="W38" s="1014"/>
      <c r="X38" s="1014"/>
      <c r="Y38" s="1014"/>
      <c r="Z38" s="1014"/>
      <c r="AA38" s="1014"/>
      <c r="AB38" s="1015"/>
      <c r="AC38" s="977">
        <f>ROUND(AJ38/1000,0)</f>
        <v>0</v>
      </c>
      <c r="AD38" s="978"/>
      <c r="AE38" s="978"/>
      <c r="AF38" s="978"/>
      <c r="AG38" s="979"/>
      <c r="AH38" s="682" t="s">
        <v>6571</v>
      </c>
      <c r="AJ38" s="688">
        <f>SUMIF('pdc 2015'!$G$7:$G$607,'SP_Attivo MIN'!$B38,'pdc 2015'!$Q$7:$Q$607)</f>
        <v>0</v>
      </c>
    </row>
    <row r="39" spans="1:36" s="567" customFormat="1" ht="15.75" customHeight="1">
      <c r="A39" s="684"/>
      <c r="B39" s="1010" t="s">
        <v>1313</v>
      </c>
      <c r="C39" s="1011"/>
      <c r="D39" s="1011"/>
      <c r="E39" s="1011"/>
      <c r="F39" s="1012"/>
      <c r="G39" s="1013" t="s">
        <v>7792</v>
      </c>
      <c r="H39" s="1014"/>
      <c r="I39" s="1014"/>
      <c r="J39" s="1014"/>
      <c r="K39" s="1014"/>
      <c r="L39" s="1014"/>
      <c r="M39" s="1014"/>
      <c r="N39" s="1014"/>
      <c r="O39" s="1014"/>
      <c r="P39" s="1014"/>
      <c r="Q39" s="1014"/>
      <c r="R39" s="1014"/>
      <c r="S39" s="1014"/>
      <c r="T39" s="1014"/>
      <c r="U39" s="1014"/>
      <c r="V39" s="1014"/>
      <c r="W39" s="1014"/>
      <c r="X39" s="1014"/>
      <c r="Y39" s="1014"/>
      <c r="Z39" s="1014"/>
      <c r="AA39" s="1014"/>
      <c r="AB39" s="1015"/>
      <c r="AC39" s="977">
        <f>ROUND(AJ39/1000,0)</f>
        <v>0</v>
      </c>
      <c r="AD39" s="978"/>
      <c r="AE39" s="978"/>
      <c r="AF39" s="978"/>
      <c r="AG39" s="979"/>
      <c r="AH39" s="682" t="s">
        <v>6571</v>
      </c>
      <c r="AJ39" s="688">
        <f>SUMIF('pdc 2015'!$G$7:$G$607,'SP_Attivo MIN'!$B39,'pdc 2015'!$Q$7:$Q$607)</f>
        <v>0</v>
      </c>
    </row>
    <row r="40" spans="1:36" s="567" customFormat="1" ht="15.75" customHeight="1">
      <c r="A40" s="684"/>
      <c r="B40" s="989" t="s">
        <v>7793</v>
      </c>
      <c r="C40" s="990"/>
      <c r="D40" s="990"/>
      <c r="E40" s="990"/>
      <c r="F40" s="991"/>
      <c r="G40" s="992" t="s">
        <v>7794</v>
      </c>
      <c r="H40" s="993"/>
      <c r="I40" s="993"/>
      <c r="J40" s="993"/>
      <c r="K40" s="993"/>
      <c r="L40" s="993"/>
      <c r="M40" s="993"/>
      <c r="N40" s="993"/>
      <c r="O40" s="993"/>
      <c r="P40" s="993"/>
      <c r="Q40" s="993"/>
      <c r="R40" s="993"/>
      <c r="S40" s="993"/>
      <c r="T40" s="993"/>
      <c r="U40" s="993"/>
      <c r="V40" s="993"/>
      <c r="W40" s="993"/>
      <c r="X40" s="993"/>
      <c r="Y40" s="993"/>
      <c r="Z40" s="993"/>
      <c r="AA40" s="993"/>
      <c r="AB40" s="994"/>
      <c r="AC40" s="1019">
        <f>AC41-AC42+AC43-AC44</f>
        <v>0</v>
      </c>
      <c r="AD40" s="1020"/>
      <c r="AE40" s="1020"/>
      <c r="AF40" s="1020"/>
      <c r="AG40" s="1021"/>
      <c r="AH40" s="682" t="s">
        <v>6571</v>
      </c>
      <c r="AJ40" s="687">
        <f>AJ41-AJ42+AJ43-AJ44</f>
        <v>0</v>
      </c>
    </row>
    <row r="41" spans="1:36" s="567" customFormat="1" ht="27.75" customHeight="1">
      <c r="A41" s="684"/>
      <c r="B41" s="1010" t="s">
        <v>63</v>
      </c>
      <c r="C41" s="1011"/>
      <c r="D41" s="1011"/>
      <c r="E41" s="1011"/>
      <c r="F41" s="1012"/>
      <c r="G41" s="1013" t="s">
        <v>7795</v>
      </c>
      <c r="H41" s="1014"/>
      <c r="I41" s="1014"/>
      <c r="J41" s="1014"/>
      <c r="K41" s="1014"/>
      <c r="L41" s="1014"/>
      <c r="M41" s="1014"/>
      <c r="N41" s="1014"/>
      <c r="O41" s="1014"/>
      <c r="P41" s="1014"/>
      <c r="Q41" s="1014"/>
      <c r="R41" s="1014"/>
      <c r="S41" s="1014"/>
      <c r="T41" s="1014"/>
      <c r="U41" s="1014"/>
      <c r="V41" s="1014"/>
      <c r="W41" s="1014"/>
      <c r="X41" s="1014"/>
      <c r="Y41" s="1014"/>
      <c r="Z41" s="1014"/>
      <c r="AA41" s="1014"/>
      <c r="AB41" s="1015"/>
      <c r="AC41" s="977">
        <f>ROUND(AJ41/1000,0)</f>
        <v>0</v>
      </c>
      <c r="AD41" s="978"/>
      <c r="AE41" s="978"/>
      <c r="AF41" s="978"/>
      <c r="AG41" s="979"/>
      <c r="AH41" s="682" t="s">
        <v>6571</v>
      </c>
      <c r="AJ41" s="688">
        <f>SUMIF('pdc 2015'!$G$7:$G$607,'SP_Attivo MIN'!$B41,'pdc 2015'!$Q$7:$Q$607)</f>
        <v>0</v>
      </c>
    </row>
    <row r="42" spans="1:36" s="567" customFormat="1" ht="31.5" customHeight="1">
      <c r="A42" s="684"/>
      <c r="B42" s="1010" t="s">
        <v>1328</v>
      </c>
      <c r="C42" s="1011"/>
      <c r="D42" s="1011"/>
      <c r="E42" s="1011"/>
      <c r="F42" s="1012"/>
      <c r="G42" s="1013" t="s">
        <v>7796</v>
      </c>
      <c r="H42" s="1014"/>
      <c r="I42" s="1014"/>
      <c r="J42" s="1014"/>
      <c r="K42" s="1014"/>
      <c r="L42" s="1014"/>
      <c r="M42" s="1014"/>
      <c r="N42" s="1014"/>
      <c r="O42" s="1014"/>
      <c r="P42" s="1014"/>
      <c r="Q42" s="1014"/>
      <c r="R42" s="1014"/>
      <c r="S42" s="1014"/>
      <c r="T42" s="1014"/>
      <c r="U42" s="1014"/>
      <c r="V42" s="1014"/>
      <c r="W42" s="1014"/>
      <c r="X42" s="1014"/>
      <c r="Y42" s="1014"/>
      <c r="Z42" s="1014"/>
      <c r="AA42" s="1014"/>
      <c r="AB42" s="1015"/>
      <c r="AC42" s="977">
        <f>ROUND(AJ42/1000,0)</f>
        <v>0</v>
      </c>
      <c r="AD42" s="978"/>
      <c r="AE42" s="978"/>
      <c r="AF42" s="978"/>
      <c r="AG42" s="979"/>
      <c r="AH42" s="682" t="s">
        <v>6571</v>
      </c>
      <c r="AJ42" s="688">
        <f>SUMIF('pdc 2015'!$G$7:$G$607,'SP_Attivo MIN'!$B42,'pdc 2015'!$Q$7:$Q$607)</f>
        <v>0</v>
      </c>
    </row>
    <row r="43" spans="1:36" s="567" customFormat="1" ht="15.75" customHeight="1">
      <c r="A43" s="684"/>
      <c r="B43" s="1010" t="s">
        <v>54</v>
      </c>
      <c r="C43" s="1011"/>
      <c r="D43" s="1011"/>
      <c r="E43" s="1011"/>
      <c r="F43" s="1012"/>
      <c r="G43" s="1013" t="s">
        <v>7797</v>
      </c>
      <c r="H43" s="1014"/>
      <c r="I43" s="1014"/>
      <c r="J43" s="1014"/>
      <c r="K43" s="1014"/>
      <c r="L43" s="1014"/>
      <c r="M43" s="1014"/>
      <c r="N43" s="1014"/>
      <c r="O43" s="1014"/>
      <c r="P43" s="1014"/>
      <c r="Q43" s="1014"/>
      <c r="R43" s="1014"/>
      <c r="S43" s="1014"/>
      <c r="T43" s="1014"/>
      <c r="U43" s="1014"/>
      <c r="V43" s="1014"/>
      <c r="W43" s="1014"/>
      <c r="X43" s="1014"/>
      <c r="Y43" s="1014"/>
      <c r="Z43" s="1014"/>
      <c r="AA43" s="1014"/>
      <c r="AB43" s="1015"/>
      <c r="AC43" s="977">
        <f>ROUND(AJ43/1000,0)</f>
        <v>0</v>
      </c>
      <c r="AD43" s="978"/>
      <c r="AE43" s="978"/>
      <c r="AF43" s="978"/>
      <c r="AG43" s="979"/>
      <c r="AH43" s="682" t="s">
        <v>6571</v>
      </c>
      <c r="AJ43" s="688">
        <f>SUMIF('pdc 2015'!$G$7:$G$607,'SP_Attivo MIN'!$B43,'pdc 2015'!$Q$7:$Q$607)</f>
        <v>0</v>
      </c>
    </row>
    <row r="44" spans="1:36" s="567" customFormat="1" ht="15.75" customHeight="1">
      <c r="A44" s="684"/>
      <c r="B44" s="1010" t="s">
        <v>1321</v>
      </c>
      <c r="C44" s="1011"/>
      <c r="D44" s="1011"/>
      <c r="E44" s="1011"/>
      <c r="F44" s="1012"/>
      <c r="G44" s="1013" t="s">
        <v>7798</v>
      </c>
      <c r="H44" s="1014"/>
      <c r="I44" s="1014"/>
      <c r="J44" s="1014"/>
      <c r="K44" s="1014"/>
      <c r="L44" s="1014"/>
      <c r="M44" s="1014"/>
      <c r="N44" s="1014"/>
      <c r="O44" s="1014"/>
      <c r="P44" s="1014"/>
      <c r="Q44" s="1014"/>
      <c r="R44" s="1014"/>
      <c r="S44" s="1014"/>
      <c r="T44" s="1014"/>
      <c r="U44" s="1014"/>
      <c r="V44" s="1014"/>
      <c r="W44" s="1014"/>
      <c r="X44" s="1014"/>
      <c r="Y44" s="1014"/>
      <c r="Z44" s="1014"/>
      <c r="AA44" s="1014"/>
      <c r="AB44" s="1015"/>
      <c r="AC44" s="977">
        <f>ROUND(AJ44/1000,0)</f>
        <v>0</v>
      </c>
      <c r="AD44" s="978"/>
      <c r="AE44" s="978"/>
      <c r="AF44" s="978"/>
      <c r="AG44" s="979"/>
      <c r="AH44" s="682" t="s">
        <v>6571</v>
      </c>
      <c r="AJ44" s="688">
        <f>SUMIF('pdc 2015'!$G$7:$G$607,'SP_Attivo MIN'!$B44,'pdc 2015'!$Q$7:$Q$607)</f>
        <v>0</v>
      </c>
    </row>
    <row r="45" spans="1:36" s="567" customFormat="1" ht="15.75" customHeight="1">
      <c r="A45" s="684"/>
      <c r="B45" s="989" t="s">
        <v>83</v>
      </c>
      <c r="C45" s="990"/>
      <c r="D45" s="990"/>
      <c r="E45" s="990"/>
      <c r="F45" s="991"/>
      <c r="G45" s="992" t="s">
        <v>7799</v>
      </c>
      <c r="H45" s="993"/>
      <c r="I45" s="993"/>
      <c r="J45" s="993"/>
      <c r="K45" s="993"/>
      <c r="L45" s="993"/>
      <c r="M45" s="993"/>
      <c r="N45" s="993"/>
      <c r="O45" s="993"/>
      <c r="P45" s="993"/>
      <c r="Q45" s="993"/>
      <c r="R45" s="993"/>
      <c r="S45" s="993"/>
      <c r="T45" s="993"/>
      <c r="U45" s="993"/>
      <c r="V45" s="993"/>
      <c r="W45" s="993"/>
      <c r="X45" s="993"/>
      <c r="Y45" s="993"/>
      <c r="Z45" s="993"/>
      <c r="AA45" s="993"/>
      <c r="AB45" s="994"/>
      <c r="AC45" s="977">
        <f>ROUND(AJ45/1000,0)</f>
        <v>0</v>
      </c>
      <c r="AD45" s="978"/>
      <c r="AE45" s="978"/>
      <c r="AF45" s="978"/>
      <c r="AG45" s="979"/>
      <c r="AH45" s="682" t="s">
        <v>6571</v>
      </c>
      <c r="AJ45" s="688">
        <f>SUMIF('pdc 2015'!$G$7:$G$607,'SP_Attivo MIN'!$B45,'pdc 2015'!$Q$7:$Q$607)</f>
        <v>0</v>
      </c>
    </row>
    <row r="46" spans="1:36" s="567" customFormat="1" ht="15.75" customHeight="1">
      <c r="A46" s="684"/>
      <c r="B46" s="989" t="s">
        <v>7800</v>
      </c>
      <c r="C46" s="990"/>
      <c r="D46" s="990"/>
      <c r="E46" s="990"/>
      <c r="F46" s="991"/>
      <c r="G46" s="992" t="s">
        <v>7801</v>
      </c>
      <c r="H46" s="993"/>
      <c r="I46" s="993"/>
      <c r="J46" s="993"/>
      <c r="K46" s="993"/>
      <c r="L46" s="993"/>
      <c r="M46" s="993"/>
      <c r="N46" s="993"/>
      <c r="O46" s="993"/>
      <c r="P46" s="993"/>
      <c r="Q46" s="993"/>
      <c r="R46" s="993"/>
      <c r="S46" s="993"/>
      <c r="T46" s="993"/>
      <c r="U46" s="993"/>
      <c r="V46" s="993"/>
      <c r="W46" s="993"/>
      <c r="X46" s="993"/>
      <c r="Y46" s="993"/>
      <c r="Z46" s="993"/>
      <c r="AA46" s="993"/>
      <c r="AB46" s="994"/>
      <c r="AC46" s="1019">
        <f>AC47-AC48+AC49-AC50+AC51-AC52+AC53-AC54</f>
        <v>0</v>
      </c>
      <c r="AD46" s="1020"/>
      <c r="AE46" s="1020"/>
      <c r="AF46" s="1020"/>
      <c r="AG46" s="1021"/>
      <c r="AH46" s="682" t="s">
        <v>6571</v>
      </c>
      <c r="AJ46" s="687">
        <f>AJ47-AJ48+AJ49-AJ50+AJ51-AJ52+AJ53-AJ54</f>
        <v>0</v>
      </c>
    </row>
    <row r="47" spans="1:36" s="567" customFormat="1" ht="15.75" customHeight="1">
      <c r="A47" s="684"/>
      <c r="B47" s="1010" t="s">
        <v>71</v>
      </c>
      <c r="C47" s="1011"/>
      <c r="D47" s="1011"/>
      <c r="E47" s="1011"/>
      <c r="F47" s="1012"/>
      <c r="G47" s="1013" t="s">
        <v>7802</v>
      </c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4"/>
      <c r="U47" s="1014"/>
      <c r="V47" s="1014"/>
      <c r="W47" s="1014"/>
      <c r="X47" s="1014"/>
      <c r="Y47" s="1014"/>
      <c r="Z47" s="1014"/>
      <c r="AA47" s="1014"/>
      <c r="AB47" s="1015"/>
      <c r="AC47" s="977">
        <f>ROUND(AJ47/1000,0)</f>
        <v>0</v>
      </c>
      <c r="AD47" s="978"/>
      <c r="AE47" s="978"/>
      <c r="AF47" s="978"/>
      <c r="AG47" s="979"/>
      <c r="AH47" s="682" t="s">
        <v>6571</v>
      </c>
      <c r="AJ47" s="688">
        <f>SUMIF('pdc 2015'!$G$7:$G$607,'SP_Attivo MIN'!$B47,'pdc 2015'!$Q$7:$Q$607)</f>
        <v>0</v>
      </c>
    </row>
    <row r="48" spans="1:36" s="567" customFormat="1" ht="15.75" customHeight="1">
      <c r="A48" s="684"/>
      <c r="B48" s="1010" t="s">
        <v>1336</v>
      </c>
      <c r="C48" s="1011"/>
      <c r="D48" s="1011"/>
      <c r="E48" s="1011"/>
      <c r="F48" s="1012"/>
      <c r="G48" s="1013" t="s">
        <v>7803</v>
      </c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4"/>
      <c r="U48" s="1014"/>
      <c r="V48" s="1014"/>
      <c r="W48" s="1014"/>
      <c r="X48" s="1014"/>
      <c r="Y48" s="1014"/>
      <c r="Z48" s="1014"/>
      <c r="AA48" s="1014"/>
      <c r="AB48" s="1015"/>
      <c r="AC48" s="977">
        <f>ROUND(AJ48/1000,0)</f>
        <v>0</v>
      </c>
      <c r="AD48" s="978"/>
      <c r="AE48" s="978"/>
      <c r="AF48" s="978"/>
      <c r="AG48" s="979"/>
      <c r="AH48" s="682" t="s">
        <v>6571</v>
      </c>
      <c r="AJ48" s="688">
        <f>SUMIF('pdc 2015'!$G$7:$G$607,'SP_Attivo MIN'!$B48,'pdc 2015'!$Q$7:$Q$607)</f>
        <v>0</v>
      </c>
    </row>
    <row r="49" spans="1:36" s="567" customFormat="1" ht="15.75" customHeight="1">
      <c r="A49" s="684"/>
      <c r="B49" s="1010" t="s">
        <v>103</v>
      </c>
      <c r="C49" s="1011"/>
      <c r="D49" s="1011"/>
      <c r="E49" s="1011"/>
      <c r="F49" s="1012"/>
      <c r="G49" s="1013" t="s">
        <v>7804</v>
      </c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4"/>
      <c r="U49" s="1014"/>
      <c r="V49" s="1014"/>
      <c r="W49" s="1014"/>
      <c r="X49" s="1014"/>
      <c r="Y49" s="1014"/>
      <c r="Z49" s="1014"/>
      <c r="AA49" s="1014"/>
      <c r="AB49" s="1015"/>
      <c r="AC49" s="977">
        <f>ROUND(AJ49/1000,0)</f>
        <v>0</v>
      </c>
      <c r="AD49" s="978"/>
      <c r="AE49" s="978"/>
      <c r="AF49" s="978"/>
      <c r="AG49" s="979"/>
      <c r="AH49" s="682" t="s">
        <v>6571</v>
      </c>
      <c r="AJ49" s="688">
        <f>SUMIF('pdc 2015'!$G$7:$G$607,'SP_Attivo MIN'!$B49,'pdc 2015'!$Q$7:$Q$607)</f>
        <v>0</v>
      </c>
    </row>
    <row r="50" spans="1:36" s="567" customFormat="1" ht="15.75" customHeight="1">
      <c r="A50" s="684"/>
      <c r="B50" s="1010" t="s">
        <v>1353</v>
      </c>
      <c r="C50" s="1011"/>
      <c r="D50" s="1011"/>
      <c r="E50" s="1011"/>
      <c r="F50" s="1012"/>
      <c r="G50" s="1013" t="s">
        <v>7805</v>
      </c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4"/>
      <c r="U50" s="1014"/>
      <c r="V50" s="1014"/>
      <c r="W50" s="1014"/>
      <c r="X50" s="1014"/>
      <c r="Y50" s="1014"/>
      <c r="Z50" s="1014"/>
      <c r="AA50" s="1014"/>
      <c r="AB50" s="1015"/>
      <c r="AC50" s="977">
        <f>ROUND(AJ50/1000,0)</f>
        <v>0</v>
      </c>
      <c r="AD50" s="978"/>
      <c r="AE50" s="978"/>
      <c r="AF50" s="978"/>
      <c r="AG50" s="979"/>
      <c r="AH50" s="682" t="s">
        <v>6571</v>
      </c>
      <c r="AJ50" s="688">
        <f>SUMIF('pdc 2015'!$G$7:$G$607,'SP_Attivo MIN'!$B50,'pdc 2015'!$Q$7:$Q$607)</f>
        <v>0</v>
      </c>
    </row>
    <row r="51" spans="1:36" s="567" customFormat="1" ht="15.75" customHeight="1">
      <c r="A51" s="684"/>
      <c r="B51" s="1010" t="s">
        <v>97</v>
      </c>
      <c r="C51" s="1011"/>
      <c r="D51" s="1011"/>
      <c r="E51" s="1011"/>
      <c r="F51" s="1012"/>
      <c r="G51" s="1013" t="s">
        <v>7806</v>
      </c>
      <c r="H51" s="1014"/>
      <c r="I51" s="1014"/>
      <c r="J51" s="1014"/>
      <c r="K51" s="1014"/>
      <c r="L51" s="1014"/>
      <c r="M51" s="1014"/>
      <c r="N51" s="1014"/>
      <c r="O51" s="1014"/>
      <c r="P51" s="1014"/>
      <c r="Q51" s="1014"/>
      <c r="R51" s="1014"/>
      <c r="S51" s="1014"/>
      <c r="T51" s="1014"/>
      <c r="U51" s="1014"/>
      <c r="V51" s="1014"/>
      <c r="W51" s="1014"/>
      <c r="X51" s="1014"/>
      <c r="Y51" s="1014"/>
      <c r="Z51" s="1014"/>
      <c r="AA51" s="1014"/>
      <c r="AB51" s="1015"/>
      <c r="AC51" s="977">
        <f>ROUND(AJ51/1000,0)</f>
        <v>0</v>
      </c>
      <c r="AD51" s="978"/>
      <c r="AE51" s="978"/>
      <c r="AF51" s="978"/>
      <c r="AG51" s="979"/>
      <c r="AH51" s="682" t="s">
        <v>6571</v>
      </c>
      <c r="AJ51" s="688">
        <f>SUMIF('pdc 2015'!$G$7:$G$607,'SP_Attivo MIN'!$B51,'pdc 2015'!$Q$7:$Q$607)</f>
        <v>0</v>
      </c>
    </row>
    <row r="52" spans="1:36" s="567" customFormat="1" ht="15.75" customHeight="1">
      <c r="A52" s="684"/>
      <c r="B52" s="1010" t="s">
        <v>1346</v>
      </c>
      <c r="C52" s="1011"/>
      <c r="D52" s="1011"/>
      <c r="E52" s="1011"/>
      <c r="F52" s="1012"/>
      <c r="G52" s="1013" t="s">
        <v>7807</v>
      </c>
      <c r="H52" s="1014"/>
      <c r="I52" s="1014"/>
      <c r="J52" s="1014"/>
      <c r="K52" s="1014"/>
      <c r="L52" s="1014"/>
      <c r="M52" s="1014"/>
      <c r="N52" s="1014"/>
      <c r="O52" s="1014"/>
      <c r="P52" s="1014"/>
      <c r="Q52" s="1014"/>
      <c r="R52" s="1014"/>
      <c r="S52" s="1014"/>
      <c r="T52" s="1014"/>
      <c r="U52" s="1014"/>
      <c r="V52" s="1014"/>
      <c r="W52" s="1014"/>
      <c r="X52" s="1014"/>
      <c r="Y52" s="1014"/>
      <c r="Z52" s="1014"/>
      <c r="AA52" s="1014"/>
      <c r="AB52" s="1015"/>
      <c r="AC52" s="977">
        <f>ROUND(AJ52/1000,0)</f>
        <v>0</v>
      </c>
      <c r="AD52" s="978"/>
      <c r="AE52" s="978"/>
      <c r="AF52" s="978"/>
      <c r="AG52" s="979"/>
      <c r="AH52" s="682" t="s">
        <v>6571</v>
      </c>
      <c r="AJ52" s="688">
        <f>SUMIF('pdc 2015'!$G$7:$G$607,'SP_Attivo MIN'!$B52,'pdc 2015'!$Q$7:$Q$607)</f>
        <v>0</v>
      </c>
    </row>
    <row r="53" spans="1:36" s="567" customFormat="1" ht="15.75" customHeight="1">
      <c r="A53" s="684"/>
      <c r="B53" s="1010" t="s">
        <v>108</v>
      </c>
      <c r="C53" s="1011"/>
      <c r="D53" s="1011"/>
      <c r="E53" s="1011"/>
      <c r="F53" s="1012"/>
      <c r="G53" s="1013" t="s">
        <v>7808</v>
      </c>
      <c r="H53" s="1014"/>
      <c r="I53" s="1014"/>
      <c r="J53" s="1014"/>
      <c r="K53" s="1014"/>
      <c r="L53" s="1014"/>
      <c r="M53" s="1014"/>
      <c r="N53" s="1014"/>
      <c r="O53" s="1014"/>
      <c r="P53" s="1014"/>
      <c r="Q53" s="1014"/>
      <c r="R53" s="1014"/>
      <c r="S53" s="1014"/>
      <c r="T53" s="1014"/>
      <c r="U53" s="1014"/>
      <c r="V53" s="1014"/>
      <c r="W53" s="1014"/>
      <c r="X53" s="1014"/>
      <c r="Y53" s="1014"/>
      <c r="Z53" s="1014"/>
      <c r="AA53" s="1014"/>
      <c r="AB53" s="1015"/>
      <c r="AC53" s="977">
        <f>ROUND(AJ53/1000,0)</f>
        <v>0</v>
      </c>
      <c r="AD53" s="978"/>
      <c r="AE53" s="978"/>
      <c r="AF53" s="978"/>
      <c r="AG53" s="979"/>
      <c r="AH53" s="682" t="s">
        <v>6571</v>
      </c>
      <c r="AJ53" s="688">
        <f>SUMIF('pdc 2015'!$G$7:$G$607,'SP_Attivo MIN'!$B53,'pdc 2015'!$Q$7:$Q$607)</f>
        <v>0</v>
      </c>
    </row>
    <row r="54" spans="1:36" s="567" customFormat="1" ht="15.75" customHeight="1">
      <c r="A54" s="684"/>
      <c r="B54" s="1010" t="s">
        <v>1357</v>
      </c>
      <c r="C54" s="1011"/>
      <c r="D54" s="1011"/>
      <c r="E54" s="1011"/>
      <c r="F54" s="1012"/>
      <c r="G54" s="1013" t="s">
        <v>7809</v>
      </c>
      <c r="H54" s="1014"/>
      <c r="I54" s="1014"/>
      <c r="J54" s="1014"/>
      <c r="K54" s="1014"/>
      <c r="L54" s="1014"/>
      <c r="M54" s="1014"/>
      <c r="N54" s="1014"/>
      <c r="O54" s="1014"/>
      <c r="P54" s="1014"/>
      <c r="Q54" s="1014"/>
      <c r="R54" s="1014"/>
      <c r="S54" s="1014"/>
      <c r="T54" s="1014"/>
      <c r="U54" s="1014"/>
      <c r="V54" s="1014"/>
      <c r="W54" s="1014"/>
      <c r="X54" s="1014"/>
      <c r="Y54" s="1014"/>
      <c r="Z54" s="1014"/>
      <c r="AA54" s="1014"/>
      <c r="AB54" s="1015"/>
      <c r="AC54" s="977">
        <f>ROUND(AJ54/1000,0)</f>
        <v>0</v>
      </c>
      <c r="AD54" s="978"/>
      <c r="AE54" s="978"/>
      <c r="AF54" s="978"/>
      <c r="AG54" s="979"/>
      <c r="AH54" s="682" t="s">
        <v>6571</v>
      </c>
      <c r="AJ54" s="688">
        <f>SUMIF('pdc 2015'!$G$7:$G$607,'SP_Attivo MIN'!$B54,'pdc 2015'!$Q$7:$Q$607)</f>
        <v>0</v>
      </c>
    </row>
    <row r="55" spans="1:36" s="567" customFormat="1" ht="15.75" customHeight="1">
      <c r="A55" s="684"/>
      <c r="B55" s="989" t="s">
        <v>7810</v>
      </c>
      <c r="C55" s="990"/>
      <c r="D55" s="990"/>
      <c r="E55" s="990"/>
      <c r="F55" s="991"/>
      <c r="G55" s="992" t="s">
        <v>7811</v>
      </c>
      <c r="H55" s="993"/>
      <c r="I55" s="993"/>
      <c r="J55" s="993"/>
      <c r="K55" s="993"/>
      <c r="L55" s="993"/>
      <c r="M55" s="993"/>
      <c r="N55" s="993"/>
      <c r="O55" s="993"/>
      <c r="P55" s="993"/>
      <c r="Q55" s="993"/>
      <c r="R55" s="993"/>
      <c r="S55" s="993"/>
      <c r="T55" s="993"/>
      <c r="U55" s="993"/>
      <c r="V55" s="993"/>
      <c r="W55" s="993"/>
      <c r="X55" s="993"/>
      <c r="Y55" s="993"/>
      <c r="Z55" s="993"/>
      <c r="AA55" s="993"/>
      <c r="AB55" s="994"/>
      <c r="AC55" s="1019">
        <f>SUM(AC56:AG59)</f>
        <v>0</v>
      </c>
      <c r="AD55" s="1020"/>
      <c r="AE55" s="1020"/>
      <c r="AF55" s="1020"/>
      <c r="AG55" s="1021"/>
      <c r="AH55" s="682" t="s">
        <v>6571</v>
      </c>
      <c r="AJ55" s="687">
        <f>SUM(AJ56:AJ59)</f>
        <v>0</v>
      </c>
    </row>
    <row r="56" spans="1:36" s="567" customFormat="1" ht="15.75" customHeight="1">
      <c r="A56" s="689"/>
      <c r="B56" s="1010" t="s">
        <v>1426</v>
      </c>
      <c r="C56" s="1011"/>
      <c r="D56" s="1011"/>
      <c r="E56" s="1011"/>
      <c r="F56" s="1012"/>
      <c r="G56" s="1013" t="s">
        <v>7812</v>
      </c>
      <c r="H56" s="1014"/>
      <c r="I56" s="1014"/>
      <c r="J56" s="1014"/>
      <c r="K56" s="1014"/>
      <c r="L56" s="1014"/>
      <c r="M56" s="1014"/>
      <c r="N56" s="1014"/>
      <c r="O56" s="1014"/>
      <c r="P56" s="1014"/>
      <c r="Q56" s="1014"/>
      <c r="R56" s="1014"/>
      <c r="S56" s="1014"/>
      <c r="T56" s="1014"/>
      <c r="U56" s="1014"/>
      <c r="V56" s="1014"/>
      <c r="W56" s="1014"/>
      <c r="X56" s="1014"/>
      <c r="Y56" s="1014"/>
      <c r="Z56" s="1014"/>
      <c r="AA56" s="1014"/>
      <c r="AB56" s="1015"/>
      <c r="AC56" s="977">
        <f>ROUND(AJ56/1000,0)</f>
        <v>0</v>
      </c>
      <c r="AD56" s="978"/>
      <c r="AE56" s="978"/>
      <c r="AF56" s="978"/>
      <c r="AG56" s="979"/>
      <c r="AH56" s="682" t="s">
        <v>6571</v>
      </c>
      <c r="AJ56" s="688">
        <f>SUMIF('pdc 2015'!$G$7:$G$607,'SP_Attivo MIN'!$B56,'pdc 2015'!$Q$7:$Q$607)</f>
        <v>0</v>
      </c>
    </row>
    <row r="57" spans="1:36" s="567" customFormat="1" ht="15.75" customHeight="1">
      <c r="A57" s="684"/>
      <c r="B57" s="1010" t="s">
        <v>1432</v>
      </c>
      <c r="C57" s="1011"/>
      <c r="D57" s="1011"/>
      <c r="E57" s="1011"/>
      <c r="F57" s="1012"/>
      <c r="G57" s="1013" t="s">
        <v>7813</v>
      </c>
      <c r="H57" s="1014"/>
      <c r="I57" s="1014"/>
      <c r="J57" s="1014"/>
      <c r="K57" s="1014"/>
      <c r="L57" s="1014"/>
      <c r="M57" s="1014"/>
      <c r="N57" s="1014"/>
      <c r="O57" s="1014"/>
      <c r="P57" s="1014"/>
      <c r="Q57" s="1014"/>
      <c r="R57" s="1014"/>
      <c r="S57" s="1014"/>
      <c r="T57" s="1014"/>
      <c r="U57" s="1014"/>
      <c r="V57" s="1014"/>
      <c r="W57" s="1014"/>
      <c r="X57" s="1014"/>
      <c r="Y57" s="1014"/>
      <c r="Z57" s="1014"/>
      <c r="AA57" s="1014"/>
      <c r="AB57" s="1015"/>
      <c r="AC57" s="977">
        <f>ROUND(AJ57/1000,0)</f>
        <v>0</v>
      </c>
      <c r="AD57" s="978"/>
      <c r="AE57" s="978"/>
      <c r="AF57" s="978"/>
      <c r="AG57" s="979"/>
      <c r="AH57" s="682" t="s">
        <v>6571</v>
      </c>
      <c r="AJ57" s="688">
        <f>SUMIF('pdc 2015'!$G$7:$G$607,'SP_Attivo MIN'!$B57,'pdc 2015'!$Q$7:$Q$607)</f>
        <v>0</v>
      </c>
    </row>
    <row r="58" spans="1:36" s="567" customFormat="1" ht="15.75" customHeight="1">
      <c r="A58" s="684"/>
      <c r="B58" s="1010" t="s">
        <v>1438</v>
      </c>
      <c r="C58" s="1011"/>
      <c r="D58" s="1011"/>
      <c r="E58" s="1011"/>
      <c r="F58" s="1012"/>
      <c r="G58" s="1013" t="s">
        <v>7814</v>
      </c>
      <c r="H58" s="1014"/>
      <c r="I58" s="1014"/>
      <c r="J58" s="1014"/>
      <c r="K58" s="1014"/>
      <c r="L58" s="1014"/>
      <c r="M58" s="1014"/>
      <c r="N58" s="1014"/>
      <c r="O58" s="1014"/>
      <c r="P58" s="1014"/>
      <c r="Q58" s="1014"/>
      <c r="R58" s="1014"/>
      <c r="S58" s="1014"/>
      <c r="T58" s="1014"/>
      <c r="U58" s="1014"/>
      <c r="V58" s="1014"/>
      <c r="W58" s="1014"/>
      <c r="X58" s="1014"/>
      <c r="Y58" s="1014"/>
      <c r="Z58" s="1014"/>
      <c r="AA58" s="1014"/>
      <c r="AB58" s="1015"/>
      <c r="AC58" s="977">
        <f>ROUND(AJ58/1000,0)</f>
        <v>0</v>
      </c>
      <c r="AD58" s="978"/>
      <c r="AE58" s="978"/>
      <c r="AF58" s="978"/>
      <c r="AG58" s="979"/>
      <c r="AH58" s="682" t="s">
        <v>6571</v>
      </c>
      <c r="AJ58" s="688">
        <f>SUMIF('pdc 2015'!$G$7:$G$607,'SP_Attivo MIN'!$B58,'pdc 2015'!$Q$7:$Q$607)</f>
        <v>0</v>
      </c>
    </row>
    <row r="59" spans="1:36" s="567" customFormat="1" ht="15.75" customHeight="1" thickBot="1">
      <c r="A59" s="690"/>
      <c r="B59" s="1004" t="s">
        <v>1454</v>
      </c>
      <c r="C59" s="1005"/>
      <c r="D59" s="1005"/>
      <c r="E59" s="1005"/>
      <c r="F59" s="1006"/>
      <c r="G59" s="1007" t="s">
        <v>7815</v>
      </c>
      <c r="H59" s="1008"/>
      <c r="I59" s="1008"/>
      <c r="J59" s="1008"/>
      <c r="K59" s="1008"/>
      <c r="L59" s="1008"/>
      <c r="M59" s="1008"/>
      <c r="N59" s="1008"/>
      <c r="O59" s="1008"/>
      <c r="P59" s="1008"/>
      <c r="Q59" s="1008"/>
      <c r="R59" s="1008"/>
      <c r="S59" s="1008"/>
      <c r="T59" s="1008"/>
      <c r="U59" s="1008"/>
      <c r="V59" s="1008"/>
      <c r="W59" s="1008"/>
      <c r="X59" s="1008"/>
      <c r="Y59" s="1008"/>
      <c r="Z59" s="1008"/>
      <c r="AA59" s="1008"/>
      <c r="AB59" s="1009"/>
      <c r="AC59" s="967">
        <f>ROUND(AJ59/1000,0)</f>
        <v>0</v>
      </c>
      <c r="AD59" s="968"/>
      <c r="AE59" s="968"/>
      <c r="AF59" s="968"/>
      <c r="AG59" s="969"/>
      <c r="AH59" s="691" t="s">
        <v>6571</v>
      </c>
      <c r="AJ59" s="688">
        <f>SUMIF('pdc 2015'!$G$7:$G$607,'SP_Attivo MIN'!$B59,'pdc 2015'!$Q$7:$Q$607)</f>
        <v>0</v>
      </c>
    </row>
    <row r="60" spans="1:36" s="567" customFormat="1" ht="15.75" customHeight="1">
      <c r="A60" s="689"/>
      <c r="B60" s="980" t="s">
        <v>7816</v>
      </c>
      <c r="C60" s="981"/>
      <c r="D60" s="981"/>
      <c r="E60" s="981"/>
      <c r="F60" s="982"/>
      <c r="G60" s="983" t="s">
        <v>7817</v>
      </c>
      <c r="H60" s="984"/>
      <c r="I60" s="984"/>
      <c r="J60" s="984"/>
      <c r="K60" s="984"/>
      <c r="L60" s="984"/>
      <c r="M60" s="984"/>
      <c r="N60" s="984"/>
      <c r="O60" s="984"/>
      <c r="P60" s="984"/>
      <c r="Q60" s="984"/>
      <c r="R60" s="984"/>
      <c r="S60" s="984"/>
      <c r="T60" s="984"/>
      <c r="U60" s="984"/>
      <c r="V60" s="984"/>
      <c r="W60" s="984"/>
      <c r="X60" s="984"/>
      <c r="Y60" s="984"/>
      <c r="Z60" s="984"/>
      <c r="AA60" s="984"/>
      <c r="AB60" s="985"/>
      <c r="AC60" s="986">
        <f>AC61+AC64+AC71+AC74+AC77+AC80+AC83+AC84+AC87-AC88</f>
        <v>0</v>
      </c>
      <c r="AD60" s="987"/>
      <c r="AE60" s="987"/>
      <c r="AF60" s="987"/>
      <c r="AG60" s="988"/>
      <c r="AH60" s="692" t="s">
        <v>6571</v>
      </c>
      <c r="AJ60" s="683">
        <f>AJ61+AJ64+AJ71+AJ74+AJ77+AJ80+AJ83+AJ84+AJ87-AJ88</f>
        <v>0</v>
      </c>
    </row>
    <row r="61" spans="1:36" s="567" customFormat="1" ht="15.75" customHeight="1">
      <c r="A61" s="684"/>
      <c r="B61" s="989" t="s">
        <v>7818</v>
      </c>
      <c r="C61" s="990"/>
      <c r="D61" s="990"/>
      <c r="E61" s="990"/>
      <c r="F61" s="991"/>
      <c r="G61" s="992" t="s">
        <v>7819</v>
      </c>
      <c r="H61" s="993"/>
      <c r="I61" s="993"/>
      <c r="J61" s="993"/>
      <c r="K61" s="993"/>
      <c r="L61" s="993"/>
      <c r="M61" s="993"/>
      <c r="N61" s="993"/>
      <c r="O61" s="993"/>
      <c r="P61" s="993"/>
      <c r="Q61" s="993"/>
      <c r="R61" s="993"/>
      <c r="S61" s="993"/>
      <c r="T61" s="993"/>
      <c r="U61" s="993"/>
      <c r="V61" s="993"/>
      <c r="W61" s="993"/>
      <c r="X61" s="993"/>
      <c r="Y61" s="993"/>
      <c r="Z61" s="993"/>
      <c r="AA61" s="993"/>
      <c r="AB61" s="994"/>
      <c r="AC61" s="1019">
        <f>SUM(AC62:AC63)</f>
        <v>0</v>
      </c>
      <c r="AD61" s="1020"/>
      <c r="AE61" s="1020"/>
      <c r="AF61" s="1020"/>
      <c r="AG61" s="1021"/>
      <c r="AH61" s="682" t="s">
        <v>6571</v>
      </c>
      <c r="AJ61" s="687">
        <f>SUM(AJ62:AJ63)</f>
        <v>0</v>
      </c>
    </row>
    <row r="62" spans="1:36" s="567" customFormat="1" ht="15.75" customHeight="1">
      <c r="A62" s="684"/>
      <c r="B62" s="1037" t="s">
        <v>7820</v>
      </c>
      <c r="C62" s="1038"/>
      <c r="D62" s="1038"/>
      <c r="E62" s="1038"/>
      <c r="F62" s="1039"/>
      <c r="G62" s="1040" t="s">
        <v>7821</v>
      </c>
      <c r="H62" s="1041"/>
      <c r="I62" s="1041"/>
      <c r="J62" s="1041"/>
      <c r="K62" s="1041"/>
      <c r="L62" s="1041"/>
      <c r="M62" s="1041"/>
      <c r="N62" s="1041"/>
      <c r="O62" s="1041"/>
      <c r="P62" s="1041"/>
      <c r="Q62" s="1041"/>
      <c r="R62" s="1041"/>
      <c r="S62" s="1041"/>
      <c r="T62" s="1041"/>
      <c r="U62" s="1041"/>
      <c r="V62" s="1041"/>
      <c r="W62" s="1041"/>
      <c r="X62" s="1041"/>
      <c r="Y62" s="1041"/>
      <c r="Z62" s="1041"/>
      <c r="AA62" s="1041"/>
      <c r="AB62" s="1042"/>
      <c r="AC62" s="977">
        <f>ROUND(AJ62/1000,0)</f>
        <v>0</v>
      </c>
      <c r="AD62" s="978"/>
      <c r="AE62" s="978"/>
      <c r="AF62" s="978"/>
      <c r="AG62" s="979"/>
      <c r="AH62" s="682" t="s">
        <v>6571</v>
      </c>
      <c r="AJ62" s="688">
        <f>SUMIF('pdc 2015'!$G$7:$G$607,'SP_Attivo MIN'!$B62,'pdc 2015'!$Q$7:$Q$607)</f>
        <v>0</v>
      </c>
    </row>
    <row r="63" spans="1:36" s="567" customFormat="1" ht="15.75" customHeight="1">
      <c r="A63" s="684"/>
      <c r="B63" s="1037" t="s">
        <v>119</v>
      </c>
      <c r="C63" s="1038"/>
      <c r="D63" s="1038"/>
      <c r="E63" s="1038"/>
      <c r="F63" s="1039"/>
      <c r="G63" s="1040" t="s">
        <v>7822</v>
      </c>
      <c r="H63" s="1041"/>
      <c r="I63" s="1041"/>
      <c r="J63" s="1041"/>
      <c r="K63" s="1041"/>
      <c r="L63" s="1041"/>
      <c r="M63" s="1041"/>
      <c r="N63" s="1041"/>
      <c r="O63" s="1041"/>
      <c r="P63" s="1041"/>
      <c r="Q63" s="1041"/>
      <c r="R63" s="1041"/>
      <c r="S63" s="1041"/>
      <c r="T63" s="1041"/>
      <c r="U63" s="1041"/>
      <c r="V63" s="1041"/>
      <c r="W63" s="1041"/>
      <c r="X63" s="1041"/>
      <c r="Y63" s="1041"/>
      <c r="Z63" s="1041"/>
      <c r="AA63" s="1041"/>
      <c r="AB63" s="1042"/>
      <c r="AC63" s="977">
        <f>ROUND(AJ63/1000,0)</f>
        <v>0</v>
      </c>
      <c r="AD63" s="978"/>
      <c r="AE63" s="978"/>
      <c r="AF63" s="978"/>
      <c r="AG63" s="979"/>
      <c r="AH63" s="682" t="s">
        <v>6571</v>
      </c>
      <c r="AJ63" s="688">
        <f>SUMIF('pdc 2015'!$G$7:$G$607,'SP_Attivo MIN'!$B63,'pdc 2015'!$Q$7:$Q$607)</f>
        <v>0</v>
      </c>
    </row>
    <row r="64" spans="1:36" s="567" customFormat="1" ht="15.75" customHeight="1">
      <c r="A64" s="684"/>
      <c r="B64" s="989" t="s">
        <v>7823</v>
      </c>
      <c r="C64" s="990"/>
      <c r="D64" s="990"/>
      <c r="E64" s="990"/>
      <c r="F64" s="991"/>
      <c r="G64" s="992" t="s">
        <v>7824</v>
      </c>
      <c r="H64" s="993"/>
      <c r="I64" s="993"/>
      <c r="J64" s="993"/>
      <c r="K64" s="993"/>
      <c r="L64" s="993"/>
      <c r="M64" s="993"/>
      <c r="N64" s="993"/>
      <c r="O64" s="993"/>
      <c r="P64" s="993"/>
      <c r="Q64" s="993"/>
      <c r="R64" s="993"/>
      <c r="S64" s="993"/>
      <c r="T64" s="993"/>
      <c r="U64" s="993"/>
      <c r="V64" s="993"/>
      <c r="W64" s="993"/>
      <c r="X64" s="993"/>
      <c r="Y64" s="993"/>
      <c r="Z64" s="993"/>
      <c r="AA64" s="993"/>
      <c r="AB64" s="994"/>
      <c r="AC64" s="1019">
        <f>AC65+AC68</f>
        <v>0</v>
      </c>
      <c r="AD64" s="1020"/>
      <c r="AE64" s="1020"/>
      <c r="AF64" s="1020"/>
      <c r="AG64" s="1021"/>
      <c r="AH64" s="682" t="s">
        <v>6571</v>
      </c>
      <c r="AJ64" s="687">
        <f>AJ65+AJ68</f>
        <v>0</v>
      </c>
    </row>
    <row r="65" spans="1:36" s="567" customFormat="1" ht="15.75" customHeight="1">
      <c r="A65" s="684"/>
      <c r="B65" s="1037" t="s">
        <v>7825</v>
      </c>
      <c r="C65" s="1038"/>
      <c r="D65" s="1038"/>
      <c r="E65" s="1038"/>
      <c r="F65" s="1039"/>
      <c r="G65" s="1040" t="s">
        <v>7826</v>
      </c>
      <c r="H65" s="1041"/>
      <c r="I65" s="1041"/>
      <c r="J65" s="1041"/>
      <c r="K65" s="1041"/>
      <c r="L65" s="1041"/>
      <c r="M65" s="1041"/>
      <c r="N65" s="1041"/>
      <c r="O65" s="1041"/>
      <c r="P65" s="1041"/>
      <c r="Q65" s="1041"/>
      <c r="R65" s="1041"/>
      <c r="S65" s="1041"/>
      <c r="T65" s="1041"/>
      <c r="U65" s="1041"/>
      <c r="V65" s="1041"/>
      <c r="W65" s="1041"/>
      <c r="X65" s="1041"/>
      <c r="Y65" s="1041"/>
      <c r="Z65" s="1041"/>
      <c r="AA65" s="1041"/>
      <c r="AB65" s="1042"/>
      <c r="AC65" s="1043">
        <f>+AC66-AC67</f>
        <v>0</v>
      </c>
      <c r="AD65" s="1044"/>
      <c r="AE65" s="1044"/>
      <c r="AF65" s="1044"/>
      <c r="AG65" s="1045"/>
      <c r="AH65" s="682" t="s">
        <v>6571</v>
      </c>
      <c r="AJ65" s="693">
        <f>+AJ66-AJ67</f>
        <v>0</v>
      </c>
    </row>
    <row r="66" spans="1:36" s="567" customFormat="1" ht="15.75" customHeight="1">
      <c r="A66" s="684"/>
      <c r="B66" s="1010" t="s">
        <v>7827</v>
      </c>
      <c r="C66" s="1011"/>
      <c r="D66" s="1011"/>
      <c r="E66" s="1011"/>
      <c r="F66" s="1012"/>
      <c r="G66" s="1013" t="s">
        <v>7828</v>
      </c>
      <c r="H66" s="1014"/>
      <c r="I66" s="1014"/>
      <c r="J66" s="1014"/>
      <c r="K66" s="1014"/>
      <c r="L66" s="1014"/>
      <c r="M66" s="1014"/>
      <c r="N66" s="1014"/>
      <c r="O66" s="1014"/>
      <c r="P66" s="1014"/>
      <c r="Q66" s="1014"/>
      <c r="R66" s="1014"/>
      <c r="S66" s="1014"/>
      <c r="T66" s="1014"/>
      <c r="U66" s="1014"/>
      <c r="V66" s="1014"/>
      <c r="W66" s="1014"/>
      <c r="X66" s="1014"/>
      <c r="Y66" s="1014"/>
      <c r="Z66" s="1014"/>
      <c r="AA66" s="1014"/>
      <c r="AB66" s="1015"/>
      <c r="AC66" s="977">
        <f>ROUND(AJ66/1000,0)</f>
        <v>0</v>
      </c>
      <c r="AD66" s="978"/>
      <c r="AE66" s="978"/>
      <c r="AF66" s="978"/>
      <c r="AG66" s="979"/>
      <c r="AH66" s="682" t="s">
        <v>6571</v>
      </c>
      <c r="AJ66" s="688">
        <f>SUMIF('pdc 2015'!$G$7:$G$607,'SP_Attivo MIN'!$B66,'pdc 2015'!$Q$7:$Q$607)</f>
        <v>0</v>
      </c>
    </row>
    <row r="67" spans="1:36" s="567" customFormat="1" ht="15.75" customHeight="1">
      <c r="A67" s="684"/>
      <c r="B67" s="1010" t="s">
        <v>7829</v>
      </c>
      <c r="C67" s="1011"/>
      <c r="D67" s="1011"/>
      <c r="E67" s="1011"/>
      <c r="F67" s="1012"/>
      <c r="G67" s="1013" t="s">
        <v>7830</v>
      </c>
      <c r="H67" s="1014"/>
      <c r="I67" s="1014"/>
      <c r="J67" s="1014"/>
      <c r="K67" s="1014"/>
      <c r="L67" s="1014"/>
      <c r="M67" s="1014"/>
      <c r="N67" s="1014"/>
      <c r="O67" s="1014"/>
      <c r="P67" s="1014"/>
      <c r="Q67" s="1014"/>
      <c r="R67" s="1014"/>
      <c r="S67" s="1014"/>
      <c r="T67" s="1014"/>
      <c r="U67" s="1014"/>
      <c r="V67" s="1014"/>
      <c r="W67" s="1014"/>
      <c r="X67" s="1014"/>
      <c r="Y67" s="1014"/>
      <c r="Z67" s="1014"/>
      <c r="AA67" s="1014"/>
      <c r="AB67" s="1015"/>
      <c r="AC67" s="977">
        <f>ROUND(AJ67/1000,0)</f>
        <v>0</v>
      </c>
      <c r="AD67" s="978"/>
      <c r="AE67" s="978"/>
      <c r="AF67" s="978"/>
      <c r="AG67" s="979"/>
      <c r="AH67" s="682" t="s">
        <v>6571</v>
      </c>
      <c r="AJ67" s="688">
        <f>SUMIF('pdc 2015'!$G$7:$G$607,'SP_Attivo MIN'!$B67,'pdc 2015'!$Q$7:$Q$607)</f>
        <v>0</v>
      </c>
    </row>
    <row r="68" spans="1:36" s="567" customFormat="1" ht="15.75" customHeight="1">
      <c r="A68" s="684"/>
      <c r="B68" s="1037" t="s">
        <v>7831</v>
      </c>
      <c r="C68" s="1038"/>
      <c r="D68" s="1038"/>
      <c r="E68" s="1038"/>
      <c r="F68" s="1039"/>
      <c r="G68" s="1040" t="s">
        <v>7832</v>
      </c>
      <c r="H68" s="1041"/>
      <c r="I68" s="1041"/>
      <c r="J68" s="1041"/>
      <c r="K68" s="1041"/>
      <c r="L68" s="1041"/>
      <c r="M68" s="1041"/>
      <c r="N68" s="1041"/>
      <c r="O68" s="1041"/>
      <c r="P68" s="1041"/>
      <c r="Q68" s="1041"/>
      <c r="R68" s="1041"/>
      <c r="S68" s="1041"/>
      <c r="T68" s="1041"/>
      <c r="U68" s="1041"/>
      <c r="V68" s="1041"/>
      <c r="W68" s="1041"/>
      <c r="X68" s="1041"/>
      <c r="Y68" s="1041"/>
      <c r="Z68" s="1041"/>
      <c r="AA68" s="1041"/>
      <c r="AB68" s="1042"/>
      <c r="AC68" s="1043">
        <f>+AC69-AC70</f>
        <v>0</v>
      </c>
      <c r="AD68" s="1044"/>
      <c r="AE68" s="1044"/>
      <c r="AF68" s="1044"/>
      <c r="AG68" s="1045"/>
      <c r="AH68" s="682" t="s">
        <v>6571</v>
      </c>
      <c r="AJ68" s="693">
        <f>+AJ69-AJ70</f>
        <v>0</v>
      </c>
    </row>
    <row r="69" spans="1:36" s="567" customFormat="1" ht="15.75" customHeight="1">
      <c r="A69" s="684"/>
      <c r="B69" s="1010" t="s">
        <v>128</v>
      </c>
      <c r="C69" s="1011"/>
      <c r="D69" s="1011"/>
      <c r="E69" s="1011"/>
      <c r="F69" s="1012"/>
      <c r="G69" s="1013" t="s">
        <v>7833</v>
      </c>
      <c r="H69" s="1014"/>
      <c r="I69" s="1014"/>
      <c r="J69" s="1014"/>
      <c r="K69" s="1014"/>
      <c r="L69" s="1014"/>
      <c r="M69" s="1014"/>
      <c r="N69" s="1014"/>
      <c r="O69" s="1014"/>
      <c r="P69" s="1014"/>
      <c r="Q69" s="1014"/>
      <c r="R69" s="1014"/>
      <c r="S69" s="1014"/>
      <c r="T69" s="1014"/>
      <c r="U69" s="1014"/>
      <c r="V69" s="1014"/>
      <c r="W69" s="1014"/>
      <c r="X69" s="1014"/>
      <c r="Y69" s="1014"/>
      <c r="Z69" s="1014"/>
      <c r="AA69" s="1014"/>
      <c r="AB69" s="1015"/>
      <c r="AC69" s="977">
        <f>ROUND(AJ69/1000,0)</f>
        <v>0</v>
      </c>
      <c r="AD69" s="978"/>
      <c r="AE69" s="978"/>
      <c r="AF69" s="978"/>
      <c r="AG69" s="979"/>
      <c r="AH69" s="682" t="s">
        <v>6571</v>
      </c>
      <c r="AJ69" s="688">
        <f>SUMIF('pdc 2015'!$G$7:$G$607,'SP_Attivo MIN'!$B69,'pdc 2015'!$Q$7:$Q$607)</f>
        <v>0</v>
      </c>
    </row>
    <row r="70" spans="1:36" s="567" customFormat="1" ht="15.75" customHeight="1">
      <c r="A70" s="684"/>
      <c r="B70" s="1010" t="s">
        <v>1370</v>
      </c>
      <c r="C70" s="1011"/>
      <c r="D70" s="1011"/>
      <c r="E70" s="1011"/>
      <c r="F70" s="1012"/>
      <c r="G70" s="1013" t="s">
        <v>7834</v>
      </c>
      <c r="H70" s="1014"/>
      <c r="I70" s="1014"/>
      <c r="J70" s="1014"/>
      <c r="K70" s="1014"/>
      <c r="L70" s="1014"/>
      <c r="M70" s="1014"/>
      <c r="N70" s="1014"/>
      <c r="O70" s="1014"/>
      <c r="P70" s="1014"/>
      <c r="Q70" s="1014"/>
      <c r="R70" s="1014"/>
      <c r="S70" s="1014"/>
      <c r="T70" s="1014"/>
      <c r="U70" s="1014"/>
      <c r="V70" s="1014"/>
      <c r="W70" s="1014"/>
      <c r="X70" s="1014"/>
      <c r="Y70" s="1014"/>
      <c r="Z70" s="1014"/>
      <c r="AA70" s="1014"/>
      <c r="AB70" s="1015"/>
      <c r="AC70" s="977">
        <f>ROUND(AJ70/1000,0)</f>
        <v>0</v>
      </c>
      <c r="AD70" s="978"/>
      <c r="AE70" s="978"/>
      <c r="AF70" s="978"/>
      <c r="AG70" s="979"/>
      <c r="AH70" s="682" t="s">
        <v>6571</v>
      </c>
      <c r="AJ70" s="688">
        <f>SUMIF('pdc 2015'!$G$7:$G$607,'SP_Attivo MIN'!$B70,'pdc 2015'!$Q$7:$Q$607)</f>
        <v>0</v>
      </c>
    </row>
    <row r="71" spans="1:36" s="567" customFormat="1" ht="15.75" customHeight="1">
      <c r="A71" s="684"/>
      <c r="B71" s="989" t="s">
        <v>7835</v>
      </c>
      <c r="C71" s="990"/>
      <c r="D71" s="990"/>
      <c r="E71" s="990"/>
      <c r="F71" s="991"/>
      <c r="G71" s="992" t="s">
        <v>7836</v>
      </c>
      <c r="H71" s="993"/>
      <c r="I71" s="993"/>
      <c r="J71" s="993"/>
      <c r="K71" s="993"/>
      <c r="L71" s="993"/>
      <c r="M71" s="993"/>
      <c r="N71" s="993"/>
      <c r="O71" s="993"/>
      <c r="P71" s="993"/>
      <c r="Q71" s="993"/>
      <c r="R71" s="993"/>
      <c r="S71" s="993"/>
      <c r="T71" s="993"/>
      <c r="U71" s="993"/>
      <c r="V71" s="993"/>
      <c r="W71" s="993"/>
      <c r="X71" s="993"/>
      <c r="Y71" s="993"/>
      <c r="Z71" s="993"/>
      <c r="AA71" s="993"/>
      <c r="AB71" s="994"/>
      <c r="AC71" s="1019">
        <f>+AC72-AC73</f>
        <v>0</v>
      </c>
      <c r="AD71" s="1020"/>
      <c r="AE71" s="1020"/>
      <c r="AF71" s="1020"/>
      <c r="AG71" s="1021"/>
      <c r="AH71" s="682" t="s">
        <v>6571</v>
      </c>
      <c r="AJ71" s="687">
        <f>+AJ72-AJ73</f>
        <v>0</v>
      </c>
    </row>
    <row r="72" spans="1:36" s="567" customFormat="1" ht="15.75" customHeight="1">
      <c r="A72" s="684"/>
      <c r="B72" s="1010" t="s">
        <v>136</v>
      </c>
      <c r="C72" s="1011"/>
      <c r="D72" s="1011"/>
      <c r="E72" s="1011"/>
      <c r="F72" s="1012"/>
      <c r="G72" s="1013" t="s">
        <v>7837</v>
      </c>
      <c r="H72" s="1014"/>
      <c r="I72" s="1014"/>
      <c r="J72" s="1014"/>
      <c r="K72" s="1014"/>
      <c r="L72" s="1014"/>
      <c r="M72" s="1014"/>
      <c r="N72" s="1014"/>
      <c r="O72" s="1014"/>
      <c r="P72" s="1014"/>
      <c r="Q72" s="1014"/>
      <c r="R72" s="1014"/>
      <c r="S72" s="1014"/>
      <c r="T72" s="1014"/>
      <c r="U72" s="1014"/>
      <c r="V72" s="1014"/>
      <c r="W72" s="1014"/>
      <c r="X72" s="1014"/>
      <c r="Y72" s="1014"/>
      <c r="Z72" s="1014"/>
      <c r="AA72" s="1014"/>
      <c r="AB72" s="1015"/>
      <c r="AC72" s="977">
        <f>ROUND(AJ72/1000,0)</f>
        <v>0</v>
      </c>
      <c r="AD72" s="978"/>
      <c r="AE72" s="978"/>
      <c r="AF72" s="978"/>
      <c r="AG72" s="979"/>
      <c r="AH72" s="682" t="s">
        <v>6571</v>
      </c>
      <c r="AJ72" s="688">
        <f>SUMIF('pdc 2015'!$G$7:$G$607,'SP_Attivo MIN'!$B72,'pdc 2015'!$Q$7:$Q$607)</f>
        <v>0</v>
      </c>
    </row>
    <row r="73" spans="1:36" s="567" customFormat="1" ht="15.75" customHeight="1">
      <c r="A73" s="684"/>
      <c r="B73" s="1010" t="s">
        <v>1378</v>
      </c>
      <c r="C73" s="1011"/>
      <c r="D73" s="1011"/>
      <c r="E73" s="1011"/>
      <c r="F73" s="1012"/>
      <c r="G73" s="1013" t="s">
        <v>7838</v>
      </c>
      <c r="H73" s="1014"/>
      <c r="I73" s="1014"/>
      <c r="J73" s="1014"/>
      <c r="K73" s="1014"/>
      <c r="L73" s="1014"/>
      <c r="M73" s="1014"/>
      <c r="N73" s="1014"/>
      <c r="O73" s="1014"/>
      <c r="P73" s="1014"/>
      <c r="Q73" s="1014"/>
      <c r="R73" s="1014"/>
      <c r="S73" s="1014"/>
      <c r="T73" s="1014"/>
      <c r="U73" s="1014"/>
      <c r="V73" s="1014"/>
      <c r="W73" s="1014"/>
      <c r="X73" s="1014"/>
      <c r="Y73" s="1014"/>
      <c r="Z73" s="1014"/>
      <c r="AA73" s="1014"/>
      <c r="AB73" s="1015"/>
      <c r="AC73" s="977">
        <f>ROUND(AJ73/1000,0)</f>
        <v>0</v>
      </c>
      <c r="AD73" s="978"/>
      <c r="AE73" s="978"/>
      <c r="AF73" s="978"/>
      <c r="AG73" s="979"/>
      <c r="AH73" s="682" t="s">
        <v>6571</v>
      </c>
      <c r="AJ73" s="688">
        <f>SUMIF('pdc 2015'!$G$7:$G$607,'SP_Attivo MIN'!$B73,'pdc 2015'!$Q$7:$Q$607)</f>
        <v>0</v>
      </c>
    </row>
    <row r="74" spans="1:36" s="567" customFormat="1" ht="15.75" customHeight="1">
      <c r="A74" s="684"/>
      <c r="B74" s="989" t="s">
        <v>7839</v>
      </c>
      <c r="C74" s="990"/>
      <c r="D74" s="990"/>
      <c r="E74" s="990"/>
      <c r="F74" s="991"/>
      <c r="G74" s="992" t="s">
        <v>7840</v>
      </c>
      <c r="H74" s="993"/>
      <c r="I74" s="993"/>
      <c r="J74" s="993"/>
      <c r="K74" s="993"/>
      <c r="L74" s="993"/>
      <c r="M74" s="993"/>
      <c r="N74" s="993"/>
      <c r="O74" s="993"/>
      <c r="P74" s="993"/>
      <c r="Q74" s="993"/>
      <c r="R74" s="993"/>
      <c r="S74" s="993"/>
      <c r="T74" s="993"/>
      <c r="U74" s="993"/>
      <c r="V74" s="993"/>
      <c r="W74" s="993"/>
      <c r="X74" s="993"/>
      <c r="Y74" s="993"/>
      <c r="Z74" s="993"/>
      <c r="AA74" s="993"/>
      <c r="AB74" s="994"/>
      <c r="AC74" s="1019">
        <f>+AC75-AC76</f>
        <v>0</v>
      </c>
      <c r="AD74" s="1020"/>
      <c r="AE74" s="1020"/>
      <c r="AF74" s="1020"/>
      <c r="AG74" s="1021"/>
      <c r="AH74" s="682" t="s">
        <v>6571</v>
      </c>
      <c r="AJ74" s="687">
        <f>+AJ75-AJ76</f>
        <v>0</v>
      </c>
    </row>
    <row r="75" spans="1:36" s="567" customFormat="1" ht="15.75" customHeight="1">
      <c r="A75" s="684"/>
      <c r="B75" s="1010" t="s">
        <v>144</v>
      </c>
      <c r="C75" s="1011"/>
      <c r="D75" s="1011"/>
      <c r="E75" s="1011"/>
      <c r="F75" s="1012"/>
      <c r="G75" s="1013" t="s">
        <v>7841</v>
      </c>
      <c r="H75" s="1014"/>
      <c r="I75" s="1014"/>
      <c r="J75" s="1014"/>
      <c r="K75" s="1014"/>
      <c r="L75" s="1014"/>
      <c r="M75" s="1014"/>
      <c r="N75" s="1014"/>
      <c r="O75" s="1014"/>
      <c r="P75" s="1014"/>
      <c r="Q75" s="1014"/>
      <c r="R75" s="1014"/>
      <c r="S75" s="1014"/>
      <c r="T75" s="1014"/>
      <c r="U75" s="1014"/>
      <c r="V75" s="1014"/>
      <c r="W75" s="1014"/>
      <c r="X75" s="1014"/>
      <c r="Y75" s="1014"/>
      <c r="Z75" s="1014"/>
      <c r="AA75" s="1014"/>
      <c r="AB75" s="1015"/>
      <c r="AC75" s="977">
        <f>ROUND(AJ75/1000,0)</f>
        <v>0</v>
      </c>
      <c r="AD75" s="978"/>
      <c r="AE75" s="978"/>
      <c r="AF75" s="978"/>
      <c r="AG75" s="979"/>
      <c r="AH75" s="682" t="s">
        <v>6571</v>
      </c>
      <c r="AJ75" s="688">
        <f>SUMIF('pdc 2015'!$G$7:$G$607,'SP_Attivo MIN'!$B75,'pdc 2015'!$Q$7:$Q$607)</f>
        <v>0</v>
      </c>
    </row>
    <row r="76" spans="1:36" s="567" customFormat="1" ht="15.75" customHeight="1">
      <c r="A76" s="684"/>
      <c r="B76" s="1010" t="s">
        <v>1386</v>
      </c>
      <c r="C76" s="1011"/>
      <c r="D76" s="1011"/>
      <c r="E76" s="1011"/>
      <c r="F76" s="1012"/>
      <c r="G76" s="1013" t="s">
        <v>7842</v>
      </c>
      <c r="H76" s="1014"/>
      <c r="I76" s="1014"/>
      <c r="J76" s="1014"/>
      <c r="K76" s="1014"/>
      <c r="L76" s="1014"/>
      <c r="M76" s="1014"/>
      <c r="N76" s="1014"/>
      <c r="O76" s="1014"/>
      <c r="P76" s="1014"/>
      <c r="Q76" s="1014"/>
      <c r="R76" s="1014"/>
      <c r="S76" s="1014"/>
      <c r="T76" s="1014"/>
      <c r="U76" s="1014"/>
      <c r="V76" s="1014"/>
      <c r="W76" s="1014"/>
      <c r="X76" s="1014"/>
      <c r="Y76" s="1014"/>
      <c r="Z76" s="1014"/>
      <c r="AA76" s="1014"/>
      <c r="AB76" s="1015"/>
      <c r="AC76" s="977">
        <f>ROUND(AJ76/1000,0)</f>
        <v>0</v>
      </c>
      <c r="AD76" s="978"/>
      <c r="AE76" s="978"/>
      <c r="AF76" s="978"/>
      <c r="AG76" s="979"/>
      <c r="AH76" s="682" t="s">
        <v>6571</v>
      </c>
      <c r="AJ76" s="688">
        <f>SUMIF('pdc 2015'!$G$7:$G$607,'SP_Attivo MIN'!$B76,'pdc 2015'!$Q$7:$Q$607)</f>
        <v>0</v>
      </c>
    </row>
    <row r="77" spans="1:36" s="567" customFormat="1" ht="15.75" customHeight="1">
      <c r="A77" s="684"/>
      <c r="B77" s="989" t="s">
        <v>7843</v>
      </c>
      <c r="C77" s="990"/>
      <c r="D77" s="990"/>
      <c r="E77" s="990"/>
      <c r="F77" s="991"/>
      <c r="G77" s="992" t="s">
        <v>7844</v>
      </c>
      <c r="H77" s="993"/>
      <c r="I77" s="993"/>
      <c r="J77" s="993"/>
      <c r="K77" s="993"/>
      <c r="L77" s="993"/>
      <c r="M77" s="993"/>
      <c r="N77" s="993"/>
      <c r="O77" s="993"/>
      <c r="P77" s="993"/>
      <c r="Q77" s="993"/>
      <c r="R77" s="993"/>
      <c r="S77" s="993"/>
      <c r="T77" s="993"/>
      <c r="U77" s="993"/>
      <c r="V77" s="993"/>
      <c r="W77" s="993"/>
      <c r="X77" s="993"/>
      <c r="Y77" s="993"/>
      <c r="Z77" s="993"/>
      <c r="AA77" s="993"/>
      <c r="AB77" s="994"/>
      <c r="AC77" s="1019">
        <f>+AC78-AC79</f>
        <v>0</v>
      </c>
      <c r="AD77" s="1020"/>
      <c r="AE77" s="1020"/>
      <c r="AF77" s="1020"/>
      <c r="AG77" s="1021"/>
      <c r="AH77" s="682" t="s">
        <v>6571</v>
      </c>
      <c r="AJ77" s="687">
        <f>+AJ78-AJ79</f>
        <v>0</v>
      </c>
    </row>
    <row r="78" spans="1:36" s="567" customFormat="1" ht="15.75" customHeight="1">
      <c r="A78" s="684"/>
      <c r="B78" s="1010" t="s">
        <v>152</v>
      </c>
      <c r="C78" s="1011"/>
      <c r="D78" s="1011"/>
      <c r="E78" s="1011"/>
      <c r="F78" s="1012"/>
      <c r="G78" s="1013" t="s">
        <v>7845</v>
      </c>
      <c r="H78" s="1014"/>
      <c r="I78" s="1014"/>
      <c r="J78" s="1014"/>
      <c r="K78" s="1014"/>
      <c r="L78" s="1014"/>
      <c r="M78" s="1014"/>
      <c r="N78" s="1014"/>
      <c r="O78" s="1014"/>
      <c r="P78" s="1014"/>
      <c r="Q78" s="1014"/>
      <c r="R78" s="1014"/>
      <c r="S78" s="1014"/>
      <c r="T78" s="1014"/>
      <c r="U78" s="1014"/>
      <c r="V78" s="1014"/>
      <c r="W78" s="1014"/>
      <c r="X78" s="1014"/>
      <c r="Y78" s="1014"/>
      <c r="Z78" s="1014"/>
      <c r="AA78" s="1014"/>
      <c r="AB78" s="1015"/>
      <c r="AC78" s="977">
        <f>ROUND(AJ78/1000,0)</f>
        <v>0</v>
      </c>
      <c r="AD78" s="978"/>
      <c r="AE78" s="978"/>
      <c r="AF78" s="978"/>
      <c r="AG78" s="979"/>
      <c r="AH78" s="682" t="s">
        <v>6571</v>
      </c>
      <c r="AJ78" s="688">
        <f>SUMIF('pdc 2015'!$G$7:$G$607,'SP_Attivo MIN'!$B78,'pdc 2015'!$Q$7:$Q$607)</f>
        <v>0</v>
      </c>
    </row>
    <row r="79" spans="1:36" s="567" customFormat="1" ht="15.75" customHeight="1">
      <c r="A79" s="684"/>
      <c r="B79" s="1010" t="s">
        <v>1394</v>
      </c>
      <c r="C79" s="1011"/>
      <c r="D79" s="1011"/>
      <c r="E79" s="1011"/>
      <c r="F79" s="1012"/>
      <c r="G79" s="1013" t="s">
        <v>7846</v>
      </c>
      <c r="H79" s="1014"/>
      <c r="I79" s="1014"/>
      <c r="J79" s="1014"/>
      <c r="K79" s="1014"/>
      <c r="L79" s="1014"/>
      <c r="M79" s="1014"/>
      <c r="N79" s="1014"/>
      <c r="O79" s="1014"/>
      <c r="P79" s="1014"/>
      <c r="Q79" s="1014"/>
      <c r="R79" s="1014"/>
      <c r="S79" s="1014"/>
      <c r="T79" s="1014"/>
      <c r="U79" s="1014"/>
      <c r="V79" s="1014"/>
      <c r="W79" s="1014"/>
      <c r="X79" s="1014"/>
      <c r="Y79" s="1014"/>
      <c r="Z79" s="1014"/>
      <c r="AA79" s="1014"/>
      <c r="AB79" s="1015"/>
      <c r="AC79" s="977">
        <f>ROUND(AJ79/1000,0)</f>
        <v>0</v>
      </c>
      <c r="AD79" s="978"/>
      <c r="AE79" s="978"/>
      <c r="AF79" s="978"/>
      <c r="AG79" s="979"/>
      <c r="AH79" s="682" t="s">
        <v>6571</v>
      </c>
      <c r="AJ79" s="688">
        <f>SUMIF('pdc 2015'!$G$7:$G$607,'SP_Attivo MIN'!$B79,'pdc 2015'!$Q$7:$Q$607)</f>
        <v>0</v>
      </c>
    </row>
    <row r="80" spans="1:36" s="567" customFormat="1" ht="15.75" customHeight="1">
      <c r="A80" s="684"/>
      <c r="B80" s="989" t="s">
        <v>7847</v>
      </c>
      <c r="C80" s="990"/>
      <c r="D80" s="990"/>
      <c r="E80" s="990"/>
      <c r="F80" s="991"/>
      <c r="G80" s="992" t="s">
        <v>7848</v>
      </c>
      <c r="H80" s="993"/>
      <c r="I80" s="993"/>
      <c r="J80" s="993"/>
      <c r="K80" s="993"/>
      <c r="L80" s="993"/>
      <c r="M80" s="993"/>
      <c r="N80" s="993"/>
      <c r="O80" s="993"/>
      <c r="P80" s="993"/>
      <c r="Q80" s="993"/>
      <c r="R80" s="993"/>
      <c r="S80" s="993"/>
      <c r="T80" s="993"/>
      <c r="U80" s="993"/>
      <c r="V80" s="993"/>
      <c r="W80" s="993"/>
      <c r="X80" s="993"/>
      <c r="Y80" s="993"/>
      <c r="Z80" s="993"/>
      <c r="AA80" s="993"/>
      <c r="AB80" s="994"/>
      <c r="AC80" s="1019">
        <f>+AC81-AC82</f>
        <v>0</v>
      </c>
      <c r="AD80" s="1020"/>
      <c r="AE80" s="1020"/>
      <c r="AF80" s="1020"/>
      <c r="AG80" s="1021"/>
      <c r="AH80" s="682" t="s">
        <v>6571</v>
      </c>
      <c r="AJ80" s="687">
        <f>+AJ81-AJ82</f>
        <v>0</v>
      </c>
    </row>
    <row r="81" spans="1:36" s="567" customFormat="1" ht="15.75" customHeight="1">
      <c r="A81" s="684"/>
      <c r="B81" s="1010" t="s">
        <v>160</v>
      </c>
      <c r="C81" s="1011"/>
      <c r="D81" s="1011"/>
      <c r="E81" s="1011"/>
      <c r="F81" s="1012"/>
      <c r="G81" s="1013" t="s">
        <v>7849</v>
      </c>
      <c r="H81" s="1014"/>
      <c r="I81" s="1014"/>
      <c r="J81" s="1014"/>
      <c r="K81" s="1014"/>
      <c r="L81" s="1014"/>
      <c r="M81" s="1014"/>
      <c r="N81" s="1014"/>
      <c r="O81" s="1014"/>
      <c r="P81" s="1014"/>
      <c r="Q81" s="1014"/>
      <c r="R81" s="1014"/>
      <c r="S81" s="1014"/>
      <c r="T81" s="1014"/>
      <c r="U81" s="1014"/>
      <c r="V81" s="1014"/>
      <c r="W81" s="1014"/>
      <c r="X81" s="1014"/>
      <c r="Y81" s="1014"/>
      <c r="Z81" s="1014"/>
      <c r="AA81" s="1014"/>
      <c r="AB81" s="1015"/>
      <c r="AC81" s="977">
        <f>ROUND(AJ81/1000,0)</f>
        <v>0</v>
      </c>
      <c r="AD81" s="978"/>
      <c r="AE81" s="978"/>
      <c r="AF81" s="978"/>
      <c r="AG81" s="979"/>
      <c r="AH81" s="682" t="s">
        <v>6571</v>
      </c>
      <c r="AJ81" s="688">
        <f>SUMIF('pdc 2015'!$G$7:$G$607,'SP_Attivo MIN'!$B81,'pdc 2015'!$Q$7:$Q$607)</f>
        <v>0</v>
      </c>
    </row>
    <row r="82" spans="1:36" s="567" customFormat="1" ht="15.75" customHeight="1">
      <c r="A82" s="684"/>
      <c r="B82" s="1010" t="s">
        <v>1403</v>
      </c>
      <c r="C82" s="1011"/>
      <c r="D82" s="1011"/>
      <c r="E82" s="1011"/>
      <c r="F82" s="1012"/>
      <c r="G82" s="1013" t="s">
        <v>7850</v>
      </c>
      <c r="H82" s="1014"/>
      <c r="I82" s="1014"/>
      <c r="J82" s="1014"/>
      <c r="K82" s="1014"/>
      <c r="L82" s="1014"/>
      <c r="M82" s="1014"/>
      <c r="N82" s="1014"/>
      <c r="O82" s="1014"/>
      <c r="P82" s="1014"/>
      <c r="Q82" s="1014"/>
      <c r="R82" s="1014"/>
      <c r="S82" s="1014"/>
      <c r="T82" s="1014"/>
      <c r="U82" s="1014"/>
      <c r="V82" s="1014"/>
      <c r="W82" s="1014"/>
      <c r="X82" s="1014"/>
      <c r="Y82" s="1014"/>
      <c r="Z82" s="1014"/>
      <c r="AA82" s="1014"/>
      <c r="AB82" s="1015"/>
      <c r="AC82" s="977">
        <f>ROUND(AJ82/1000,0)</f>
        <v>0</v>
      </c>
      <c r="AD82" s="978"/>
      <c r="AE82" s="978"/>
      <c r="AF82" s="978"/>
      <c r="AG82" s="979"/>
      <c r="AH82" s="682" t="s">
        <v>6571</v>
      </c>
      <c r="AJ82" s="688">
        <f>SUMIF('pdc 2015'!$G$7:$G$607,'SP_Attivo MIN'!$B82,'pdc 2015'!$Q$7:$Q$607)</f>
        <v>0</v>
      </c>
    </row>
    <row r="83" spans="1:36" s="567" customFormat="1" ht="15.75" customHeight="1">
      <c r="A83" s="684"/>
      <c r="B83" s="989" t="s">
        <v>169</v>
      </c>
      <c r="C83" s="990"/>
      <c r="D83" s="990"/>
      <c r="E83" s="990"/>
      <c r="F83" s="991"/>
      <c r="G83" s="992" t="s">
        <v>7851</v>
      </c>
      <c r="H83" s="993"/>
      <c r="I83" s="993"/>
      <c r="J83" s="993"/>
      <c r="K83" s="993"/>
      <c r="L83" s="993"/>
      <c r="M83" s="993"/>
      <c r="N83" s="993"/>
      <c r="O83" s="993"/>
      <c r="P83" s="993"/>
      <c r="Q83" s="993"/>
      <c r="R83" s="993"/>
      <c r="S83" s="993"/>
      <c r="T83" s="993"/>
      <c r="U83" s="993"/>
      <c r="V83" s="993"/>
      <c r="W83" s="993"/>
      <c r="X83" s="993"/>
      <c r="Y83" s="993"/>
      <c r="Z83" s="993"/>
      <c r="AA83" s="993"/>
      <c r="AB83" s="994"/>
      <c r="AC83" s="977">
        <f>ROUND(AJ83/1000,0)</f>
        <v>0</v>
      </c>
      <c r="AD83" s="978"/>
      <c r="AE83" s="978"/>
      <c r="AF83" s="978"/>
      <c r="AG83" s="979"/>
      <c r="AH83" s="682" t="s">
        <v>6571</v>
      </c>
      <c r="AJ83" s="688">
        <f>SUMIF('pdc 2015'!$G$7:$G$607,'SP_Attivo MIN'!$B83,'pdc 2015'!$Q$7:$Q$607)</f>
        <v>0</v>
      </c>
    </row>
    <row r="84" spans="1:36" s="567" customFormat="1" ht="15.75" customHeight="1">
      <c r="A84" s="684"/>
      <c r="B84" s="989" t="s">
        <v>7852</v>
      </c>
      <c r="C84" s="990"/>
      <c r="D84" s="990"/>
      <c r="E84" s="990"/>
      <c r="F84" s="991"/>
      <c r="G84" s="992" t="s">
        <v>7853</v>
      </c>
      <c r="H84" s="993"/>
      <c r="I84" s="993"/>
      <c r="J84" s="993"/>
      <c r="K84" s="993"/>
      <c r="L84" s="993"/>
      <c r="M84" s="993"/>
      <c r="N84" s="993"/>
      <c r="O84" s="993"/>
      <c r="P84" s="993"/>
      <c r="Q84" s="993"/>
      <c r="R84" s="993"/>
      <c r="S84" s="993"/>
      <c r="T84" s="993"/>
      <c r="U84" s="993"/>
      <c r="V84" s="993"/>
      <c r="W84" s="993"/>
      <c r="X84" s="993"/>
      <c r="Y84" s="993"/>
      <c r="Z84" s="993"/>
      <c r="AA84" s="993"/>
      <c r="AB84" s="994"/>
      <c r="AC84" s="1019">
        <f>+AC85-AC86</f>
        <v>0</v>
      </c>
      <c r="AD84" s="1020"/>
      <c r="AE84" s="1020"/>
      <c r="AF84" s="1020"/>
      <c r="AG84" s="1021"/>
      <c r="AH84" s="682" t="s">
        <v>6571</v>
      </c>
      <c r="AJ84" s="687">
        <f>+AJ85-AJ86</f>
        <v>0</v>
      </c>
    </row>
    <row r="85" spans="1:36" s="567" customFormat="1" ht="15.75" customHeight="1">
      <c r="A85" s="684"/>
      <c r="B85" s="1010" t="s">
        <v>177</v>
      </c>
      <c r="C85" s="1011"/>
      <c r="D85" s="1011"/>
      <c r="E85" s="1011"/>
      <c r="F85" s="1012"/>
      <c r="G85" s="1013" t="s">
        <v>7854</v>
      </c>
      <c r="H85" s="1014"/>
      <c r="I85" s="1014"/>
      <c r="J85" s="1014"/>
      <c r="K85" s="1014"/>
      <c r="L85" s="1014"/>
      <c r="M85" s="1014"/>
      <c r="N85" s="1014"/>
      <c r="O85" s="1014"/>
      <c r="P85" s="1014"/>
      <c r="Q85" s="1014"/>
      <c r="R85" s="1014"/>
      <c r="S85" s="1014"/>
      <c r="T85" s="1014"/>
      <c r="U85" s="1014"/>
      <c r="V85" s="1014"/>
      <c r="W85" s="1014"/>
      <c r="X85" s="1014"/>
      <c r="Y85" s="1014"/>
      <c r="Z85" s="1014"/>
      <c r="AA85" s="1014"/>
      <c r="AB85" s="1015"/>
      <c r="AC85" s="977">
        <f>ROUND(AJ85/1000,0)</f>
        <v>0</v>
      </c>
      <c r="AD85" s="978"/>
      <c r="AE85" s="978"/>
      <c r="AF85" s="978"/>
      <c r="AG85" s="979"/>
      <c r="AH85" s="682" t="s">
        <v>6571</v>
      </c>
      <c r="AJ85" s="688">
        <f>SUMIF('pdc 2015'!$G$7:$G$607,'SP_Attivo MIN'!$B85,'pdc 2015'!$Q$7:$Q$607)</f>
        <v>0</v>
      </c>
    </row>
    <row r="86" spans="1:36" s="567" customFormat="1" ht="15.75" customHeight="1">
      <c r="A86" s="684"/>
      <c r="B86" s="1010" t="s">
        <v>1411</v>
      </c>
      <c r="C86" s="1011"/>
      <c r="D86" s="1011"/>
      <c r="E86" s="1011"/>
      <c r="F86" s="1012"/>
      <c r="G86" s="1013" t="s">
        <v>7855</v>
      </c>
      <c r="H86" s="1014"/>
      <c r="I86" s="1014"/>
      <c r="J86" s="1014"/>
      <c r="K86" s="1014"/>
      <c r="L86" s="1014"/>
      <c r="M86" s="1014"/>
      <c r="N86" s="1014"/>
      <c r="O86" s="1014"/>
      <c r="P86" s="1014"/>
      <c r="Q86" s="1014"/>
      <c r="R86" s="1014"/>
      <c r="S86" s="1014"/>
      <c r="T86" s="1014"/>
      <c r="U86" s="1014"/>
      <c r="V86" s="1014"/>
      <c r="W86" s="1014"/>
      <c r="X86" s="1014"/>
      <c r="Y86" s="1014"/>
      <c r="Z86" s="1014"/>
      <c r="AA86" s="1014"/>
      <c r="AB86" s="1015"/>
      <c r="AC86" s="977">
        <f>ROUND(AJ86/1000,0)</f>
        <v>0</v>
      </c>
      <c r="AD86" s="978"/>
      <c r="AE86" s="978"/>
      <c r="AF86" s="978"/>
      <c r="AG86" s="979"/>
      <c r="AH86" s="682" t="s">
        <v>6571</v>
      </c>
      <c r="AJ86" s="688">
        <f>SUMIF('pdc 2015'!$G$7:$G$607,'SP_Attivo MIN'!$B86,'pdc 2015'!$Q$7:$Q$607)</f>
        <v>0</v>
      </c>
    </row>
    <row r="87" spans="1:36" s="567" customFormat="1" ht="15.75" customHeight="1">
      <c r="A87" s="684"/>
      <c r="B87" s="989" t="s">
        <v>186</v>
      </c>
      <c r="C87" s="990"/>
      <c r="D87" s="990"/>
      <c r="E87" s="990"/>
      <c r="F87" s="991"/>
      <c r="G87" s="992" t="s">
        <v>7856</v>
      </c>
      <c r="H87" s="993"/>
      <c r="I87" s="993"/>
      <c r="J87" s="993"/>
      <c r="K87" s="993"/>
      <c r="L87" s="993"/>
      <c r="M87" s="993"/>
      <c r="N87" s="993"/>
      <c r="O87" s="993"/>
      <c r="P87" s="993"/>
      <c r="Q87" s="993"/>
      <c r="R87" s="993"/>
      <c r="S87" s="993"/>
      <c r="T87" s="993"/>
      <c r="U87" s="993"/>
      <c r="V87" s="993"/>
      <c r="W87" s="993"/>
      <c r="X87" s="993"/>
      <c r="Y87" s="993"/>
      <c r="Z87" s="993"/>
      <c r="AA87" s="993"/>
      <c r="AB87" s="994"/>
      <c r="AC87" s="977">
        <f>ROUND(AJ87/1000,0)</f>
        <v>0</v>
      </c>
      <c r="AD87" s="978"/>
      <c r="AE87" s="978"/>
      <c r="AF87" s="978"/>
      <c r="AG87" s="979"/>
      <c r="AH87" s="682" t="s">
        <v>6571</v>
      </c>
      <c r="AJ87" s="688">
        <f>SUMIF('pdc 2015'!$G$7:$G$607,'SP_Attivo MIN'!$B87,'pdc 2015'!$Q$7:$Q$607)</f>
        <v>0</v>
      </c>
    </row>
    <row r="88" spans="1:36" s="567" customFormat="1" ht="15.75" customHeight="1">
      <c r="A88" s="684"/>
      <c r="B88" s="989" t="s">
        <v>7857</v>
      </c>
      <c r="C88" s="990"/>
      <c r="D88" s="990"/>
      <c r="E88" s="990"/>
      <c r="F88" s="991"/>
      <c r="G88" s="992" t="s">
        <v>7858</v>
      </c>
      <c r="H88" s="993"/>
      <c r="I88" s="993"/>
      <c r="J88" s="993"/>
      <c r="K88" s="993"/>
      <c r="L88" s="993"/>
      <c r="M88" s="993"/>
      <c r="N88" s="993"/>
      <c r="O88" s="993"/>
      <c r="P88" s="993"/>
      <c r="Q88" s="993"/>
      <c r="R88" s="993"/>
      <c r="S88" s="993"/>
      <c r="T88" s="993"/>
      <c r="U88" s="993"/>
      <c r="V88" s="993"/>
      <c r="W88" s="993"/>
      <c r="X88" s="993"/>
      <c r="Y88" s="993"/>
      <c r="Z88" s="993"/>
      <c r="AA88" s="993"/>
      <c r="AB88" s="994"/>
      <c r="AC88" s="1019">
        <f>SUM(AC89:AC96)</f>
        <v>0</v>
      </c>
      <c r="AD88" s="1020"/>
      <c r="AE88" s="1020"/>
      <c r="AF88" s="1020"/>
      <c r="AG88" s="1021"/>
      <c r="AH88" s="682" t="s">
        <v>6571</v>
      </c>
      <c r="AJ88" s="694">
        <f>SUM(AJ89:AJ96)</f>
        <v>0</v>
      </c>
    </row>
    <row r="89" spans="1:36" s="567" customFormat="1" ht="15.75" customHeight="1">
      <c r="A89" s="684"/>
      <c r="B89" s="1010" t="s">
        <v>1470</v>
      </c>
      <c r="C89" s="1011"/>
      <c r="D89" s="1011"/>
      <c r="E89" s="1011"/>
      <c r="F89" s="1012"/>
      <c r="G89" s="1013" t="s">
        <v>7859</v>
      </c>
      <c r="H89" s="1014"/>
      <c r="I89" s="1014"/>
      <c r="J89" s="1014"/>
      <c r="K89" s="1014"/>
      <c r="L89" s="1014"/>
      <c r="M89" s="1014"/>
      <c r="N89" s="1014"/>
      <c r="O89" s="1014"/>
      <c r="P89" s="1014"/>
      <c r="Q89" s="1014"/>
      <c r="R89" s="1014"/>
      <c r="S89" s="1014"/>
      <c r="T89" s="1014"/>
      <c r="U89" s="1014"/>
      <c r="V89" s="1014"/>
      <c r="W89" s="1014"/>
      <c r="X89" s="1014"/>
      <c r="Y89" s="1014"/>
      <c r="Z89" s="1014"/>
      <c r="AA89" s="1014"/>
      <c r="AB89" s="1015"/>
      <c r="AC89" s="977">
        <f>ROUND(AJ89/1000,0)</f>
        <v>0</v>
      </c>
      <c r="AD89" s="978"/>
      <c r="AE89" s="978"/>
      <c r="AF89" s="978"/>
      <c r="AG89" s="979"/>
      <c r="AH89" s="682" t="s">
        <v>6571</v>
      </c>
      <c r="AJ89" s="688">
        <f>SUMIF('pdc 2015'!$G$7:$G$607,'SP_Attivo MIN'!$B89,'pdc 2015'!$Q$7:$Q$607)</f>
        <v>0</v>
      </c>
    </row>
    <row r="90" spans="1:36" s="567" customFormat="1" ht="15.75" customHeight="1">
      <c r="A90" s="684"/>
      <c r="B90" s="1010" t="s">
        <v>1478</v>
      </c>
      <c r="C90" s="1011"/>
      <c r="D90" s="1011"/>
      <c r="E90" s="1011"/>
      <c r="F90" s="1012"/>
      <c r="G90" s="1013" t="s">
        <v>7860</v>
      </c>
      <c r="H90" s="1014"/>
      <c r="I90" s="1014"/>
      <c r="J90" s="1014"/>
      <c r="K90" s="1014"/>
      <c r="L90" s="1014"/>
      <c r="M90" s="1014"/>
      <c r="N90" s="1014"/>
      <c r="O90" s="1014"/>
      <c r="P90" s="1014"/>
      <c r="Q90" s="1014"/>
      <c r="R90" s="1014"/>
      <c r="S90" s="1014"/>
      <c r="T90" s="1014"/>
      <c r="U90" s="1014"/>
      <c r="V90" s="1014"/>
      <c r="W90" s="1014"/>
      <c r="X90" s="1014"/>
      <c r="Y90" s="1014"/>
      <c r="Z90" s="1014"/>
      <c r="AA90" s="1014"/>
      <c r="AB90" s="1015"/>
      <c r="AC90" s="977">
        <f>ROUND(AJ90/1000,0)</f>
        <v>0</v>
      </c>
      <c r="AD90" s="978"/>
      <c r="AE90" s="978"/>
      <c r="AF90" s="978"/>
      <c r="AG90" s="979"/>
      <c r="AH90" s="682" t="s">
        <v>6571</v>
      </c>
      <c r="AJ90" s="688">
        <f>SUMIF('pdc 2015'!$G$7:$G$607,'SP_Attivo MIN'!$B90,'pdc 2015'!$Q$7:$Q$607)</f>
        <v>0</v>
      </c>
    </row>
    <row r="91" spans="1:36" s="567" customFormat="1" ht="15.75" customHeight="1">
      <c r="A91" s="684"/>
      <c r="B91" s="1010" t="s">
        <v>1485</v>
      </c>
      <c r="C91" s="1011"/>
      <c r="D91" s="1011"/>
      <c r="E91" s="1011"/>
      <c r="F91" s="1012"/>
      <c r="G91" s="1013" t="s">
        <v>7861</v>
      </c>
      <c r="H91" s="1014"/>
      <c r="I91" s="1014"/>
      <c r="J91" s="1014"/>
      <c r="K91" s="1014"/>
      <c r="L91" s="1014"/>
      <c r="M91" s="1014"/>
      <c r="N91" s="1014"/>
      <c r="O91" s="1014"/>
      <c r="P91" s="1014"/>
      <c r="Q91" s="1014"/>
      <c r="R91" s="1014"/>
      <c r="S91" s="1014"/>
      <c r="T91" s="1014"/>
      <c r="U91" s="1014"/>
      <c r="V91" s="1014"/>
      <c r="W91" s="1014"/>
      <c r="X91" s="1014"/>
      <c r="Y91" s="1014"/>
      <c r="Z91" s="1014"/>
      <c r="AA91" s="1014"/>
      <c r="AB91" s="1015"/>
      <c r="AC91" s="977">
        <f>ROUND(AJ91/1000,0)</f>
        <v>0</v>
      </c>
      <c r="AD91" s="978"/>
      <c r="AE91" s="978"/>
      <c r="AF91" s="978"/>
      <c r="AG91" s="979"/>
      <c r="AH91" s="682" t="s">
        <v>6571</v>
      </c>
      <c r="AJ91" s="688">
        <f>SUMIF('pdc 2015'!$G$7:$G$607,'SP_Attivo MIN'!$B91,'pdc 2015'!$Q$7:$Q$607)</f>
        <v>0</v>
      </c>
    </row>
    <row r="92" spans="1:36" s="567" customFormat="1" ht="15.75" customHeight="1">
      <c r="A92" s="684"/>
      <c r="B92" s="1010" t="s">
        <v>1491</v>
      </c>
      <c r="C92" s="1011"/>
      <c r="D92" s="1011"/>
      <c r="E92" s="1011"/>
      <c r="F92" s="1012"/>
      <c r="G92" s="1013" t="s">
        <v>7862</v>
      </c>
      <c r="H92" s="1014"/>
      <c r="I92" s="1014"/>
      <c r="J92" s="1014"/>
      <c r="K92" s="1014"/>
      <c r="L92" s="1014"/>
      <c r="M92" s="1014"/>
      <c r="N92" s="1014"/>
      <c r="O92" s="1014"/>
      <c r="P92" s="1014"/>
      <c r="Q92" s="1014"/>
      <c r="R92" s="1014"/>
      <c r="S92" s="1014"/>
      <c r="T92" s="1014"/>
      <c r="U92" s="1014"/>
      <c r="V92" s="1014"/>
      <c r="W92" s="1014"/>
      <c r="X92" s="1014"/>
      <c r="Y92" s="1014"/>
      <c r="Z92" s="1014"/>
      <c r="AA92" s="1014"/>
      <c r="AB92" s="1015"/>
      <c r="AC92" s="977">
        <f>ROUND(AJ92/1000,0)</f>
        <v>0</v>
      </c>
      <c r="AD92" s="978"/>
      <c r="AE92" s="978"/>
      <c r="AF92" s="978"/>
      <c r="AG92" s="979"/>
      <c r="AH92" s="682" t="s">
        <v>6571</v>
      </c>
      <c r="AJ92" s="688">
        <f>SUMIF('pdc 2015'!$G$7:$G$607,'SP_Attivo MIN'!$B92,'pdc 2015'!$Q$7:$Q$607)</f>
        <v>0</v>
      </c>
    </row>
    <row r="93" spans="1:36" s="567" customFormat="1" ht="15.75" customHeight="1">
      <c r="A93" s="684"/>
      <c r="B93" s="1010" t="s">
        <v>1497</v>
      </c>
      <c r="C93" s="1011"/>
      <c r="D93" s="1011"/>
      <c r="E93" s="1011"/>
      <c r="F93" s="1012"/>
      <c r="G93" s="1013" t="s">
        <v>7863</v>
      </c>
      <c r="H93" s="1014"/>
      <c r="I93" s="1014"/>
      <c r="J93" s="1014"/>
      <c r="K93" s="1014"/>
      <c r="L93" s="1014"/>
      <c r="M93" s="1014"/>
      <c r="N93" s="1014"/>
      <c r="O93" s="1014"/>
      <c r="P93" s="1014"/>
      <c r="Q93" s="1014"/>
      <c r="R93" s="1014"/>
      <c r="S93" s="1014"/>
      <c r="T93" s="1014"/>
      <c r="U93" s="1014"/>
      <c r="V93" s="1014"/>
      <c r="W93" s="1014"/>
      <c r="X93" s="1014"/>
      <c r="Y93" s="1014"/>
      <c r="Z93" s="1014"/>
      <c r="AA93" s="1014"/>
      <c r="AB93" s="1015"/>
      <c r="AC93" s="977">
        <f>ROUND(AJ93/1000,0)</f>
        <v>0</v>
      </c>
      <c r="AD93" s="978"/>
      <c r="AE93" s="978"/>
      <c r="AF93" s="978"/>
      <c r="AG93" s="979"/>
      <c r="AH93" s="682" t="s">
        <v>6571</v>
      </c>
      <c r="AJ93" s="688">
        <f>SUMIF('pdc 2015'!$G$7:$G$607,'SP_Attivo MIN'!$B93,'pdc 2015'!$Q$7:$Q$607)</f>
        <v>0</v>
      </c>
    </row>
    <row r="94" spans="1:36" s="567" customFormat="1" ht="15.75" customHeight="1">
      <c r="A94" s="684"/>
      <c r="B94" s="1010" t="s">
        <v>1503</v>
      </c>
      <c r="C94" s="1011"/>
      <c r="D94" s="1011"/>
      <c r="E94" s="1011"/>
      <c r="F94" s="1012"/>
      <c r="G94" s="1013" t="s">
        <v>7864</v>
      </c>
      <c r="H94" s="1014"/>
      <c r="I94" s="1014"/>
      <c r="J94" s="1014"/>
      <c r="K94" s="1014"/>
      <c r="L94" s="1014"/>
      <c r="M94" s="1014"/>
      <c r="N94" s="1014"/>
      <c r="O94" s="1014"/>
      <c r="P94" s="1014"/>
      <c r="Q94" s="1014"/>
      <c r="R94" s="1014"/>
      <c r="S94" s="1014"/>
      <c r="T94" s="1014"/>
      <c r="U94" s="1014"/>
      <c r="V94" s="1014"/>
      <c r="W94" s="1014"/>
      <c r="X94" s="1014"/>
      <c r="Y94" s="1014"/>
      <c r="Z94" s="1014"/>
      <c r="AA94" s="1014"/>
      <c r="AB94" s="1015"/>
      <c r="AC94" s="977">
        <f>ROUND(AJ94/1000,0)</f>
        <v>0</v>
      </c>
      <c r="AD94" s="978"/>
      <c r="AE94" s="978"/>
      <c r="AF94" s="978"/>
      <c r="AG94" s="979"/>
      <c r="AH94" s="682" t="s">
        <v>6571</v>
      </c>
      <c r="AJ94" s="688">
        <f>SUMIF('pdc 2015'!$G$7:$G$607,'SP_Attivo MIN'!$B94,'pdc 2015'!$Q$7:$Q$607)</f>
        <v>0</v>
      </c>
    </row>
    <row r="95" spans="1:36" s="567" customFormat="1" ht="15.75" customHeight="1">
      <c r="A95" s="684"/>
      <c r="B95" s="1010" t="s">
        <v>1510</v>
      </c>
      <c r="C95" s="1011"/>
      <c r="D95" s="1011"/>
      <c r="E95" s="1011"/>
      <c r="F95" s="1012"/>
      <c r="G95" s="1013" t="s">
        <v>7865</v>
      </c>
      <c r="H95" s="1014"/>
      <c r="I95" s="1014"/>
      <c r="J95" s="1014"/>
      <c r="K95" s="1014"/>
      <c r="L95" s="1014"/>
      <c r="M95" s="1014"/>
      <c r="N95" s="1014"/>
      <c r="O95" s="1014"/>
      <c r="P95" s="1014"/>
      <c r="Q95" s="1014"/>
      <c r="R95" s="1014"/>
      <c r="S95" s="1014"/>
      <c r="T95" s="1014"/>
      <c r="U95" s="1014"/>
      <c r="V95" s="1014"/>
      <c r="W95" s="1014"/>
      <c r="X95" s="1014"/>
      <c r="Y95" s="1014"/>
      <c r="Z95" s="1014"/>
      <c r="AA95" s="1014"/>
      <c r="AB95" s="1015"/>
      <c r="AC95" s="977">
        <f>ROUND(AJ95/1000,0)</f>
        <v>0</v>
      </c>
      <c r="AD95" s="978"/>
      <c r="AE95" s="978"/>
      <c r="AF95" s="978"/>
      <c r="AG95" s="979"/>
      <c r="AH95" s="682" t="s">
        <v>6571</v>
      </c>
      <c r="AJ95" s="688">
        <f>SUMIF('pdc 2015'!$G$7:$G$607,'SP_Attivo MIN'!$B95,'pdc 2015'!$Q$7:$Q$607)</f>
        <v>0</v>
      </c>
    </row>
    <row r="96" spans="1:36" s="567" customFormat="1" ht="15.75" customHeight="1" thickBot="1">
      <c r="A96" s="690"/>
      <c r="B96" s="1004" t="s">
        <v>1519</v>
      </c>
      <c r="C96" s="1005"/>
      <c r="D96" s="1005"/>
      <c r="E96" s="1005"/>
      <c r="F96" s="1006"/>
      <c r="G96" s="1007" t="s">
        <v>7866</v>
      </c>
      <c r="H96" s="1008"/>
      <c r="I96" s="1008"/>
      <c r="J96" s="1008"/>
      <c r="K96" s="1008"/>
      <c r="L96" s="1008"/>
      <c r="M96" s="1008"/>
      <c r="N96" s="1008"/>
      <c r="O96" s="1008"/>
      <c r="P96" s="1008"/>
      <c r="Q96" s="1008"/>
      <c r="R96" s="1008"/>
      <c r="S96" s="1008"/>
      <c r="T96" s="1008"/>
      <c r="U96" s="1008"/>
      <c r="V96" s="1008"/>
      <c r="W96" s="1008"/>
      <c r="X96" s="1008"/>
      <c r="Y96" s="1008"/>
      <c r="Z96" s="1008"/>
      <c r="AA96" s="1008"/>
      <c r="AB96" s="1009"/>
      <c r="AC96" s="967">
        <f>ROUND(AJ96/1000,0)</f>
        <v>0</v>
      </c>
      <c r="AD96" s="968"/>
      <c r="AE96" s="968"/>
      <c r="AF96" s="968"/>
      <c r="AG96" s="969"/>
      <c r="AH96" s="691" t="s">
        <v>6571</v>
      </c>
      <c r="AJ96" s="688">
        <f>SUMIF('pdc 2015'!$G$7:$G$607,'SP_Attivo MIN'!$B96,'pdc 2015'!$Q$7:$Q$607)</f>
        <v>0</v>
      </c>
    </row>
    <row r="97" spans="1:38" s="567" customFormat="1" ht="15.75" customHeight="1">
      <c r="A97" s="689"/>
      <c r="B97" s="980" t="s">
        <v>7867</v>
      </c>
      <c r="C97" s="981"/>
      <c r="D97" s="981"/>
      <c r="E97" s="981"/>
      <c r="F97" s="982"/>
      <c r="G97" s="983" t="s">
        <v>7868</v>
      </c>
      <c r="H97" s="984"/>
      <c r="I97" s="984"/>
      <c r="J97" s="984"/>
      <c r="K97" s="984"/>
      <c r="L97" s="984"/>
      <c r="M97" s="984"/>
      <c r="N97" s="984"/>
      <c r="O97" s="984"/>
      <c r="P97" s="984"/>
      <c r="Q97" s="984"/>
      <c r="R97" s="984"/>
      <c r="S97" s="984"/>
      <c r="T97" s="984"/>
      <c r="U97" s="984"/>
      <c r="V97" s="984"/>
      <c r="W97" s="984"/>
      <c r="X97" s="984"/>
      <c r="Y97" s="984"/>
      <c r="Z97" s="984"/>
      <c r="AA97" s="984"/>
      <c r="AB97" s="985"/>
      <c r="AC97" s="986">
        <f>SUM(AC98+AC103)</f>
        <v>0</v>
      </c>
      <c r="AD97" s="987"/>
      <c r="AE97" s="987"/>
      <c r="AF97" s="987"/>
      <c r="AG97" s="988"/>
      <c r="AH97" s="692" t="s">
        <v>6571</v>
      </c>
      <c r="AJ97" s="683">
        <f>SUM(AJ98+AJ103)</f>
        <v>0</v>
      </c>
    </row>
    <row r="98" spans="1:38" s="567" customFormat="1" ht="15.75" customHeight="1">
      <c r="A98" s="684"/>
      <c r="B98" s="989" t="s">
        <v>7869</v>
      </c>
      <c r="C98" s="990"/>
      <c r="D98" s="990"/>
      <c r="E98" s="990"/>
      <c r="F98" s="991"/>
      <c r="G98" s="992" t="s">
        <v>7870</v>
      </c>
      <c r="H98" s="993"/>
      <c r="I98" s="993"/>
      <c r="J98" s="993"/>
      <c r="K98" s="993"/>
      <c r="L98" s="993"/>
      <c r="M98" s="993"/>
      <c r="N98" s="993"/>
      <c r="O98" s="993"/>
      <c r="P98" s="993"/>
      <c r="Q98" s="993"/>
      <c r="R98" s="993"/>
      <c r="S98" s="993"/>
      <c r="T98" s="993"/>
      <c r="U98" s="993"/>
      <c r="V98" s="993"/>
      <c r="W98" s="993"/>
      <c r="X98" s="993"/>
      <c r="Y98" s="993"/>
      <c r="Z98" s="993"/>
      <c r="AA98" s="993"/>
      <c r="AB98" s="994"/>
      <c r="AC98" s="1019">
        <f>SUM(AC99:AC102)</f>
        <v>0</v>
      </c>
      <c r="AD98" s="1020"/>
      <c r="AE98" s="1020"/>
      <c r="AF98" s="1020"/>
      <c r="AG98" s="1021"/>
      <c r="AH98" s="682" t="s">
        <v>6571</v>
      </c>
      <c r="AJ98" s="687">
        <f>SUM(AJ99:AJ102)</f>
        <v>0</v>
      </c>
    </row>
    <row r="99" spans="1:38" s="567" customFormat="1" ht="15.75" customHeight="1">
      <c r="A99" s="684"/>
      <c r="B99" s="1010" t="s">
        <v>215</v>
      </c>
      <c r="C99" s="1011"/>
      <c r="D99" s="1011"/>
      <c r="E99" s="1011"/>
      <c r="F99" s="1012"/>
      <c r="G99" s="1013" t="s">
        <v>7871</v>
      </c>
      <c r="H99" s="1014"/>
      <c r="I99" s="1014"/>
      <c r="J99" s="1014"/>
      <c r="K99" s="1014"/>
      <c r="L99" s="1014"/>
      <c r="M99" s="1014"/>
      <c r="N99" s="1014"/>
      <c r="O99" s="1014"/>
      <c r="P99" s="1014"/>
      <c r="Q99" s="1014"/>
      <c r="R99" s="1014"/>
      <c r="S99" s="1014"/>
      <c r="T99" s="1014"/>
      <c r="U99" s="1014"/>
      <c r="V99" s="1014"/>
      <c r="W99" s="1014"/>
      <c r="X99" s="1014"/>
      <c r="Y99" s="1014"/>
      <c r="Z99" s="1014"/>
      <c r="AA99" s="1014"/>
      <c r="AB99" s="1015"/>
      <c r="AC99" s="977">
        <f>ROUND(AJ99/1000,0)</f>
        <v>0</v>
      </c>
      <c r="AD99" s="978"/>
      <c r="AE99" s="978"/>
      <c r="AF99" s="978"/>
      <c r="AG99" s="979"/>
      <c r="AH99" s="682" t="s">
        <v>6571</v>
      </c>
      <c r="AJ99" s="688">
        <f>SUMIF('pdc 2015'!$G$7:$G$607,'SP_Attivo MIN'!$B99,'pdc 2015'!$Q$7:$Q$607)-SUMIF('pdc 2015'!$G$7:$G$607,'SP_Attivo MIN'!$AL99,'pdc 2015'!$Q$7:$Q$607)</f>
        <v>0</v>
      </c>
      <c r="AL99" s="89" t="s">
        <v>1530</v>
      </c>
    </row>
    <row r="100" spans="1:38" s="567" customFormat="1" ht="15.75" customHeight="1">
      <c r="A100" s="684"/>
      <c r="B100" s="1010" t="s">
        <v>199</v>
      </c>
      <c r="C100" s="1011"/>
      <c r="D100" s="1011"/>
      <c r="E100" s="1011"/>
      <c r="F100" s="1012"/>
      <c r="G100" s="1013" t="s">
        <v>7872</v>
      </c>
      <c r="H100" s="1014"/>
      <c r="I100" s="1014"/>
      <c r="J100" s="1014"/>
      <c r="K100" s="1014"/>
      <c r="L100" s="1014"/>
      <c r="M100" s="1014"/>
      <c r="N100" s="1014"/>
      <c r="O100" s="1014"/>
      <c r="P100" s="1014"/>
      <c r="Q100" s="1014"/>
      <c r="R100" s="1014"/>
      <c r="S100" s="1014"/>
      <c r="T100" s="1014"/>
      <c r="U100" s="1014"/>
      <c r="V100" s="1014"/>
      <c r="W100" s="1014"/>
      <c r="X100" s="1014"/>
      <c r="Y100" s="1014"/>
      <c r="Z100" s="1014"/>
      <c r="AA100" s="1014"/>
      <c r="AB100" s="1015"/>
      <c r="AC100" s="977">
        <f>ROUND(AJ100/1000,0)</f>
        <v>0</v>
      </c>
      <c r="AD100" s="978"/>
      <c r="AE100" s="978"/>
      <c r="AF100" s="978"/>
      <c r="AG100" s="979"/>
      <c r="AH100" s="682" t="s">
        <v>6571</v>
      </c>
      <c r="AJ100" s="688">
        <f>SUMIF('pdc 2015'!$G$7:$G$607,'SP_Attivo MIN'!$B100,'pdc 2015'!$Q$7:$Q$607)-SUMIF('pdc 2015'!$G$7:$G$607,'SP_Attivo MIN'!$AL100,'pdc 2015'!$Q$7:$Q$607)</f>
        <v>0</v>
      </c>
      <c r="AL100" s="89" t="s">
        <v>1535</v>
      </c>
    </row>
    <row r="101" spans="1:38" s="567" customFormat="1" ht="18" customHeight="1">
      <c r="A101" s="684"/>
      <c r="B101" s="1022" t="s">
        <v>223</v>
      </c>
      <c r="C101" s="1023"/>
      <c r="D101" s="1023"/>
      <c r="E101" s="1023"/>
      <c r="F101" s="1024"/>
      <c r="G101" s="1025" t="s">
        <v>7873</v>
      </c>
      <c r="H101" s="1026"/>
      <c r="I101" s="1026"/>
      <c r="J101" s="1026"/>
      <c r="K101" s="1026"/>
      <c r="L101" s="1026"/>
      <c r="M101" s="1026"/>
      <c r="N101" s="1026"/>
      <c r="O101" s="1026"/>
      <c r="P101" s="1026"/>
      <c r="Q101" s="1026"/>
      <c r="R101" s="1026"/>
      <c r="S101" s="1026"/>
      <c r="T101" s="1026"/>
      <c r="U101" s="1026"/>
      <c r="V101" s="1026"/>
      <c r="W101" s="1026"/>
      <c r="X101" s="1026"/>
      <c r="Y101" s="1026"/>
      <c r="Z101" s="1026"/>
      <c r="AA101" s="1026"/>
      <c r="AB101" s="1027"/>
      <c r="AC101" s="977">
        <f>ROUND(AJ101/1000,0)</f>
        <v>0</v>
      </c>
      <c r="AD101" s="978"/>
      <c r="AE101" s="978"/>
      <c r="AF101" s="978"/>
      <c r="AG101" s="979"/>
      <c r="AH101" s="682" t="s">
        <v>6571</v>
      </c>
      <c r="AJ101" s="688">
        <f>SUMIF('pdc 2015'!$G$7:$G$607,'SP_Attivo MIN'!$B101,'pdc 2015'!$Q$7:$Q$607)-SUMIF('pdc 2015'!$G$7:$G$607,'SP_Attivo MIN'!$AL101,'pdc 2015'!$Q$7:$Q$607)</f>
        <v>0</v>
      </c>
      <c r="AL101" s="89" t="s">
        <v>1540</v>
      </c>
    </row>
    <row r="102" spans="1:38" s="567" customFormat="1" ht="15.75" customHeight="1">
      <c r="A102" s="684"/>
      <c r="B102" s="1010" t="s">
        <v>207</v>
      </c>
      <c r="C102" s="1011"/>
      <c r="D102" s="1011"/>
      <c r="E102" s="1011"/>
      <c r="F102" s="1012"/>
      <c r="G102" s="1013" t="s">
        <v>7874</v>
      </c>
      <c r="H102" s="1014"/>
      <c r="I102" s="1014"/>
      <c r="J102" s="1014"/>
      <c r="K102" s="1014"/>
      <c r="L102" s="1014"/>
      <c r="M102" s="1014"/>
      <c r="N102" s="1014"/>
      <c r="O102" s="1014"/>
      <c r="P102" s="1014"/>
      <c r="Q102" s="1014"/>
      <c r="R102" s="1014"/>
      <c r="S102" s="1014"/>
      <c r="T102" s="1014"/>
      <c r="U102" s="1014"/>
      <c r="V102" s="1014"/>
      <c r="W102" s="1014"/>
      <c r="X102" s="1014"/>
      <c r="Y102" s="1014"/>
      <c r="Z102" s="1014"/>
      <c r="AA102" s="1014"/>
      <c r="AB102" s="1015"/>
      <c r="AC102" s="977">
        <f>ROUND(AJ102/1000,0)</f>
        <v>0</v>
      </c>
      <c r="AD102" s="978"/>
      <c r="AE102" s="978"/>
      <c r="AF102" s="978"/>
      <c r="AG102" s="979"/>
      <c r="AH102" s="682" t="s">
        <v>6571</v>
      </c>
      <c r="AJ102" s="688">
        <f>SUMIF('pdc 2015'!$G$7:$G$607,'SP_Attivo MIN'!$B102,'pdc 2015'!$Q$7:$Q$607)-SUMIF('pdc 2015'!$G$7:$G$607,'SP_Attivo MIN'!$AL102,'pdc 2015'!$Q$7:$Q$607)</f>
        <v>0</v>
      </c>
      <c r="AL102" s="89" t="s">
        <v>1545</v>
      </c>
    </row>
    <row r="103" spans="1:38" s="567" customFormat="1" ht="15.75" customHeight="1">
      <c r="A103" s="684"/>
      <c r="B103" s="989" t="s">
        <v>7875</v>
      </c>
      <c r="C103" s="990"/>
      <c r="D103" s="990"/>
      <c r="E103" s="990"/>
      <c r="F103" s="991"/>
      <c r="G103" s="992" t="s">
        <v>7876</v>
      </c>
      <c r="H103" s="993"/>
      <c r="I103" s="993"/>
      <c r="J103" s="993"/>
      <c r="K103" s="993"/>
      <c r="L103" s="993"/>
      <c r="M103" s="993"/>
      <c r="N103" s="993"/>
      <c r="O103" s="993"/>
      <c r="P103" s="993"/>
      <c r="Q103" s="993"/>
      <c r="R103" s="993"/>
      <c r="S103" s="993"/>
      <c r="T103" s="993"/>
      <c r="U103" s="993"/>
      <c r="V103" s="993"/>
      <c r="W103" s="993"/>
      <c r="X103" s="993"/>
      <c r="Y103" s="993"/>
      <c r="Z103" s="993"/>
      <c r="AA103" s="993"/>
      <c r="AB103" s="994"/>
      <c r="AC103" s="1019">
        <f>AC104+AC105</f>
        <v>0</v>
      </c>
      <c r="AD103" s="1020"/>
      <c r="AE103" s="1020"/>
      <c r="AF103" s="1020"/>
      <c r="AG103" s="1021"/>
      <c r="AH103" s="682" t="s">
        <v>6571</v>
      </c>
      <c r="AJ103" s="687">
        <f>AJ104+AJ105</f>
        <v>0</v>
      </c>
      <c r="AL103" s="89"/>
    </row>
    <row r="104" spans="1:38" s="567" customFormat="1" ht="18" customHeight="1">
      <c r="A104" s="684"/>
      <c r="B104" s="1010" t="s">
        <v>249</v>
      </c>
      <c r="C104" s="1011"/>
      <c r="D104" s="1011"/>
      <c r="E104" s="1011"/>
      <c r="F104" s="1012"/>
      <c r="G104" s="1013" t="s">
        <v>7877</v>
      </c>
      <c r="H104" s="1014"/>
      <c r="I104" s="1014"/>
      <c r="J104" s="1014"/>
      <c r="K104" s="1014"/>
      <c r="L104" s="1014"/>
      <c r="M104" s="1014"/>
      <c r="N104" s="1014"/>
      <c r="O104" s="1014"/>
      <c r="P104" s="1014"/>
      <c r="Q104" s="1014"/>
      <c r="R104" s="1014"/>
      <c r="S104" s="1014"/>
      <c r="T104" s="1014"/>
      <c r="U104" s="1014"/>
      <c r="V104" s="1014"/>
      <c r="W104" s="1014"/>
      <c r="X104" s="1014"/>
      <c r="Y104" s="1014"/>
      <c r="Z104" s="1014"/>
      <c r="AA104" s="1014"/>
      <c r="AB104" s="1015"/>
      <c r="AC104" s="977">
        <f>ROUND(AJ104/1000,0)</f>
        <v>0</v>
      </c>
      <c r="AD104" s="978"/>
      <c r="AE104" s="978"/>
      <c r="AF104" s="978"/>
      <c r="AG104" s="979"/>
      <c r="AH104" s="682" t="s">
        <v>6571</v>
      </c>
      <c r="AJ104" s="688">
        <f>SUMIF('pdc 2015'!$G$7:$G$607,'SP_Attivo MIN'!$B104,'pdc 2015'!$Q$7:$Q$607)-SUMIF('pdc 2015'!$G$7:$G$607,'SP_Attivo MIN'!$AL104,'pdc 2015'!$Q$7:$Q$607)</f>
        <v>0</v>
      </c>
      <c r="AL104" s="89" t="s">
        <v>1803</v>
      </c>
    </row>
    <row r="105" spans="1:38" s="567" customFormat="1" ht="15.75" customHeight="1">
      <c r="A105" s="684"/>
      <c r="B105" s="1010" t="s">
        <v>7878</v>
      </c>
      <c r="C105" s="1011"/>
      <c r="D105" s="1011"/>
      <c r="E105" s="1011"/>
      <c r="F105" s="1012"/>
      <c r="G105" s="1013" t="s">
        <v>7879</v>
      </c>
      <c r="H105" s="1014"/>
      <c r="I105" s="1014"/>
      <c r="J105" s="1014"/>
      <c r="K105" s="1014"/>
      <c r="L105" s="1014"/>
      <c r="M105" s="1014"/>
      <c r="N105" s="1014"/>
      <c r="O105" s="1014"/>
      <c r="P105" s="1014"/>
      <c r="Q105" s="1014"/>
      <c r="R105" s="1014"/>
      <c r="S105" s="1014"/>
      <c r="T105" s="1014"/>
      <c r="U105" s="1014"/>
      <c r="V105" s="1014"/>
      <c r="W105" s="1014"/>
      <c r="X105" s="1014"/>
      <c r="Y105" s="1014"/>
      <c r="Z105" s="1014"/>
      <c r="AA105" s="1014"/>
      <c r="AB105" s="1015"/>
      <c r="AC105" s="1028">
        <f>SUM(AC106:AC109)</f>
        <v>0</v>
      </c>
      <c r="AD105" s="1029"/>
      <c r="AE105" s="1029"/>
      <c r="AF105" s="1029"/>
      <c r="AG105" s="1030"/>
      <c r="AH105" s="682" t="s">
        <v>6571</v>
      </c>
      <c r="AJ105" s="695">
        <f>SUM(AJ106:AJ109)</f>
        <v>0</v>
      </c>
      <c r="AL105" s="89"/>
    </row>
    <row r="106" spans="1:38" s="567" customFormat="1" ht="15.75" customHeight="1">
      <c r="A106" s="684"/>
      <c r="B106" s="1010" t="s">
        <v>7880</v>
      </c>
      <c r="C106" s="1011"/>
      <c r="D106" s="1011"/>
      <c r="E106" s="1011"/>
      <c r="F106" s="1012"/>
      <c r="G106" s="1013" t="s">
        <v>7881</v>
      </c>
      <c r="H106" s="1014"/>
      <c r="I106" s="1014"/>
      <c r="J106" s="1014"/>
      <c r="K106" s="1014"/>
      <c r="L106" s="1014"/>
      <c r="M106" s="1014"/>
      <c r="N106" s="1014"/>
      <c r="O106" s="1014"/>
      <c r="P106" s="1014"/>
      <c r="Q106" s="1014"/>
      <c r="R106" s="1014"/>
      <c r="S106" s="1014"/>
      <c r="T106" s="1014"/>
      <c r="U106" s="1014"/>
      <c r="V106" s="1014"/>
      <c r="W106" s="1014"/>
      <c r="X106" s="1014"/>
      <c r="Y106" s="1014"/>
      <c r="Z106" s="1014"/>
      <c r="AA106" s="1014"/>
      <c r="AB106" s="1015"/>
      <c r="AC106" s="977">
        <f>ROUND(AJ106/1000,0)</f>
        <v>0</v>
      </c>
      <c r="AD106" s="978"/>
      <c r="AE106" s="978"/>
      <c r="AF106" s="978"/>
      <c r="AG106" s="979"/>
      <c r="AH106" s="682" t="s">
        <v>6571</v>
      </c>
      <c r="AJ106" s="688">
        <f>SUMIF('pdc 2015'!$G$7:$G$607,'SP_Attivo MIN'!$B106,'pdc 2015'!$Q$7:$Q$607)</f>
        <v>0</v>
      </c>
      <c r="AL106" s="89"/>
    </row>
    <row r="107" spans="1:38" s="567" customFormat="1" ht="15.75" customHeight="1">
      <c r="A107" s="684"/>
      <c r="B107" s="1010" t="s">
        <v>7882</v>
      </c>
      <c r="C107" s="1011"/>
      <c r="D107" s="1011"/>
      <c r="E107" s="1011"/>
      <c r="F107" s="1012"/>
      <c r="G107" s="1013" t="s">
        <v>7883</v>
      </c>
      <c r="H107" s="1014"/>
      <c r="I107" s="1014"/>
      <c r="J107" s="1014"/>
      <c r="K107" s="1014"/>
      <c r="L107" s="1014"/>
      <c r="M107" s="1014"/>
      <c r="N107" s="1014"/>
      <c r="O107" s="1014"/>
      <c r="P107" s="1014"/>
      <c r="Q107" s="1014"/>
      <c r="R107" s="1014"/>
      <c r="S107" s="1014"/>
      <c r="T107" s="1014"/>
      <c r="U107" s="1014"/>
      <c r="V107" s="1014"/>
      <c r="W107" s="1014"/>
      <c r="X107" s="1014"/>
      <c r="Y107" s="1014"/>
      <c r="Z107" s="1014"/>
      <c r="AA107" s="1014"/>
      <c r="AB107" s="1015"/>
      <c r="AC107" s="977">
        <f>ROUND(AJ107/1000,0)</f>
        <v>0</v>
      </c>
      <c r="AD107" s="978"/>
      <c r="AE107" s="978"/>
      <c r="AF107" s="978"/>
      <c r="AG107" s="979"/>
      <c r="AH107" s="682" t="s">
        <v>6571</v>
      </c>
      <c r="AJ107" s="688">
        <f>SUMIF('pdc 2015'!$G$7:$G$607,'SP_Attivo MIN'!$B107,'pdc 2015'!$Q$7:$Q$607)</f>
        <v>0</v>
      </c>
      <c r="AL107" s="89"/>
    </row>
    <row r="108" spans="1:38" s="567" customFormat="1" ht="15.75" customHeight="1">
      <c r="A108" s="684"/>
      <c r="B108" s="1010" t="s">
        <v>7884</v>
      </c>
      <c r="C108" s="1011"/>
      <c r="D108" s="1011"/>
      <c r="E108" s="1011"/>
      <c r="F108" s="1012"/>
      <c r="G108" s="1013" t="s">
        <v>7885</v>
      </c>
      <c r="H108" s="1014"/>
      <c r="I108" s="1014"/>
      <c r="J108" s="1014"/>
      <c r="K108" s="1014"/>
      <c r="L108" s="1014"/>
      <c r="M108" s="1014"/>
      <c r="N108" s="1014"/>
      <c r="O108" s="1014"/>
      <c r="P108" s="1014"/>
      <c r="Q108" s="1014"/>
      <c r="R108" s="1014"/>
      <c r="S108" s="1014"/>
      <c r="T108" s="1014"/>
      <c r="U108" s="1014"/>
      <c r="V108" s="1014"/>
      <c r="W108" s="1014"/>
      <c r="X108" s="1014"/>
      <c r="Y108" s="1014"/>
      <c r="Z108" s="1014"/>
      <c r="AA108" s="1014"/>
      <c r="AB108" s="1015"/>
      <c r="AC108" s="977">
        <f>ROUND(AJ108/1000,0)</f>
        <v>0</v>
      </c>
      <c r="AD108" s="978"/>
      <c r="AE108" s="978"/>
      <c r="AF108" s="978"/>
      <c r="AG108" s="979"/>
      <c r="AH108" s="682" t="s">
        <v>6571</v>
      </c>
      <c r="AJ108" s="688">
        <f>SUMIF('pdc 2015'!$G$7:$G$607,'SP_Attivo MIN'!$B108,'pdc 2015'!$Q$7:$Q$607)</f>
        <v>0</v>
      </c>
      <c r="AL108" s="89"/>
    </row>
    <row r="109" spans="1:38" s="567" customFormat="1" ht="15.75" customHeight="1" thickBot="1">
      <c r="A109" s="690"/>
      <c r="B109" s="1004" t="s">
        <v>239</v>
      </c>
      <c r="C109" s="1005"/>
      <c r="D109" s="1005"/>
      <c r="E109" s="1005"/>
      <c r="F109" s="1006"/>
      <c r="G109" s="1007" t="s">
        <v>7886</v>
      </c>
      <c r="H109" s="1008"/>
      <c r="I109" s="1008"/>
      <c r="J109" s="1008"/>
      <c r="K109" s="1008"/>
      <c r="L109" s="1008"/>
      <c r="M109" s="1008"/>
      <c r="N109" s="1008"/>
      <c r="O109" s="1008"/>
      <c r="P109" s="1008"/>
      <c r="Q109" s="1008"/>
      <c r="R109" s="1008"/>
      <c r="S109" s="1008"/>
      <c r="T109" s="1008"/>
      <c r="U109" s="1008"/>
      <c r="V109" s="1008"/>
      <c r="W109" s="1008"/>
      <c r="X109" s="1008"/>
      <c r="Y109" s="1008"/>
      <c r="Z109" s="1008"/>
      <c r="AA109" s="1008"/>
      <c r="AB109" s="1009"/>
      <c r="AC109" s="967">
        <f>ROUND(AJ109/1000,0)</f>
        <v>0</v>
      </c>
      <c r="AD109" s="968"/>
      <c r="AE109" s="968"/>
      <c r="AF109" s="968"/>
      <c r="AG109" s="969"/>
      <c r="AH109" s="691" t="s">
        <v>6571</v>
      </c>
      <c r="AJ109" s="688">
        <f>SUMIF('pdc 2015'!$G$7:$G$607,'SP_Attivo MIN'!$B109,'pdc 2015'!$Q$7:$Q$607)-SUMIF('pdc 2015'!$G$7:$G$607,'SP_Attivo MIN'!$AL109,'pdc 2015'!$Q$7:$Q$607)</f>
        <v>0</v>
      </c>
      <c r="AL109" s="89" t="s">
        <v>1814</v>
      </c>
    </row>
    <row r="110" spans="1:38" s="567" customFormat="1" ht="15.75" customHeight="1">
      <c r="A110" s="689"/>
      <c r="B110" s="980" t="s">
        <v>7887</v>
      </c>
      <c r="C110" s="981"/>
      <c r="D110" s="981"/>
      <c r="E110" s="981"/>
      <c r="F110" s="982"/>
      <c r="G110" s="983" t="s">
        <v>7888</v>
      </c>
      <c r="H110" s="984"/>
      <c r="I110" s="984"/>
      <c r="J110" s="984"/>
      <c r="K110" s="984"/>
      <c r="L110" s="984"/>
      <c r="M110" s="984"/>
      <c r="N110" s="984"/>
      <c r="O110" s="984"/>
      <c r="P110" s="984"/>
      <c r="Q110" s="984"/>
      <c r="R110" s="984"/>
      <c r="S110" s="984"/>
      <c r="T110" s="984"/>
      <c r="U110" s="984"/>
      <c r="V110" s="984"/>
      <c r="W110" s="984"/>
      <c r="X110" s="984"/>
      <c r="Y110" s="984"/>
      <c r="Z110" s="984"/>
      <c r="AA110" s="984"/>
      <c r="AB110" s="985"/>
      <c r="AC110" s="986">
        <f>AC111+AC130+AC183+AC186</f>
        <v>0</v>
      </c>
      <c r="AD110" s="987"/>
      <c r="AE110" s="987"/>
      <c r="AF110" s="987"/>
      <c r="AG110" s="988"/>
      <c r="AH110" s="692" t="s">
        <v>6571</v>
      </c>
      <c r="AJ110" s="683">
        <f>AJ111+AJ130+AJ183+AJ186</f>
        <v>0</v>
      </c>
    </row>
    <row r="111" spans="1:38" s="567" customFormat="1" ht="15.75" customHeight="1">
      <c r="A111" s="684"/>
      <c r="B111" s="971" t="s">
        <v>7889</v>
      </c>
      <c r="C111" s="972"/>
      <c r="D111" s="972"/>
      <c r="E111" s="972"/>
      <c r="F111" s="973"/>
      <c r="G111" s="974" t="s">
        <v>7890</v>
      </c>
      <c r="H111" s="975"/>
      <c r="I111" s="975"/>
      <c r="J111" s="975"/>
      <c r="K111" s="975"/>
      <c r="L111" s="975"/>
      <c r="M111" s="975"/>
      <c r="N111" s="975"/>
      <c r="O111" s="975"/>
      <c r="P111" s="975"/>
      <c r="Q111" s="975"/>
      <c r="R111" s="975"/>
      <c r="S111" s="975"/>
      <c r="T111" s="975"/>
      <c r="U111" s="975"/>
      <c r="V111" s="975"/>
      <c r="W111" s="975"/>
      <c r="X111" s="975"/>
      <c r="Y111" s="975"/>
      <c r="Z111" s="975"/>
      <c r="AA111" s="975"/>
      <c r="AB111" s="976"/>
      <c r="AC111" s="1001">
        <f>AC112+AC122</f>
        <v>0</v>
      </c>
      <c r="AD111" s="1002"/>
      <c r="AE111" s="1002"/>
      <c r="AF111" s="1002"/>
      <c r="AG111" s="1003"/>
      <c r="AH111" s="682" t="s">
        <v>6571</v>
      </c>
      <c r="AJ111" s="685">
        <f>AJ112+AJ122</f>
        <v>0</v>
      </c>
    </row>
    <row r="112" spans="1:38" s="567" customFormat="1" ht="18" customHeight="1">
      <c r="A112" s="684"/>
      <c r="B112" s="989" t="s">
        <v>7891</v>
      </c>
      <c r="C112" s="990"/>
      <c r="D112" s="990"/>
      <c r="E112" s="990"/>
      <c r="F112" s="991"/>
      <c r="G112" s="992" t="s">
        <v>7892</v>
      </c>
      <c r="H112" s="993"/>
      <c r="I112" s="993"/>
      <c r="J112" s="993"/>
      <c r="K112" s="993"/>
      <c r="L112" s="993"/>
      <c r="M112" s="993"/>
      <c r="N112" s="993"/>
      <c r="O112" s="993"/>
      <c r="P112" s="993"/>
      <c r="Q112" s="993"/>
      <c r="R112" s="993"/>
      <c r="S112" s="993"/>
      <c r="T112" s="993"/>
      <c r="U112" s="993"/>
      <c r="V112" s="993"/>
      <c r="W112" s="993"/>
      <c r="X112" s="993"/>
      <c r="Y112" s="993"/>
      <c r="Z112" s="993"/>
      <c r="AA112" s="993"/>
      <c r="AB112" s="994"/>
      <c r="AC112" s="1019">
        <f>SUM(AC113:AC121)</f>
        <v>0</v>
      </c>
      <c r="AD112" s="1020"/>
      <c r="AE112" s="1020"/>
      <c r="AF112" s="1020"/>
      <c r="AG112" s="1021"/>
      <c r="AH112" s="682" t="s">
        <v>6571</v>
      </c>
      <c r="AJ112" s="687">
        <f>SUM(AJ113:AJ121)</f>
        <v>0</v>
      </c>
    </row>
    <row r="113" spans="1:38" s="567" customFormat="1" ht="15.75" customHeight="1">
      <c r="A113" s="684"/>
      <c r="B113" s="1010" t="s">
        <v>272</v>
      </c>
      <c r="C113" s="1011"/>
      <c r="D113" s="1011"/>
      <c r="E113" s="1011"/>
      <c r="F113" s="1012"/>
      <c r="G113" s="1013" t="s">
        <v>7893</v>
      </c>
      <c r="H113" s="1014"/>
      <c r="I113" s="1014"/>
      <c r="J113" s="1014"/>
      <c r="K113" s="1014"/>
      <c r="L113" s="1014"/>
      <c r="M113" s="1014"/>
      <c r="N113" s="1014"/>
      <c r="O113" s="1014"/>
      <c r="P113" s="1014"/>
      <c r="Q113" s="1014"/>
      <c r="R113" s="1014"/>
      <c r="S113" s="1014"/>
      <c r="T113" s="1014"/>
      <c r="U113" s="1014"/>
      <c r="V113" s="1014"/>
      <c r="W113" s="1014"/>
      <c r="X113" s="1014"/>
      <c r="Y113" s="1014"/>
      <c r="Z113" s="1014"/>
      <c r="AA113" s="1014"/>
      <c r="AB113" s="1015"/>
      <c r="AC113" s="977">
        <f>ROUND(AJ113/1000,0)</f>
        <v>0</v>
      </c>
      <c r="AD113" s="978"/>
      <c r="AE113" s="978"/>
      <c r="AF113" s="978"/>
      <c r="AG113" s="979"/>
      <c r="AH113" s="682" t="s">
        <v>6571</v>
      </c>
      <c r="AJ113" s="688">
        <f>SUMIF('pdc 2015'!$G$7:$G$607,'SP_Attivo MIN'!$B113,'pdc 2015'!$Q$7:$Q$607)-SUMIF('pdc 2015'!$G$7:$G$607,'SP_Attivo MIN'!$AL113,'pdc 2015'!$Q$7:$Q$607)</f>
        <v>0</v>
      </c>
      <c r="AL113" s="63" t="s">
        <v>1553</v>
      </c>
    </row>
    <row r="114" spans="1:38" s="567" customFormat="1" ht="15.75" customHeight="1">
      <c r="A114" s="684"/>
      <c r="B114" s="1010" t="s">
        <v>281</v>
      </c>
      <c r="C114" s="1011"/>
      <c r="D114" s="1011"/>
      <c r="E114" s="1011"/>
      <c r="F114" s="1012"/>
      <c r="G114" s="1013" t="s">
        <v>7894</v>
      </c>
      <c r="H114" s="1014"/>
      <c r="I114" s="1014"/>
      <c r="J114" s="1014"/>
      <c r="K114" s="1014"/>
      <c r="L114" s="1014"/>
      <c r="M114" s="1014"/>
      <c r="N114" s="1014"/>
      <c r="O114" s="1014"/>
      <c r="P114" s="1014"/>
      <c r="Q114" s="1014"/>
      <c r="R114" s="1014"/>
      <c r="S114" s="1014"/>
      <c r="T114" s="1014"/>
      <c r="U114" s="1014"/>
      <c r="V114" s="1014"/>
      <c r="W114" s="1014"/>
      <c r="X114" s="1014"/>
      <c r="Y114" s="1014"/>
      <c r="Z114" s="1014"/>
      <c r="AA114" s="1014"/>
      <c r="AB114" s="1015"/>
      <c r="AC114" s="977">
        <f>ROUND(AJ114/1000,0)</f>
        <v>0</v>
      </c>
      <c r="AD114" s="978"/>
      <c r="AE114" s="978"/>
      <c r="AF114" s="978"/>
      <c r="AG114" s="979"/>
      <c r="AH114" s="682" t="s">
        <v>6571</v>
      </c>
      <c r="AJ114" s="688">
        <f>SUMIF('pdc 2015'!$G$7:$G$607,'SP_Attivo MIN'!$B114,'pdc 2015'!$Q$7:$Q$607)-SUMIF('pdc 2015'!$G$7:$G$607,'SP_Attivo MIN'!$AL114,'pdc 2015'!$Q$7:$Q$607)</f>
        <v>0</v>
      </c>
      <c r="AL114" s="63" t="s">
        <v>1560</v>
      </c>
    </row>
    <row r="115" spans="1:38" s="567" customFormat="1" ht="15.75" customHeight="1">
      <c r="A115" s="684"/>
      <c r="B115" s="1022" t="s">
        <v>288</v>
      </c>
      <c r="C115" s="1023"/>
      <c r="D115" s="1023"/>
      <c r="E115" s="1023"/>
      <c r="F115" s="1024"/>
      <c r="G115" s="1025" t="s">
        <v>7895</v>
      </c>
      <c r="H115" s="1026"/>
      <c r="I115" s="1026"/>
      <c r="J115" s="1026"/>
      <c r="K115" s="1026"/>
      <c r="L115" s="1026"/>
      <c r="M115" s="1026"/>
      <c r="N115" s="1026"/>
      <c r="O115" s="1026"/>
      <c r="P115" s="1026"/>
      <c r="Q115" s="1026"/>
      <c r="R115" s="1026"/>
      <c r="S115" s="1026"/>
      <c r="T115" s="1026"/>
      <c r="U115" s="1026"/>
      <c r="V115" s="1026"/>
      <c r="W115" s="1026"/>
      <c r="X115" s="1026"/>
      <c r="Y115" s="1026"/>
      <c r="Z115" s="1026"/>
      <c r="AA115" s="1026"/>
      <c r="AB115" s="1027"/>
      <c r="AC115" s="977">
        <f>ROUND(AJ115/1000,0)</f>
        <v>0</v>
      </c>
      <c r="AD115" s="978"/>
      <c r="AE115" s="978"/>
      <c r="AF115" s="978"/>
      <c r="AG115" s="979"/>
      <c r="AH115" s="682" t="s">
        <v>6571</v>
      </c>
      <c r="AJ115" s="688">
        <f>SUMIF('pdc 2015'!$G$7:$G$607,'SP_Attivo MIN'!$B115,'pdc 2015'!$Q$7:$Q$607)-SUMIF('pdc 2015'!$G$7:$G$607,'SP_Attivo MIN'!$AL115,'pdc 2015'!$Q$7:$Q$607)</f>
        <v>0</v>
      </c>
      <c r="AL115" s="63" t="s">
        <v>1565</v>
      </c>
    </row>
    <row r="116" spans="1:38" s="567" customFormat="1" ht="15.75" customHeight="1">
      <c r="A116" s="684"/>
      <c r="B116" s="1010" t="s">
        <v>295</v>
      </c>
      <c r="C116" s="1011"/>
      <c r="D116" s="1011"/>
      <c r="E116" s="1011"/>
      <c r="F116" s="1012"/>
      <c r="G116" s="1013" t="s">
        <v>7896</v>
      </c>
      <c r="H116" s="1014"/>
      <c r="I116" s="1014"/>
      <c r="J116" s="1014"/>
      <c r="K116" s="1014"/>
      <c r="L116" s="1014"/>
      <c r="M116" s="1014"/>
      <c r="N116" s="1014"/>
      <c r="O116" s="1014"/>
      <c r="P116" s="1014"/>
      <c r="Q116" s="1014"/>
      <c r="R116" s="1014"/>
      <c r="S116" s="1014"/>
      <c r="T116" s="1014"/>
      <c r="U116" s="1014"/>
      <c r="V116" s="1014"/>
      <c r="W116" s="1014"/>
      <c r="X116" s="1014"/>
      <c r="Y116" s="1014"/>
      <c r="Z116" s="1014"/>
      <c r="AA116" s="1014"/>
      <c r="AB116" s="1015"/>
      <c r="AC116" s="977">
        <f>ROUND(AJ116/1000,0)</f>
        <v>0</v>
      </c>
      <c r="AD116" s="978"/>
      <c r="AE116" s="978"/>
      <c r="AF116" s="978"/>
      <c r="AG116" s="979"/>
      <c r="AH116" s="682" t="s">
        <v>6571</v>
      </c>
      <c r="AJ116" s="688">
        <f>SUMIF('pdc 2015'!$G$7:$G$607,'SP_Attivo MIN'!$B116,'pdc 2015'!$Q$7:$Q$607)-SUMIF('pdc 2015'!$G$7:$G$607,'SP_Attivo MIN'!$AL116,'pdc 2015'!$Q$7:$Q$607)</f>
        <v>0</v>
      </c>
      <c r="AL116" s="63" t="s">
        <v>1570</v>
      </c>
    </row>
    <row r="117" spans="1:38" s="567" customFormat="1" ht="15.75" customHeight="1">
      <c r="A117" s="684"/>
      <c r="B117" s="1010" t="s">
        <v>302</v>
      </c>
      <c r="C117" s="1011"/>
      <c r="D117" s="1011"/>
      <c r="E117" s="1011"/>
      <c r="F117" s="1012"/>
      <c r="G117" s="1013" t="s">
        <v>7897</v>
      </c>
      <c r="H117" s="1014"/>
      <c r="I117" s="1014"/>
      <c r="J117" s="1014"/>
      <c r="K117" s="1014"/>
      <c r="L117" s="1014"/>
      <c r="M117" s="1014"/>
      <c r="N117" s="1014"/>
      <c r="O117" s="1014"/>
      <c r="P117" s="1014"/>
      <c r="Q117" s="1014"/>
      <c r="R117" s="1014"/>
      <c r="S117" s="1014"/>
      <c r="T117" s="1014"/>
      <c r="U117" s="1014"/>
      <c r="V117" s="1014"/>
      <c r="W117" s="1014"/>
      <c r="X117" s="1014"/>
      <c r="Y117" s="1014"/>
      <c r="Z117" s="1014"/>
      <c r="AA117" s="1014"/>
      <c r="AB117" s="1015"/>
      <c r="AC117" s="977">
        <f>ROUND(AJ117/1000,0)</f>
        <v>0</v>
      </c>
      <c r="AD117" s="978"/>
      <c r="AE117" s="978"/>
      <c r="AF117" s="978"/>
      <c r="AG117" s="979"/>
      <c r="AH117" s="682" t="s">
        <v>6571</v>
      </c>
      <c r="AJ117" s="688">
        <f>SUMIF('pdc 2015'!$G$7:$G$607,'SP_Attivo MIN'!$B117,'pdc 2015'!$Q$7:$Q$607)-SUMIF('pdc 2015'!$G$7:$G$607,'SP_Attivo MIN'!$AL117,'pdc 2015'!$Q$7:$Q$607)</f>
        <v>0</v>
      </c>
      <c r="AL117" s="63" t="s">
        <v>1575</v>
      </c>
    </row>
    <row r="118" spans="1:38" s="567" customFormat="1" ht="15.75" customHeight="1">
      <c r="A118" s="684"/>
      <c r="B118" s="1010" t="s">
        <v>309</v>
      </c>
      <c r="C118" s="1011"/>
      <c r="D118" s="1011"/>
      <c r="E118" s="1011"/>
      <c r="F118" s="1012"/>
      <c r="G118" s="1013" t="s">
        <v>7898</v>
      </c>
      <c r="H118" s="1014"/>
      <c r="I118" s="1014"/>
      <c r="J118" s="1014"/>
      <c r="K118" s="1014"/>
      <c r="L118" s="1014"/>
      <c r="M118" s="1014"/>
      <c r="N118" s="1014"/>
      <c r="O118" s="1014"/>
      <c r="P118" s="1014"/>
      <c r="Q118" s="1014"/>
      <c r="R118" s="1014"/>
      <c r="S118" s="1014"/>
      <c r="T118" s="1014"/>
      <c r="U118" s="1014"/>
      <c r="V118" s="1014"/>
      <c r="W118" s="1014"/>
      <c r="X118" s="1014"/>
      <c r="Y118" s="1014"/>
      <c r="Z118" s="1014"/>
      <c r="AA118" s="1014"/>
      <c r="AB118" s="1015"/>
      <c r="AC118" s="977">
        <f>ROUND(AJ118/1000,0)</f>
        <v>0</v>
      </c>
      <c r="AD118" s="978"/>
      <c r="AE118" s="978"/>
      <c r="AF118" s="978"/>
      <c r="AG118" s="979"/>
      <c r="AH118" s="682" t="s">
        <v>6571</v>
      </c>
      <c r="AJ118" s="688">
        <f>SUMIF('pdc 2015'!$G$7:$G$607,'SP_Attivo MIN'!$B118,'pdc 2015'!$Q$7:$Q$607)-SUMIF('pdc 2015'!$G$7:$G$607,'SP_Attivo MIN'!$AL118,'pdc 2015'!$Q$7:$Q$607)</f>
        <v>0</v>
      </c>
      <c r="AL118" s="63" t="s">
        <v>1580</v>
      </c>
    </row>
    <row r="119" spans="1:38" s="567" customFormat="1" ht="15.75" customHeight="1">
      <c r="A119" s="696"/>
      <c r="B119" s="1010" t="s">
        <v>316</v>
      </c>
      <c r="C119" s="1011"/>
      <c r="D119" s="1011"/>
      <c r="E119" s="1011"/>
      <c r="F119" s="1012"/>
      <c r="G119" s="1013" t="s">
        <v>7899</v>
      </c>
      <c r="H119" s="1014"/>
      <c r="I119" s="1014"/>
      <c r="J119" s="1014"/>
      <c r="K119" s="1014"/>
      <c r="L119" s="1014"/>
      <c r="M119" s="1014"/>
      <c r="N119" s="1014"/>
      <c r="O119" s="1014"/>
      <c r="P119" s="1014"/>
      <c r="Q119" s="1014"/>
      <c r="R119" s="1014"/>
      <c r="S119" s="1014"/>
      <c r="T119" s="1014"/>
      <c r="U119" s="1014"/>
      <c r="V119" s="1014"/>
      <c r="W119" s="1014"/>
      <c r="X119" s="1014"/>
      <c r="Y119" s="1014"/>
      <c r="Z119" s="1014"/>
      <c r="AA119" s="1014"/>
      <c r="AB119" s="1015"/>
      <c r="AC119" s="977">
        <f>ROUND(AJ119/1000,0)</f>
        <v>0</v>
      </c>
      <c r="AD119" s="978"/>
      <c r="AE119" s="978"/>
      <c r="AF119" s="978"/>
      <c r="AG119" s="979"/>
      <c r="AH119" s="682" t="s">
        <v>6571</v>
      </c>
      <c r="AJ119" s="688">
        <f>SUMIF('pdc 2015'!$G$7:$G$607,'SP_Attivo MIN'!$B119,'pdc 2015'!$Q$7:$Q$607)-SUMIF('pdc 2015'!$G$7:$G$607,'SP_Attivo MIN'!$AL119,'pdc 2015'!$Q$7:$Q$607)</f>
        <v>0</v>
      </c>
      <c r="AL119" s="63" t="s">
        <v>1585</v>
      </c>
    </row>
    <row r="120" spans="1:38" s="567" customFormat="1" ht="15.75" customHeight="1">
      <c r="A120" s="684"/>
      <c r="B120" s="1010" t="s">
        <v>323</v>
      </c>
      <c r="C120" s="1011"/>
      <c r="D120" s="1011"/>
      <c r="E120" s="1011"/>
      <c r="F120" s="1012"/>
      <c r="G120" s="1013" t="s">
        <v>7900</v>
      </c>
      <c r="H120" s="1014"/>
      <c r="I120" s="1014"/>
      <c r="J120" s="1014"/>
      <c r="K120" s="1014"/>
      <c r="L120" s="1014"/>
      <c r="M120" s="1014"/>
      <c r="N120" s="1014"/>
      <c r="O120" s="1014"/>
      <c r="P120" s="1014"/>
      <c r="Q120" s="1014"/>
      <c r="R120" s="1014"/>
      <c r="S120" s="1014"/>
      <c r="T120" s="1014"/>
      <c r="U120" s="1014"/>
      <c r="V120" s="1014"/>
      <c r="W120" s="1014"/>
      <c r="X120" s="1014"/>
      <c r="Y120" s="1014"/>
      <c r="Z120" s="1014"/>
      <c r="AA120" s="1014"/>
      <c r="AB120" s="1015"/>
      <c r="AC120" s="977">
        <f>ROUND(AJ120/1000,0)</f>
        <v>0</v>
      </c>
      <c r="AD120" s="978"/>
      <c r="AE120" s="978"/>
      <c r="AF120" s="978"/>
      <c r="AG120" s="979"/>
      <c r="AH120" s="682" t="s">
        <v>6571</v>
      </c>
      <c r="AJ120" s="688">
        <f>SUMIF('pdc 2015'!$G$7:$G$607,'SP_Attivo MIN'!$B120,'pdc 2015'!$Q$7:$Q$607)-SUMIF('pdc 2015'!$G$7:$G$607,'SP_Attivo MIN'!$AL120,'pdc 2015'!$Q$7:$Q$607)</f>
        <v>0</v>
      </c>
      <c r="AL120" s="63" t="s">
        <v>1590</v>
      </c>
    </row>
    <row r="121" spans="1:38" s="567" customFormat="1" ht="15.75" customHeight="1">
      <c r="A121" s="684"/>
      <c r="B121" s="1010" t="s">
        <v>373</v>
      </c>
      <c r="C121" s="1011"/>
      <c r="D121" s="1011"/>
      <c r="E121" s="1011"/>
      <c r="F121" s="1012"/>
      <c r="G121" s="1013" t="s">
        <v>7901</v>
      </c>
      <c r="H121" s="1014"/>
      <c r="I121" s="1014"/>
      <c r="J121" s="1014"/>
      <c r="K121" s="1014"/>
      <c r="L121" s="1014"/>
      <c r="M121" s="1014"/>
      <c r="N121" s="1014"/>
      <c r="O121" s="1014"/>
      <c r="P121" s="1014"/>
      <c r="Q121" s="1014"/>
      <c r="R121" s="1014"/>
      <c r="S121" s="1014"/>
      <c r="T121" s="1014"/>
      <c r="U121" s="1014"/>
      <c r="V121" s="1014"/>
      <c r="W121" s="1014"/>
      <c r="X121" s="1014"/>
      <c r="Y121" s="1014"/>
      <c r="Z121" s="1014"/>
      <c r="AA121" s="1014"/>
      <c r="AB121" s="1015"/>
      <c r="AC121" s="977">
        <f>ROUND(AJ121/1000,0)</f>
        <v>0</v>
      </c>
      <c r="AD121" s="978"/>
      <c r="AE121" s="978"/>
      <c r="AF121" s="978"/>
      <c r="AG121" s="979"/>
      <c r="AH121" s="682" t="s">
        <v>6571</v>
      </c>
      <c r="AJ121" s="688">
        <f>SUMIF('pdc 2015'!$G$7:$G$607,'SP_Attivo MIN'!$B121,'pdc 2015'!$Q$7:$Q$607)-SUMIF('pdc 2015'!$G$7:$G$607,'SP_Attivo MIN'!$AL121,'pdc 2015'!$Q$7:$Q$607)</f>
        <v>0</v>
      </c>
      <c r="AL121" s="63"/>
    </row>
    <row r="122" spans="1:38" s="567" customFormat="1" ht="15.75" customHeight="1">
      <c r="A122" s="684"/>
      <c r="B122" s="989" t="s">
        <v>7902</v>
      </c>
      <c r="C122" s="990"/>
      <c r="D122" s="990"/>
      <c r="E122" s="990"/>
      <c r="F122" s="991"/>
      <c r="G122" s="992" t="s">
        <v>7903</v>
      </c>
      <c r="H122" s="993"/>
      <c r="I122" s="993"/>
      <c r="J122" s="993"/>
      <c r="K122" s="993"/>
      <c r="L122" s="993"/>
      <c r="M122" s="993"/>
      <c r="N122" s="993"/>
      <c r="O122" s="993"/>
      <c r="P122" s="993"/>
      <c r="Q122" s="993"/>
      <c r="R122" s="993"/>
      <c r="S122" s="993"/>
      <c r="T122" s="993"/>
      <c r="U122" s="993"/>
      <c r="V122" s="993"/>
      <c r="W122" s="993"/>
      <c r="X122" s="993"/>
      <c r="Y122" s="993"/>
      <c r="Z122" s="993"/>
      <c r="AA122" s="993"/>
      <c r="AB122" s="994"/>
      <c r="AC122" s="1019">
        <f>SUM(AC123:AC129)</f>
        <v>0</v>
      </c>
      <c r="AD122" s="1020"/>
      <c r="AE122" s="1020"/>
      <c r="AF122" s="1020"/>
      <c r="AG122" s="1021"/>
      <c r="AH122" s="682" t="s">
        <v>6571</v>
      </c>
      <c r="AJ122" s="687">
        <f>SUM(AJ123:AJ129)</f>
        <v>0</v>
      </c>
      <c r="AL122" s="63"/>
    </row>
    <row r="123" spans="1:38" s="567" customFormat="1" ht="15.75" customHeight="1">
      <c r="A123" s="684"/>
      <c r="B123" s="1010" t="s">
        <v>332</v>
      </c>
      <c r="C123" s="1011"/>
      <c r="D123" s="1011"/>
      <c r="E123" s="1011"/>
      <c r="F123" s="1012"/>
      <c r="G123" s="1013" t="s">
        <v>7904</v>
      </c>
      <c r="H123" s="1014"/>
      <c r="I123" s="1014"/>
      <c r="J123" s="1014"/>
      <c r="K123" s="1014"/>
      <c r="L123" s="1014"/>
      <c r="M123" s="1014"/>
      <c r="N123" s="1014"/>
      <c r="O123" s="1014"/>
      <c r="P123" s="1014"/>
      <c r="Q123" s="1014"/>
      <c r="R123" s="1014"/>
      <c r="S123" s="1014"/>
      <c r="T123" s="1014"/>
      <c r="U123" s="1014"/>
      <c r="V123" s="1014"/>
      <c r="W123" s="1014"/>
      <c r="X123" s="1014"/>
      <c r="Y123" s="1014"/>
      <c r="Z123" s="1014"/>
      <c r="AA123" s="1014"/>
      <c r="AB123" s="1015"/>
      <c r="AC123" s="977">
        <f>ROUND(AJ123/1000,0)</f>
        <v>0</v>
      </c>
      <c r="AD123" s="978"/>
      <c r="AE123" s="978"/>
      <c r="AF123" s="978"/>
      <c r="AG123" s="979"/>
      <c r="AH123" s="682" t="s">
        <v>6571</v>
      </c>
      <c r="AJ123" s="688">
        <f>SUMIF('pdc 2015'!$G$7:$G$607,'SP_Attivo MIN'!$B123,'pdc 2015'!$Q$7:$Q$607)-SUMIF('pdc 2015'!$G$7:$G$607,'SP_Attivo MIN'!$AL123,'pdc 2015'!$Q$7:$Q$607)</f>
        <v>0</v>
      </c>
      <c r="AL123" s="63" t="s">
        <v>1595</v>
      </c>
    </row>
    <row r="124" spans="1:38" s="567" customFormat="1" ht="15.75" customHeight="1">
      <c r="A124" s="684"/>
      <c r="B124" s="1010" t="s">
        <v>340</v>
      </c>
      <c r="C124" s="1011"/>
      <c r="D124" s="1011"/>
      <c r="E124" s="1011"/>
      <c r="F124" s="1012"/>
      <c r="G124" s="1013" t="s">
        <v>7905</v>
      </c>
      <c r="H124" s="1014"/>
      <c r="I124" s="1014"/>
      <c r="J124" s="1014"/>
      <c r="K124" s="1014"/>
      <c r="L124" s="1014"/>
      <c r="M124" s="1014"/>
      <c r="N124" s="1014"/>
      <c r="O124" s="1014"/>
      <c r="P124" s="1014"/>
      <c r="Q124" s="1014"/>
      <c r="R124" s="1014"/>
      <c r="S124" s="1014"/>
      <c r="T124" s="1014"/>
      <c r="U124" s="1014"/>
      <c r="V124" s="1014"/>
      <c r="W124" s="1014"/>
      <c r="X124" s="1014"/>
      <c r="Y124" s="1014"/>
      <c r="Z124" s="1014"/>
      <c r="AA124" s="1014"/>
      <c r="AB124" s="1015"/>
      <c r="AC124" s="977">
        <f>ROUND(AJ124/1000,0)</f>
        <v>0</v>
      </c>
      <c r="AD124" s="978"/>
      <c r="AE124" s="978"/>
      <c r="AF124" s="978"/>
      <c r="AG124" s="979"/>
      <c r="AH124" s="682" t="s">
        <v>6571</v>
      </c>
      <c r="AJ124" s="688">
        <f>SUMIF('pdc 2015'!$G$7:$G$607,'SP_Attivo MIN'!$B124,'pdc 2015'!$Q$7:$Q$607)-SUMIF('pdc 2015'!$G$7:$G$607,'SP_Attivo MIN'!$AL124,'pdc 2015'!$Q$7:$Q$607)</f>
        <v>0</v>
      </c>
      <c r="AL124" s="63" t="s">
        <v>1601</v>
      </c>
    </row>
    <row r="125" spans="1:38" s="567" customFormat="1" ht="15.75" customHeight="1">
      <c r="A125" s="684"/>
      <c r="B125" s="1010" t="s">
        <v>346</v>
      </c>
      <c r="C125" s="1011"/>
      <c r="D125" s="1011"/>
      <c r="E125" s="1011"/>
      <c r="F125" s="1012"/>
      <c r="G125" s="1013" t="s">
        <v>7906</v>
      </c>
      <c r="H125" s="1014"/>
      <c r="I125" s="1014"/>
      <c r="J125" s="1014"/>
      <c r="K125" s="1014"/>
      <c r="L125" s="1014"/>
      <c r="M125" s="1014"/>
      <c r="N125" s="1014"/>
      <c r="O125" s="1014"/>
      <c r="P125" s="1014"/>
      <c r="Q125" s="1014"/>
      <c r="R125" s="1014"/>
      <c r="S125" s="1014"/>
      <c r="T125" s="1014"/>
      <c r="U125" s="1014"/>
      <c r="V125" s="1014"/>
      <c r="W125" s="1014"/>
      <c r="X125" s="1014"/>
      <c r="Y125" s="1014"/>
      <c r="Z125" s="1014"/>
      <c r="AA125" s="1014"/>
      <c r="AB125" s="1015"/>
      <c r="AC125" s="977">
        <f>ROUND(AJ125/1000,0)</f>
        <v>0</v>
      </c>
      <c r="AD125" s="978"/>
      <c r="AE125" s="978"/>
      <c r="AF125" s="978"/>
      <c r="AG125" s="979"/>
      <c r="AH125" s="682" t="s">
        <v>6571</v>
      </c>
      <c r="AJ125" s="688">
        <f>SUMIF('pdc 2015'!$G$7:$G$607,'SP_Attivo MIN'!$B125,'pdc 2015'!$Q$7:$Q$607)-SUMIF('pdc 2015'!$G$7:$G$607,'SP_Attivo MIN'!$AL125,'pdc 2015'!$Q$7:$Q$607)</f>
        <v>0</v>
      </c>
      <c r="AL125" s="63" t="s">
        <v>1606</v>
      </c>
    </row>
    <row r="126" spans="1:38" s="567" customFormat="1" ht="15.75" customHeight="1">
      <c r="A126" s="684"/>
      <c r="B126" s="1010" t="s">
        <v>352</v>
      </c>
      <c r="C126" s="1011"/>
      <c r="D126" s="1011"/>
      <c r="E126" s="1011"/>
      <c r="F126" s="1012"/>
      <c r="G126" s="1013" t="s">
        <v>7907</v>
      </c>
      <c r="H126" s="1014"/>
      <c r="I126" s="1014"/>
      <c r="J126" s="1014"/>
      <c r="K126" s="1014"/>
      <c r="L126" s="1014"/>
      <c r="M126" s="1014"/>
      <c r="N126" s="1014"/>
      <c r="O126" s="1014"/>
      <c r="P126" s="1014"/>
      <c r="Q126" s="1014"/>
      <c r="R126" s="1014"/>
      <c r="S126" s="1014"/>
      <c r="T126" s="1014"/>
      <c r="U126" s="1014"/>
      <c r="V126" s="1014"/>
      <c r="W126" s="1014"/>
      <c r="X126" s="1014"/>
      <c r="Y126" s="1014"/>
      <c r="Z126" s="1014"/>
      <c r="AA126" s="1014"/>
      <c r="AB126" s="1015"/>
      <c r="AC126" s="977">
        <f>ROUND(AJ126/1000,0)</f>
        <v>0</v>
      </c>
      <c r="AD126" s="978"/>
      <c r="AE126" s="978"/>
      <c r="AF126" s="978"/>
      <c r="AG126" s="979"/>
      <c r="AH126" s="682" t="s">
        <v>6571</v>
      </c>
      <c r="AJ126" s="688">
        <f>SUMIF('pdc 2015'!$G$7:$G$607,'SP_Attivo MIN'!$B126,'pdc 2015'!$Q$7:$Q$607)-SUMIF('pdc 2015'!$G$7:$G$607,'SP_Attivo MIN'!$AL126,'pdc 2015'!$Q$7:$Q$607)</f>
        <v>0</v>
      </c>
      <c r="AL126" s="63" t="s">
        <v>1611</v>
      </c>
    </row>
    <row r="127" spans="1:38" s="567" customFormat="1" ht="15.75" customHeight="1">
      <c r="A127" s="684"/>
      <c r="B127" s="1010" t="s">
        <v>358</v>
      </c>
      <c r="C127" s="1011"/>
      <c r="D127" s="1011"/>
      <c r="E127" s="1011"/>
      <c r="F127" s="1012"/>
      <c r="G127" s="1013" t="s">
        <v>7908</v>
      </c>
      <c r="H127" s="1014"/>
      <c r="I127" s="1014"/>
      <c r="J127" s="1014"/>
      <c r="K127" s="1014"/>
      <c r="L127" s="1014"/>
      <c r="M127" s="1014"/>
      <c r="N127" s="1014"/>
      <c r="O127" s="1014"/>
      <c r="P127" s="1014"/>
      <c r="Q127" s="1014"/>
      <c r="R127" s="1014"/>
      <c r="S127" s="1014"/>
      <c r="T127" s="1014"/>
      <c r="U127" s="1014"/>
      <c r="V127" s="1014"/>
      <c r="W127" s="1014"/>
      <c r="X127" s="1014"/>
      <c r="Y127" s="1014"/>
      <c r="Z127" s="1014"/>
      <c r="AA127" s="1014"/>
      <c r="AB127" s="1015"/>
      <c r="AC127" s="977">
        <f>ROUND(AJ127/1000,0)</f>
        <v>0</v>
      </c>
      <c r="AD127" s="978"/>
      <c r="AE127" s="978"/>
      <c r="AF127" s="978"/>
      <c r="AG127" s="979"/>
      <c r="AH127" s="682" t="s">
        <v>6571</v>
      </c>
      <c r="AJ127" s="688">
        <f>SUMIF('pdc 2015'!$G$7:$G$607,'SP_Attivo MIN'!$B127,'pdc 2015'!$Q$7:$Q$607)-SUMIF('pdc 2015'!$G$7:$G$607,'SP_Attivo MIN'!$AL127,'pdc 2015'!$Q$7:$Q$607)</f>
        <v>0</v>
      </c>
      <c r="AL127" s="63" t="s">
        <v>1616</v>
      </c>
    </row>
    <row r="128" spans="1:38" s="567" customFormat="1" ht="15.75" customHeight="1">
      <c r="A128" s="684"/>
      <c r="B128" s="1010" t="s">
        <v>364</v>
      </c>
      <c r="C128" s="1011"/>
      <c r="D128" s="1011"/>
      <c r="E128" s="1011"/>
      <c r="F128" s="1012"/>
      <c r="G128" s="1013" t="s">
        <v>7909</v>
      </c>
      <c r="H128" s="1014"/>
      <c r="I128" s="1014"/>
      <c r="J128" s="1014"/>
      <c r="K128" s="1014"/>
      <c r="L128" s="1014"/>
      <c r="M128" s="1014"/>
      <c r="N128" s="1014"/>
      <c r="O128" s="1014"/>
      <c r="P128" s="1014"/>
      <c r="Q128" s="1014"/>
      <c r="R128" s="1014"/>
      <c r="S128" s="1014"/>
      <c r="T128" s="1014"/>
      <c r="U128" s="1014"/>
      <c r="V128" s="1014"/>
      <c r="W128" s="1014"/>
      <c r="X128" s="1014"/>
      <c r="Y128" s="1014"/>
      <c r="Z128" s="1014"/>
      <c r="AA128" s="1014"/>
      <c r="AB128" s="1015"/>
      <c r="AC128" s="977">
        <f>ROUND(AJ128/1000,0)</f>
        <v>0</v>
      </c>
      <c r="AD128" s="978"/>
      <c r="AE128" s="978"/>
      <c r="AF128" s="978"/>
      <c r="AG128" s="979"/>
      <c r="AH128" s="682" t="s">
        <v>6571</v>
      </c>
      <c r="AJ128" s="688">
        <f>SUMIF('pdc 2015'!$G$7:$G$607,'SP_Attivo MIN'!$B128,'pdc 2015'!$Q$7:$Q$607)-SUMIF('pdc 2015'!$G$7:$G$607,'SP_Attivo MIN'!$AL128,'pdc 2015'!$Q$7:$Q$607)</f>
        <v>0</v>
      </c>
      <c r="AL128" s="63" t="s">
        <v>1621</v>
      </c>
    </row>
    <row r="129" spans="1:38" s="567" customFormat="1" ht="15.75" customHeight="1" thickBot="1">
      <c r="A129" s="690"/>
      <c r="B129" s="1004" t="s">
        <v>381</v>
      </c>
      <c r="C129" s="1005"/>
      <c r="D129" s="1005"/>
      <c r="E129" s="1005"/>
      <c r="F129" s="1006"/>
      <c r="G129" s="1007" t="s">
        <v>7910</v>
      </c>
      <c r="H129" s="1008"/>
      <c r="I129" s="1008"/>
      <c r="J129" s="1008"/>
      <c r="K129" s="1008"/>
      <c r="L129" s="1008"/>
      <c r="M129" s="1008"/>
      <c r="N129" s="1008"/>
      <c r="O129" s="1008"/>
      <c r="P129" s="1008"/>
      <c r="Q129" s="1008"/>
      <c r="R129" s="1008"/>
      <c r="S129" s="1008"/>
      <c r="T129" s="1008"/>
      <c r="U129" s="1008"/>
      <c r="V129" s="1008"/>
      <c r="W129" s="1008"/>
      <c r="X129" s="1008"/>
      <c r="Y129" s="1008"/>
      <c r="Z129" s="1008"/>
      <c r="AA129" s="1008"/>
      <c r="AB129" s="1009"/>
      <c r="AC129" s="967">
        <f>ROUND(AJ129/1000,0)</f>
        <v>0</v>
      </c>
      <c r="AD129" s="968"/>
      <c r="AE129" s="968"/>
      <c r="AF129" s="968"/>
      <c r="AG129" s="969"/>
      <c r="AH129" s="697" t="s">
        <v>6571</v>
      </c>
      <c r="AJ129" s="688">
        <f>SUMIF('pdc 2015'!$G$7:$G$607,'SP_Attivo MIN'!$B129,'pdc 2015'!$Q$7:$Q$607)-SUMIF('pdc 2015'!$G$7:$G$607,'SP_Attivo MIN'!$AL129,'pdc 2015'!$Q$7:$Q$607)</f>
        <v>0</v>
      </c>
      <c r="AL129" s="63"/>
    </row>
    <row r="130" spans="1:38" s="567" customFormat="1" ht="15.75" customHeight="1">
      <c r="A130" s="689"/>
      <c r="B130" s="980" t="s">
        <v>7911</v>
      </c>
      <c r="C130" s="981"/>
      <c r="D130" s="981"/>
      <c r="E130" s="981"/>
      <c r="F130" s="982"/>
      <c r="G130" s="983" t="s">
        <v>7912</v>
      </c>
      <c r="H130" s="984"/>
      <c r="I130" s="984"/>
      <c r="J130" s="984"/>
      <c r="K130" s="984"/>
      <c r="L130" s="984"/>
      <c r="M130" s="984"/>
      <c r="N130" s="984"/>
      <c r="O130" s="984"/>
      <c r="P130" s="984"/>
      <c r="Q130" s="984"/>
      <c r="R130" s="984"/>
      <c r="S130" s="984"/>
      <c r="T130" s="984"/>
      <c r="U130" s="984"/>
      <c r="V130" s="984"/>
      <c r="W130" s="984"/>
      <c r="X130" s="984"/>
      <c r="Y130" s="984"/>
      <c r="Z130" s="984"/>
      <c r="AA130" s="984"/>
      <c r="AB130" s="985"/>
      <c r="AC130" s="986">
        <f>AC131+AC146+AC164+AC165+AC172+AC176+AC177</f>
        <v>0</v>
      </c>
      <c r="AD130" s="987"/>
      <c r="AE130" s="987"/>
      <c r="AF130" s="987"/>
      <c r="AG130" s="988"/>
      <c r="AH130" s="682" t="s">
        <v>6571</v>
      </c>
      <c r="AJ130" s="698">
        <f>AJ131+AJ146+AJ164+AJ165+AJ172+AJ176+AJ177</f>
        <v>0</v>
      </c>
    </row>
    <row r="131" spans="1:38" s="567" customFormat="1" ht="15.75" customHeight="1">
      <c r="A131" s="684"/>
      <c r="B131" s="989" t="s">
        <v>7913</v>
      </c>
      <c r="C131" s="990"/>
      <c r="D131" s="990"/>
      <c r="E131" s="990"/>
      <c r="F131" s="991"/>
      <c r="G131" s="992" t="s">
        <v>7914</v>
      </c>
      <c r="H131" s="993"/>
      <c r="I131" s="993"/>
      <c r="J131" s="993"/>
      <c r="K131" s="993"/>
      <c r="L131" s="993"/>
      <c r="M131" s="993"/>
      <c r="N131" s="993"/>
      <c r="O131" s="993"/>
      <c r="P131" s="993"/>
      <c r="Q131" s="993"/>
      <c r="R131" s="993"/>
      <c r="S131" s="993"/>
      <c r="T131" s="993"/>
      <c r="U131" s="993"/>
      <c r="V131" s="993"/>
      <c r="W131" s="993"/>
      <c r="X131" s="993"/>
      <c r="Y131" s="993"/>
      <c r="Z131" s="993"/>
      <c r="AA131" s="993"/>
      <c r="AB131" s="994"/>
      <c r="AC131" s="1019">
        <f>SUM(AC132:AC140)+AC145</f>
        <v>0</v>
      </c>
      <c r="AD131" s="1020"/>
      <c r="AE131" s="1020"/>
      <c r="AF131" s="1020"/>
      <c r="AG131" s="1021"/>
      <c r="AH131" s="682" t="s">
        <v>6571</v>
      </c>
      <c r="AJ131" s="687">
        <f>SUM(AJ132:AJ140)+AJ145</f>
        <v>0</v>
      </c>
    </row>
    <row r="132" spans="1:38" s="567" customFormat="1" ht="15.75" customHeight="1">
      <c r="A132" s="684" t="s">
        <v>6646</v>
      </c>
      <c r="B132" s="1010" t="s">
        <v>7915</v>
      </c>
      <c r="C132" s="1011"/>
      <c r="D132" s="1011"/>
      <c r="E132" s="1011"/>
      <c r="F132" s="1012"/>
      <c r="G132" s="1013" t="s">
        <v>7916</v>
      </c>
      <c r="H132" s="1014"/>
      <c r="I132" s="1014"/>
      <c r="J132" s="1014"/>
      <c r="K132" s="1014"/>
      <c r="L132" s="1014"/>
      <c r="M132" s="1014"/>
      <c r="N132" s="1014"/>
      <c r="O132" s="1014"/>
      <c r="P132" s="1014"/>
      <c r="Q132" s="1014"/>
      <c r="R132" s="1014"/>
      <c r="S132" s="1014"/>
      <c r="T132" s="1014"/>
      <c r="U132" s="1014"/>
      <c r="V132" s="1014"/>
      <c r="W132" s="1014"/>
      <c r="X132" s="1014"/>
      <c r="Y132" s="1014"/>
      <c r="Z132" s="1014"/>
      <c r="AA132" s="1014"/>
      <c r="AB132" s="1015"/>
      <c r="AC132" s="977">
        <f>ROUND(AJ132/1000,0)</f>
        <v>0</v>
      </c>
      <c r="AD132" s="978"/>
      <c r="AE132" s="978"/>
      <c r="AF132" s="978"/>
      <c r="AG132" s="979"/>
      <c r="AH132" s="682" t="s">
        <v>6571</v>
      </c>
      <c r="AJ132" s="688">
        <f>SUMIF('pdc 2015'!$G$7:$G$607,'SP_Attivo MIN'!$B132,'pdc 2015'!$Q$7:$Q$607)</f>
        <v>0</v>
      </c>
    </row>
    <row r="133" spans="1:38" s="567" customFormat="1" ht="15.75" customHeight="1">
      <c r="A133" s="684" t="s">
        <v>6646</v>
      </c>
      <c r="B133" s="1010" t="s">
        <v>7917</v>
      </c>
      <c r="C133" s="1011"/>
      <c r="D133" s="1011"/>
      <c r="E133" s="1011"/>
      <c r="F133" s="1012"/>
      <c r="G133" s="1013" t="s">
        <v>7918</v>
      </c>
      <c r="H133" s="1014"/>
      <c r="I133" s="1014"/>
      <c r="J133" s="1014"/>
      <c r="K133" s="1014"/>
      <c r="L133" s="1014"/>
      <c r="M133" s="1014"/>
      <c r="N133" s="1014"/>
      <c r="O133" s="1014"/>
      <c r="P133" s="1014"/>
      <c r="Q133" s="1014"/>
      <c r="R133" s="1014"/>
      <c r="S133" s="1014"/>
      <c r="T133" s="1014"/>
      <c r="U133" s="1014"/>
      <c r="V133" s="1014"/>
      <c r="W133" s="1014"/>
      <c r="X133" s="1014"/>
      <c r="Y133" s="1014"/>
      <c r="Z133" s="1014"/>
      <c r="AA133" s="1014"/>
      <c r="AB133" s="1015"/>
      <c r="AC133" s="977">
        <f>ROUND(AJ133/1000,0)</f>
        <v>0</v>
      </c>
      <c r="AD133" s="978"/>
      <c r="AE133" s="978"/>
      <c r="AF133" s="978"/>
      <c r="AG133" s="979"/>
      <c r="AH133" s="682" t="s">
        <v>6571</v>
      </c>
      <c r="AJ133" s="688">
        <f>SUMIF('pdc 2015'!$G$7:$G$607,'SP_Attivo MIN'!$B133,'pdc 2015'!$Q$7:$Q$607)</f>
        <v>0</v>
      </c>
    </row>
    <row r="134" spans="1:38" s="567" customFormat="1" ht="19.5" customHeight="1">
      <c r="A134" s="684" t="s">
        <v>6643</v>
      </c>
      <c r="B134" s="1022" t="s">
        <v>7919</v>
      </c>
      <c r="C134" s="1023"/>
      <c r="D134" s="1023"/>
      <c r="E134" s="1023"/>
      <c r="F134" s="1024"/>
      <c r="G134" s="1025" t="s">
        <v>7920</v>
      </c>
      <c r="H134" s="1026"/>
      <c r="I134" s="1026"/>
      <c r="J134" s="1026"/>
      <c r="K134" s="1026"/>
      <c r="L134" s="1026"/>
      <c r="M134" s="1026"/>
      <c r="N134" s="1026"/>
      <c r="O134" s="1026"/>
      <c r="P134" s="1026"/>
      <c r="Q134" s="1026"/>
      <c r="R134" s="1026"/>
      <c r="S134" s="1026"/>
      <c r="T134" s="1026"/>
      <c r="U134" s="1026"/>
      <c r="V134" s="1026"/>
      <c r="W134" s="1026"/>
      <c r="X134" s="1026"/>
      <c r="Y134" s="1026"/>
      <c r="Z134" s="1026"/>
      <c r="AA134" s="1026"/>
      <c r="AB134" s="1027"/>
      <c r="AC134" s="977">
        <f>ROUND(AJ134/1000,0)</f>
        <v>0</v>
      </c>
      <c r="AD134" s="978"/>
      <c r="AE134" s="978"/>
      <c r="AF134" s="978"/>
      <c r="AG134" s="979"/>
      <c r="AH134" s="682" t="s">
        <v>6571</v>
      </c>
      <c r="AJ134" s="688">
        <f>SUMIF('pdc 2015'!$G$7:$G$607,'SP_Attivo MIN'!$B134,'pdc 2015'!$Q$7:$Q$607)</f>
        <v>0</v>
      </c>
    </row>
    <row r="135" spans="1:38" s="567" customFormat="1" ht="18.75" customHeight="1">
      <c r="A135" s="684"/>
      <c r="B135" s="1022" t="s">
        <v>7921</v>
      </c>
      <c r="C135" s="1023"/>
      <c r="D135" s="1023"/>
      <c r="E135" s="1023"/>
      <c r="F135" s="1024"/>
      <c r="G135" s="1025" t="s">
        <v>7922</v>
      </c>
      <c r="H135" s="1026"/>
      <c r="I135" s="1026"/>
      <c r="J135" s="1026"/>
      <c r="K135" s="1026"/>
      <c r="L135" s="1026"/>
      <c r="M135" s="1026"/>
      <c r="N135" s="1026"/>
      <c r="O135" s="1026"/>
      <c r="P135" s="1026"/>
      <c r="Q135" s="1026"/>
      <c r="R135" s="1026"/>
      <c r="S135" s="1026"/>
      <c r="T135" s="1026"/>
      <c r="U135" s="1026"/>
      <c r="V135" s="1026"/>
      <c r="W135" s="1026"/>
      <c r="X135" s="1026"/>
      <c r="Y135" s="1026"/>
      <c r="Z135" s="1026"/>
      <c r="AA135" s="1026"/>
      <c r="AB135" s="1027"/>
      <c r="AC135" s="977">
        <f>ROUND(AJ135/1000,0)</f>
        <v>0</v>
      </c>
      <c r="AD135" s="978"/>
      <c r="AE135" s="978"/>
      <c r="AF135" s="978"/>
      <c r="AG135" s="979"/>
      <c r="AH135" s="682" t="s">
        <v>6571</v>
      </c>
      <c r="AJ135" s="688">
        <f>SUMIF('pdc 2015'!$G$7:$G$607,'SP_Attivo MIN'!$B135,'pdc 2015'!$Q$7:$Q$607)</f>
        <v>0</v>
      </c>
    </row>
    <row r="136" spans="1:38" s="567" customFormat="1" ht="15.75" customHeight="1">
      <c r="A136" s="684" t="s">
        <v>6646</v>
      </c>
      <c r="B136" s="1010" t="s">
        <v>7923</v>
      </c>
      <c r="C136" s="1011"/>
      <c r="D136" s="1011"/>
      <c r="E136" s="1011"/>
      <c r="F136" s="1012"/>
      <c r="G136" s="1013" t="s">
        <v>7924</v>
      </c>
      <c r="H136" s="1014"/>
      <c r="I136" s="1014"/>
      <c r="J136" s="1014"/>
      <c r="K136" s="1014"/>
      <c r="L136" s="1014"/>
      <c r="M136" s="1014"/>
      <c r="N136" s="1014"/>
      <c r="O136" s="1014"/>
      <c r="P136" s="1014"/>
      <c r="Q136" s="1014"/>
      <c r="R136" s="1014"/>
      <c r="S136" s="1014"/>
      <c r="T136" s="1014"/>
      <c r="U136" s="1014"/>
      <c r="V136" s="1014"/>
      <c r="W136" s="1014"/>
      <c r="X136" s="1014"/>
      <c r="Y136" s="1014"/>
      <c r="Z136" s="1014"/>
      <c r="AA136" s="1014"/>
      <c r="AB136" s="1015"/>
      <c r="AC136" s="977">
        <f>ROUND(AJ136/1000,0)</f>
        <v>0</v>
      </c>
      <c r="AD136" s="978"/>
      <c r="AE136" s="978"/>
      <c r="AF136" s="978"/>
      <c r="AG136" s="979"/>
      <c r="AH136" s="682" t="s">
        <v>6571</v>
      </c>
      <c r="AJ136" s="688">
        <f>SUMIF('pdc 2015'!$G$7:$G$607,'SP_Attivo MIN'!$B136,'pdc 2015'!$Q$7:$Q$607)</f>
        <v>0</v>
      </c>
    </row>
    <row r="137" spans="1:38" s="567" customFormat="1" ht="15.75" customHeight="1">
      <c r="A137" s="684" t="s">
        <v>6646</v>
      </c>
      <c r="B137" s="1010" t="s">
        <v>7925</v>
      </c>
      <c r="C137" s="1011"/>
      <c r="D137" s="1011"/>
      <c r="E137" s="1011"/>
      <c r="F137" s="1012"/>
      <c r="G137" s="1013" t="s">
        <v>7926</v>
      </c>
      <c r="H137" s="1014"/>
      <c r="I137" s="1014"/>
      <c r="J137" s="1014"/>
      <c r="K137" s="1014"/>
      <c r="L137" s="1014"/>
      <c r="M137" s="1014"/>
      <c r="N137" s="1014"/>
      <c r="O137" s="1014"/>
      <c r="P137" s="1014"/>
      <c r="Q137" s="1014"/>
      <c r="R137" s="1014"/>
      <c r="S137" s="1014"/>
      <c r="T137" s="1014"/>
      <c r="U137" s="1014"/>
      <c r="V137" s="1014"/>
      <c r="W137" s="1014"/>
      <c r="X137" s="1014"/>
      <c r="Y137" s="1014"/>
      <c r="Z137" s="1014"/>
      <c r="AA137" s="1014"/>
      <c r="AB137" s="1015"/>
      <c r="AC137" s="977">
        <f>ROUND(AJ137/1000,0)</f>
        <v>0</v>
      </c>
      <c r="AD137" s="978"/>
      <c r="AE137" s="978"/>
      <c r="AF137" s="978"/>
      <c r="AG137" s="979"/>
      <c r="AH137" s="682" t="s">
        <v>6571</v>
      </c>
      <c r="AJ137" s="688">
        <f>SUMIF('pdc 2015'!$G$7:$G$607,'SP_Attivo MIN'!$B137,'pdc 2015'!$Q$7:$Q$607)</f>
        <v>0</v>
      </c>
    </row>
    <row r="138" spans="1:38" s="567" customFormat="1" ht="15.75" customHeight="1">
      <c r="A138" s="684" t="s">
        <v>6646</v>
      </c>
      <c r="B138" s="1010" t="s">
        <v>586</v>
      </c>
      <c r="C138" s="1011"/>
      <c r="D138" s="1011"/>
      <c r="E138" s="1011"/>
      <c r="F138" s="1012"/>
      <c r="G138" s="1013" t="s">
        <v>7927</v>
      </c>
      <c r="H138" s="1014"/>
      <c r="I138" s="1014"/>
      <c r="J138" s="1014"/>
      <c r="K138" s="1014"/>
      <c r="L138" s="1014"/>
      <c r="M138" s="1014"/>
      <c r="N138" s="1014"/>
      <c r="O138" s="1014"/>
      <c r="P138" s="1014"/>
      <c r="Q138" s="1014"/>
      <c r="R138" s="1014"/>
      <c r="S138" s="1014"/>
      <c r="T138" s="1014"/>
      <c r="U138" s="1014"/>
      <c r="V138" s="1014"/>
      <c r="W138" s="1014"/>
      <c r="X138" s="1014"/>
      <c r="Y138" s="1014"/>
      <c r="Z138" s="1014"/>
      <c r="AA138" s="1014"/>
      <c r="AB138" s="1015"/>
      <c r="AC138" s="977">
        <f>ROUND(AJ138/1000,0)</f>
        <v>0</v>
      </c>
      <c r="AD138" s="978"/>
      <c r="AE138" s="978"/>
      <c r="AF138" s="978"/>
      <c r="AG138" s="979"/>
      <c r="AH138" s="682" t="s">
        <v>6571</v>
      </c>
      <c r="AJ138" s="688">
        <f>SUMIF('pdc 2015'!$G$7:$G$607,'SP_Attivo MIN'!$B138,'pdc 2015'!$Q$7:$Q$607)-SUMIF('pdc 2015'!$G$7:$G$607,'SP_Attivo MIN'!$AL138,'pdc 2015'!$Q$7:$Q$607)</f>
        <v>0</v>
      </c>
      <c r="AL138" s="63" t="s">
        <v>1695</v>
      </c>
    </row>
    <row r="139" spans="1:38" s="567" customFormat="1" ht="15.75" customHeight="1">
      <c r="A139" s="684" t="s">
        <v>6646</v>
      </c>
      <c r="B139" s="1010" t="s">
        <v>594</v>
      </c>
      <c r="C139" s="1011"/>
      <c r="D139" s="1011"/>
      <c r="E139" s="1011"/>
      <c r="F139" s="1012"/>
      <c r="G139" s="1013" t="s">
        <v>7928</v>
      </c>
      <c r="H139" s="1014"/>
      <c r="I139" s="1014"/>
      <c r="J139" s="1014"/>
      <c r="K139" s="1014"/>
      <c r="L139" s="1014"/>
      <c r="M139" s="1014"/>
      <c r="N139" s="1014"/>
      <c r="O139" s="1014"/>
      <c r="P139" s="1014"/>
      <c r="Q139" s="1014"/>
      <c r="R139" s="1014"/>
      <c r="S139" s="1014"/>
      <c r="T139" s="1014"/>
      <c r="U139" s="1014"/>
      <c r="V139" s="1014"/>
      <c r="W139" s="1014"/>
      <c r="X139" s="1014"/>
      <c r="Y139" s="1014"/>
      <c r="Z139" s="1014"/>
      <c r="AA139" s="1014"/>
      <c r="AB139" s="1015"/>
      <c r="AC139" s="977">
        <f>ROUND(AJ139/1000,0)</f>
        <v>0</v>
      </c>
      <c r="AD139" s="978"/>
      <c r="AE139" s="978"/>
      <c r="AF139" s="978"/>
      <c r="AG139" s="979"/>
      <c r="AH139" s="682" t="s">
        <v>6571</v>
      </c>
      <c r="AJ139" s="688">
        <f>SUMIF('pdc 2015'!$G$7:$G$607,'SP_Attivo MIN'!$B139,'pdc 2015'!$Q$7:$Q$607)-SUMIF('pdc 2015'!$G$7:$G$607,'SP_Attivo MIN'!$AL139,'pdc 2015'!$Q$7:$Q$607)</f>
        <v>0</v>
      </c>
      <c r="AL139" s="63" t="s">
        <v>1701</v>
      </c>
    </row>
    <row r="140" spans="1:38" s="567" customFormat="1" ht="15.75" customHeight="1">
      <c r="A140" s="684"/>
      <c r="B140" s="1010" t="s">
        <v>7929</v>
      </c>
      <c r="C140" s="1011"/>
      <c r="D140" s="1011"/>
      <c r="E140" s="1011"/>
      <c r="F140" s="1012"/>
      <c r="G140" s="1013" t="s">
        <v>7930</v>
      </c>
      <c r="H140" s="1014"/>
      <c r="I140" s="1014"/>
      <c r="J140" s="1014"/>
      <c r="K140" s="1014"/>
      <c r="L140" s="1014"/>
      <c r="M140" s="1014"/>
      <c r="N140" s="1014"/>
      <c r="O140" s="1014"/>
      <c r="P140" s="1014"/>
      <c r="Q140" s="1014"/>
      <c r="R140" s="1014"/>
      <c r="S140" s="1014"/>
      <c r="T140" s="1014"/>
      <c r="U140" s="1014"/>
      <c r="V140" s="1014"/>
      <c r="W140" s="1014"/>
      <c r="X140" s="1014"/>
      <c r="Y140" s="1014"/>
      <c r="Z140" s="1014"/>
      <c r="AA140" s="1014"/>
      <c r="AB140" s="1015"/>
      <c r="AC140" s="1028">
        <f>SUM(AC141:AC144)</f>
        <v>0</v>
      </c>
      <c r="AD140" s="1029"/>
      <c r="AE140" s="1029"/>
      <c r="AF140" s="1029"/>
      <c r="AG140" s="1030"/>
      <c r="AH140" s="682" t="s">
        <v>6571</v>
      </c>
      <c r="AJ140" s="699">
        <f>SUM(AJ141:AJ144)</f>
        <v>0</v>
      </c>
      <c r="AL140" s="63"/>
    </row>
    <row r="141" spans="1:38" s="567" customFormat="1" ht="15.75" customHeight="1">
      <c r="A141" s="684" t="s">
        <v>6646</v>
      </c>
      <c r="B141" s="1010" t="s">
        <v>627</v>
      </c>
      <c r="C141" s="1011"/>
      <c r="D141" s="1011"/>
      <c r="E141" s="1011"/>
      <c r="F141" s="1012"/>
      <c r="G141" s="1013" t="s">
        <v>7931</v>
      </c>
      <c r="H141" s="1014"/>
      <c r="I141" s="1014"/>
      <c r="J141" s="1014"/>
      <c r="K141" s="1014"/>
      <c r="L141" s="1014"/>
      <c r="M141" s="1014"/>
      <c r="N141" s="1014"/>
      <c r="O141" s="1014"/>
      <c r="P141" s="1014"/>
      <c r="Q141" s="1014"/>
      <c r="R141" s="1014"/>
      <c r="S141" s="1014"/>
      <c r="T141" s="1014"/>
      <c r="U141" s="1014"/>
      <c r="V141" s="1014"/>
      <c r="W141" s="1014"/>
      <c r="X141" s="1014"/>
      <c r="Y141" s="1014"/>
      <c r="Z141" s="1014"/>
      <c r="AA141" s="1014"/>
      <c r="AB141" s="1015"/>
      <c r="AC141" s="977">
        <f>ROUND(AJ141/1000,0)</f>
        <v>0</v>
      </c>
      <c r="AD141" s="978"/>
      <c r="AE141" s="978"/>
      <c r="AF141" s="978"/>
      <c r="AG141" s="979"/>
      <c r="AH141" s="682" t="s">
        <v>6571</v>
      </c>
      <c r="AJ141" s="688">
        <f>SUMIF('pdc 2015'!$G$7:$G$607,'SP_Attivo MIN'!$B141,'pdc 2015'!$Q$7:$Q$607)-SUMIF('pdc 2015'!$G$7:$G$607,'SP_Attivo MIN'!$AL141,'pdc 2015'!$Q$7:$Q$607)</f>
        <v>0</v>
      </c>
      <c r="AL141" s="63" t="s">
        <v>1739</v>
      </c>
    </row>
    <row r="142" spans="1:38" s="567" customFormat="1" ht="15.75" customHeight="1">
      <c r="A142" s="684" t="s">
        <v>6646</v>
      </c>
      <c r="B142" s="1010" t="s">
        <v>635</v>
      </c>
      <c r="C142" s="1011"/>
      <c r="D142" s="1011"/>
      <c r="E142" s="1011"/>
      <c r="F142" s="1012"/>
      <c r="G142" s="1013" t="s">
        <v>7932</v>
      </c>
      <c r="H142" s="1014"/>
      <c r="I142" s="1014"/>
      <c r="J142" s="1014"/>
      <c r="K142" s="1014"/>
      <c r="L142" s="1014"/>
      <c r="M142" s="1014"/>
      <c r="N142" s="1014"/>
      <c r="O142" s="1014"/>
      <c r="P142" s="1014"/>
      <c r="Q142" s="1014"/>
      <c r="R142" s="1014"/>
      <c r="S142" s="1014"/>
      <c r="T142" s="1014"/>
      <c r="U142" s="1014"/>
      <c r="V142" s="1014"/>
      <c r="W142" s="1014"/>
      <c r="X142" s="1014"/>
      <c r="Y142" s="1014"/>
      <c r="Z142" s="1014"/>
      <c r="AA142" s="1014"/>
      <c r="AB142" s="1015"/>
      <c r="AC142" s="977">
        <f>ROUND(AJ142/1000,0)</f>
        <v>0</v>
      </c>
      <c r="AD142" s="978"/>
      <c r="AE142" s="978"/>
      <c r="AF142" s="978"/>
      <c r="AG142" s="979"/>
      <c r="AH142" s="682" t="s">
        <v>6571</v>
      </c>
      <c r="AJ142" s="688">
        <f>SUMIF('pdc 2015'!$G$7:$G$607,'SP_Attivo MIN'!$B142,'pdc 2015'!$Q$7:$Q$607)-SUMIF('pdc 2015'!$G$7:$G$607,'SP_Attivo MIN'!$AL142,'pdc 2015'!$Q$7:$Q$607)</f>
        <v>0</v>
      </c>
      <c r="AL142" s="63" t="s">
        <v>1744</v>
      </c>
    </row>
    <row r="143" spans="1:38" s="567" customFormat="1" ht="15.75" customHeight="1">
      <c r="A143" s="684" t="s">
        <v>6646</v>
      </c>
      <c r="B143" s="1010" t="s">
        <v>643</v>
      </c>
      <c r="C143" s="1011"/>
      <c r="D143" s="1011"/>
      <c r="E143" s="1011"/>
      <c r="F143" s="1012"/>
      <c r="G143" s="1013" t="s">
        <v>7933</v>
      </c>
      <c r="H143" s="1014"/>
      <c r="I143" s="1014"/>
      <c r="J143" s="1014"/>
      <c r="K143" s="1014"/>
      <c r="L143" s="1014"/>
      <c r="M143" s="1014"/>
      <c r="N143" s="1014"/>
      <c r="O143" s="1014"/>
      <c r="P143" s="1014"/>
      <c r="Q143" s="1014"/>
      <c r="R143" s="1014"/>
      <c r="S143" s="1014"/>
      <c r="T143" s="1014"/>
      <c r="U143" s="1014"/>
      <c r="V143" s="1014"/>
      <c r="W143" s="1014"/>
      <c r="X143" s="1014"/>
      <c r="Y143" s="1014"/>
      <c r="Z143" s="1014"/>
      <c r="AA143" s="1014"/>
      <c r="AB143" s="1015"/>
      <c r="AC143" s="977">
        <f>ROUND(AJ143/1000,0)</f>
        <v>0</v>
      </c>
      <c r="AD143" s="978"/>
      <c r="AE143" s="978"/>
      <c r="AF143" s="978"/>
      <c r="AG143" s="979"/>
      <c r="AH143" s="682" t="s">
        <v>6571</v>
      </c>
      <c r="AJ143" s="688">
        <f>SUMIF('pdc 2015'!$G$7:$G$607,'SP_Attivo MIN'!$B143,'pdc 2015'!$Q$7:$Q$607)-SUMIF('pdc 2015'!$G$7:$G$607,'SP_Attivo MIN'!$AL143,'pdc 2015'!$Q$7:$Q$607)</f>
        <v>0</v>
      </c>
      <c r="AL143" s="63" t="s">
        <v>1749</v>
      </c>
    </row>
    <row r="144" spans="1:38" s="567" customFormat="1" ht="15.75" customHeight="1">
      <c r="A144" s="684" t="s">
        <v>6646</v>
      </c>
      <c r="B144" s="1010" t="s">
        <v>651</v>
      </c>
      <c r="C144" s="1011"/>
      <c r="D144" s="1011"/>
      <c r="E144" s="1011"/>
      <c r="F144" s="1012"/>
      <c r="G144" s="1013" t="s">
        <v>7934</v>
      </c>
      <c r="H144" s="1014"/>
      <c r="I144" s="1014"/>
      <c r="J144" s="1014"/>
      <c r="K144" s="1014"/>
      <c r="L144" s="1014"/>
      <c r="M144" s="1014"/>
      <c r="N144" s="1014"/>
      <c r="O144" s="1014"/>
      <c r="P144" s="1014"/>
      <c r="Q144" s="1014"/>
      <c r="R144" s="1014"/>
      <c r="S144" s="1014"/>
      <c r="T144" s="1014"/>
      <c r="U144" s="1014"/>
      <c r="V144" s="1014"/>
      <c r="W144" s="1014"/>
      <c r="X144" s="1014"/>
      <c r="Y144" s="1014"/>
      <c r="Z144" s="1014"/>
      <c r="AA144" s="1014"/>
      <c r="AB144" s="1015"/>
      <c r="AC144" s="977">
        <f>ROUND(AJ144/1000,0)</f>
        <v>0</v>
      </c>
      <c r="AD144" s="978"/>
      <c r="AE144" s="978"/>
      <c r="AF144" s="978"/>
      <c r="AG144" s="979"/>
      <c r="AH144" s="682" t="s">
        <v>6571</v>
      </c>
      <c r="AJ144" s="688">
        <f>SUMIF('pdc 2015'!$G$7:$G$607,'SP_Attivo MIN'!$B144,'pdc 2015'!$Q$7:$Q$607)-SUMIF('pdc 2015'!$G$7:$G$607,'SP_Attivo MIN'!$AL144,'pdc 2015'!$Q$7:$Q$607)</f>
        <v>0</v>
      </c>
      <c r="AL144" s="63" t="s">
        <v>1755</v>
      </c>
    </row>
    <row r="145" spans="1:38" s="567" customFormat="1" ht="15.75" customHeight="1">
      <c r="A145" s="684"/>
      <c r="B145" s="1010" t="s">
        <v>603</v>
      </c>
      <c r="C145" s="1011"/>
      <c r="D145" s="1011"/>
      <c r="E145" s="1011"/>
      <c r="F145" s="1012"/>
      <c r="G145" s="1013" t="s">
        <v>7935</v>
      </c>
      <c r="H145" s="1014"/>
      <c r="I145" s="1014"/>
      <c r="J145" s="1014"/>
      <c r="K145" s="1014"/>
      <c r="L145" s="1014"/>
      <c r="M145" s="1014"/>
      <c r="N145" s="1014"/>
      <c r="O145" s="1014"/>
      <c r="P145" s="1014"/>
      <c r="Q145" s="1014"/>
      <c r="R145" s="1014"/>
      <c r="S145" s="1014"/>
      <c r="T145" s="1014"/>
      <c r="U145" s="1014"/>
      <c r="V145" s="1014"/>
      <c r="W145" s="1014"/>
      <c r="X145" s="1014"/>
      <c r="Y145" s="1014"/>
      <c r="Z145" s="1014"/>
      <c r="AA145" s="1014"/>
      <c r="AB145" s="1015"/>
      <c r="AC145" s="977">
        <f>ROUND(AJ145/1000,0)</f>
        <v>0</v>
      </c>
      <c r="AD145" s="978"/>
      <c r="AE145" s="978"/>
      <c r="AF145" s="978"/>
      <c r="AG145" s="979"/>
      <c r="AH145" s="682" t="s">
        <v>6571</v>
      </c>
      <c r="AJ145" s="688">
        <f>SUMIF('pdc 2015'!$G$7:$G$607,'SP_Attivo MIN'!$B145,'pdc 2015'!$Q$7:$Q$607)-SUMIF('pdc 2015'!$G$7:$G$607,'SP_Attivo MIN'!$AL145,'pdc 2015'!$Q$7:$Q$607)</f>
        <v>0</v>
      </c>
      <c r="AL145" s="63" t="s">
        <v>1707</v>
      </c>
    </row>
    <row r="146" spans="1:38" s="567" customFormat="1" ht="15.75" customHeight="1">
      <c r="A146" s="684"/>
      <c r="B146" s="989" t="s">
        <v>7936</v>
      </c>
      <c r="C146" s="990"/>
      <c r="D146" s="990"/>
      <c r="E146" s="990"/>
      <c r="F146" s="991"/>
      <c r="G146" s="992" t="s">
        <v>7937</v>
      </c>
      <c r="H146" s="993"/>
      <c r="I146" s="993"/>
      <c r="J146" s="993"/>
      <c r="K146" s="993"/>
      <c r="L146" s="993"/>
      <c r="M146" s="993"/>
      <c r="N146" s="993"/>
      <c r="O146" s="993"/>
      <c r="P146" s="993"/>
      <c r="Q146" s="993"/>
      <c r="R146" s="993"/>
      <c r="S146" s="993"/>
      <c r="T146" s="993"/>
      <c r="U146" s="993"/>
      <c r="V146" s="993"/>
      <c r="W146" s="993"/>
      <c r="X146" s="993"/>
      <c r="Y146" s="993"/>
      <c r="Z146" s="993"/>
      <c r="AA146" s="993"/>
      <c r="AB146" s="994"/>
      <c r="AC146" s="1019">
        <f>AC147+AC158</f>
        <v>0</v>
      </c>
      <c r="AD146" s="1020"/>
      <c r="AE146" s="1020"/>
      <c r="AF146" s="1020"/>
      <c r="AG146" s="1021"/>
      <c r="AH146" s="682" t="s">
        <v>6571</v>
      </c>
      <c r="AJ146" s="687">
        <f>AJ147+AJ158</f>
        <v>0</v>
      </c>
    </row>
    <row r="147" spans="1:38" s="567" customFormat="1" ht="15.75" customHeight="1">
      <c r="A147" s="684"/>
      <c r="B147" s="1010" t="s">
        <v>7938</v>
      </c>
      <c r="C147" s="1011"/>
      <c r="D147" s="1011"/>
      <c r="E147" s="1011"/>
      <c r="F147" s="1012"/>
      <c r="G147" s="1013" t="s">
        <v>7939</v>
      </c>
      <c r="H147" s="1014"/>
      <c r="I147" s="1014"/>
      <c r="J147" s="1014"/>
      <c r="K147" s="1014"/>
      <c r="L147" s="1014"/>
      <c r="M147" s="1014"/>
      <c r="N147" s="1014"/>
      <c r="O147" s="1014"/>
      <c r="P147" s="1014"/>
      <c r="Q147" s="1014"/>
      <c r="R147" s="1014"/>
      <c r="S147" s="1014"/>
      <c r="T147" s="1014"/>
      <c r="U147" s="1014"/>
      <c r="V147" s="1014"/>
      <c r="W147" s="1014"/>
      <c r="X147" s="1014"/>
      <c r="Y147" s="1014"/>
      <c r="Z147" s="1014"/>
      <c r="AA147" s="1014"/>
      <c r="AB147" s="1015"/>
      <c r="AC147" s="1028">
        <f>SUM(AC148:AC157)</f>
        <v>0</v>
      </c>
      <c r="AD147" s="1029"/>
      <c r="AE147" s="1029"/>
      <c r="AF147" s="1029"/>
      <c r="AG147" s="1030"/>
      <c r="AH147" s="682" t="s">
        <v>6571</v>
      </c>
      <c r="AJ147" s="699">
        <f>SUM(AJ148:AJ157)</f>
        <v>0</v>
      </c>
    </row>
    <row r="148" spans="1:38" s="567" customFormat="1" ht="15.75" customHeight="1">
      <c r="A148" s="684" t="s">
        <v>7940</v>
      </c>
      <c r="B148" s="1010" t="s">
        <v>7941</v>
      </c>
      <c r="C148" s="1011"/>
      <c r="D148" s="1011"/>
      <c r="E148" s="1011"/>
      <c r="F148" s="1012"/>
      <c r="G148" s="1013" t="s">
        <v>7942</v>
      </c>
      <c r="H148" s="1014"/>
      <c r="I148" s="1014"/>
      <c r="J148" s="1014"/>
      <c r="K148" s="1014"/>
      <c r="L148" s="1014"/>
      <c r="M148" s="1014"/>
      <c r="N148" s="1014"/>
      <c r="O148" s="1014"/>
      <c r="P148" s="1014"/>
      <c r="Q148" s="1014"/>
      <c r="R148" s="1014"/>
      <c r="S148" s="1014"/>
      <c r="T148" s="1014"/>
      <c r="U148" s="1014"/>
      <c r="V148" s="1014"/>
      <c r="W148" s="1014"/>
      <c r="X148" s="1014"/>
      <c r="Y148" s="1014"/>
      <c r="Z148" s="1014"/>
      <c r="AA148" s="1014"/>
      <c r="AB148" s="1015"/>
      <c r="AC148" s="977">
        <f>ROUND(AJ148/1000,0)</f>
        <v>0</v>
      </c>
      <c r="AD148" s="978"/>
      <c r="AE148" s="978"/>
      <c r="AF148" s="978"/>
      <c r="AG148" s="979"/>
      <c r="AH148" s="682" t="s">
        <v>6571</v>
      </c>
      <c r="AJ148" s="688">
        <f>SUMIF('pdc 2015'!$G$7:$G$607,'SP_Attivo MIN'!$B148,'pdc 2015'!$Q$7:$Q$607)-SUMIF('pdc 2015'!$G$7:$G$607,'SP_Attivo MIN'!$AL148,'pdc 2015'!$Q$7:$Q$607)</f>
        <v>0</v>
      </c>
    </row>
    <row r="149" spans="1:38" s="567" customFormat="1" ht="15.75" customHeight="1">
      <c r="A149" s="684" t="s">
        <v>7940</v>
      </c>
      <c r="B149" s="1010" t="s">
        <v>7943</v>
      </c>
      <c r="C149" s="1011"/>
      <c r="D149" s="1011"/>
      <c r="E149" s="1011"/>
      <c r="F149" s="1012"/>
      <c r="G149" s="1013" t="s">
        <v>7944</v>
      </c>
      <c r="H149" s="1014"/>
      <c r="I149" s="1014"/>
      <c r="J149" s="1014"/>
      <c r="K149" s="1014"/>
      <c r="L149" s="1014"/>
      <c r="M149" s="1014"/>
      <c r="N149" s="1014"/>
      <c r="O149" s="1014"/>
      <c r="P149" s="1014"/>
      <c r="Q149" s="1014"/>
      <c r="R149" s="1014"/>
      <c r="S149" s="1014"/>
      <c r="T149" s="1014"/>
      <c r="U149" s="1014"/>
      <c r="V149" s="1014"/>
      <c r="W149" s="1014"/>
      <c r="X149" s="1014"/>
      <c r="Y149" s="1014"/>
      <c r="Z149" s="1014"/>
      <c r="AA149" s="1014"/>
      <c r="AB149" s="1015"/>
      <c r="AC149" s="977">
        <f>ROUND(AJ149/1000,0)</f>
        <v>0</v>
      </c>
      <c r="AD149" s="978"/>
      <c r="AE149" s="978"/>
      <c r="AF149" s="978"/>
      <c r="AG149" s="979"/>
      <c r="AH149" s="682" t="s">
        <v>6571</v>
      </c>
      <c r="AJ149" s="688">
        <f>SUMIF('pdc 2015'!$G$7:$G$607,'SP_Attivo MIN'!$B149,'pdc 2015'!$Q$7:$Q$607)-SUMIF('pdc 2015'!$G$7:$G$607,'SP_Attivo MIN'!$AL149,'pdc 2015'!$Q$7:$Q$607)</f>
        <v>0</v>
      </c>
    </row>
    <row r="150" spans="1:38" s="567" customFormat="1" ht="15.75" customHeight="1">
      <c r="A150" s="684" t="s">
        <v>7940</v>
      </c>
      <c r="B150" s="1010" t="s">
        <v>395</v>
      </c>
      <c r="C150" s="1011"/>
      <c r="D150" s="1011"/>
      <c r="E150" s="1011"/>
      <c r="F150" s="1012"/>
      <c r="G150" s="1013" t="s">
        <v>7945</v>
      </c>
      <c r="H150" s="1014"/>
      <c r="I150" s="1014"/>
      <c r="J150" s="1014"/>
      <c r="K150" s="1014"/>
      <c r="L150" s="1014"/>
      <c r="M150" s="1014"/>
      <c r="N150" s="1014"/>
      <c r="O150" s="1014"/>
      <c r="P150" s="1014"/>
      <c r="Q150" s="1014"/>
      <c r="R150" s="1014"/>
      <c r="S150" s="1014"/>
      <c r="T150" s="1014"/>
      <c r="U150" s="1014"/>
      <c r="V150" s="1014"/>
      <c r="W150" s="1014"/>
      <c r="X150" s="1014"/>
      <c r="Y150" s="1014"/>
      <c r="Z150" s="1014"/>
      <c r="AA150" s="1014"/>
      <c r="AB150" s="1015"/>
      <c r="AC150" s="977">
        <f>ROUND(AJ150/1000,0)</f>
        <v>0</v>
      </c>
      <c r="AD150" s="978"/>
      <c r="AE150" s="978"/>
      <c r="AF150" s="978"/>
      <c r="AG150" s="979"/>
      <c r="AH150" s="682" t="s">
        <v>6571</v>
      </c>
      <c r="AJ150" s="688">
        <f>SUMIF('pdc 2015'!$G$7:$G$607,'SP_Attivo MIN'!$B150,'pdc 2015'!$Q$7:$Q$607)-SUMIF('pdc 2015'!$G$7:$G$607,'SP_Attivo MIN'!$AL150,'pdc 2015'!$Q$7:$Q$607)</f>
        <v>0</v>
      </c>
      <c r="AL150" s="63" t="s">
        <v>1629</v>
      </c>
    </row>
    <row r="151" spans="1:38" s="567" customFormat="1" ht="15.75" customHeight="1">
      <c r="A151" s="684" t="s">
        <v>6586</v>
      </c>
      <c r="B151" s="1010" t="s">
        <v>7946</v>
      </c>
      <c r="C151" s="1011"/>
      <c r="D151" s="1011"/>
      <c r="E151" s="1011"/>
      <c r="F151" s="1012"/>
      <c r="G151" s="1013" t="s">
        <v>7947</v>
      </c>
      <c r="H151" s="1014"/>
      <c r="I151" s="1014"/>
      <c r="J151" s="1014"/>
      <c r="K151" s="1014"/>
      <c r="L151" s="1014"/>
      <c r="M151" s="1014"/>
      <c r="N151" s="1014"/>
      <c r="O151" s="1014"/>
      <c r="P151" s="1014"/>
      <c r="Q151" s="1014"/>
      <c r="R151" s="1014"/>
      <c r="S151" s="1014"/>
      <c r="T151" s="1014"/>
      <c r="U151" s="1014"/>
      <c r="V151" s="1014"/>
      <c r="W151" s="1014"/>
      <c r="X151" s="1014"/>
      <c r="Y151" s="1014"/>
      <c r="Z151" s="1014"/>
      <c r="AA151" s="1014"/>
      <c r="AB151" s="1015"/>
      <c r="AC151" s="977">
        <f>ROUND(AJ151/1000,0)</f>
        <v>0</v>
      </c>
      <c r="AD151" s="978"/>
      <c r="AE151" s="978"/>
      <c r="AF151" s="978"/>
      <c r="AG151" s="979"/>
      <c r="AH151" s="682" t="s">
        <v>6571</v>
      </c>
      <c r="AJ151" s="688">
        <f>SUMIF('pdc 2015'!$G$7:$G$607,'SP_Attivo MIN'!$B151,'pdc 2015'!$Q$7:$Q$607)-SUMIF('pdc 2015'!$G$7:$G$607,'SP_Attivo MIN'!$AL151,'pdc 2015'!$Q$7:$Q$607)</f>
        <v>0</v>
      </c>
      <c r="AL151" s="63" t="s">
        <v>7948</v>
      </c>
    </row>
    <row r="152" spans="1:38" s="567" customFormat="1" ht="15.75" customHeight="1">
      <c r="A152" s="684" t="s">
        <v>6643</v>
      </c>
      <c r="B152" s="1010" t="s">
        <v>411</v>
      </c>
      <c r="C152" s="1011"/>
      <c r="D152" s="1011"/>
      <c r="E152" s="1011"/>
      <c r="F152" s="1012"/>
      <c r="G152" s="1013" t="s">
        <v>7949</v>
      </c>
      <c r="H152" s="1014"/>
      <c r="I152" s="1014"/>
      <c r="J152" s="1014"/>
      <c r="K152" s="1014"/>
      <c r="L152" s="1014"/>
      <c r="M152" s="1014"/>
      <c r="N152" s="1014"/>
      <c r="O152" s="1014"/>
      <c r="P152" s="1014"/>
      <c r="Q152" s="1014"/>
      <c r="R152" s="1014"/>
      <c r="S152" s="1014"/>
      <c r="T152" s="1014"/>
      <c r="U152" s="1014"/>
      <c r="V152" s="1014"/>
      <c r="W152" s="1014"/>
      <c r="X152" s="1014"/>
      <c r="Y152" s="1014"/>
      <c r="Z152" s="1014"/>
      <c r="AA152" s="1014"/>
      <c r="AB152" s="1015"/>
      <c r="AC152" s="977">
        <f>ROUND(AJ152/1000,0)</f>
        <v>0</v>
      </c>
      <c r="AD152" s="978"/>
      <c r="AE152" s="978"/>
      <c r="AF152" s="978"/>
      <c r="AG152" s="979"/>
      <c r="AH152" s="682" t="s">
        <v>6571</v>
      </c>
      <c r="AJ152" s="688">
        <f>SUMIF('pdc 2015'!$G$7:$G$607,'SP_Attivo MIN'!$B152,'pdc 2015'!$Q$7:$Q$607)-SUMIF('pdc 2015'!$G$7:$G$607,'SP_Attivo MIN'!$AL152,'pdc 2015'!$Q$7:$Q$607)</f>
        <v>0</v>
      </c>
      <c r="AL152" s="63" t="s">
        <v>1641</v>
      </c>
    </row>
    <row r="153" spans="1:38" s="567" customFormat="1" ht="15.75" customHeight="1">
      <c r="A153" s="684" t="s">
        <v>7940</v>
      </c>
      <c r="B153" s="1010" t="s">
        <v>7950</v>
      </c>
      <c r="C153" s="1011"/>
      <c r="D153" s="1011"/>
      <c r="E153" s="1011"/>
      <c r="F153" s="1012"/>
      <c r="G153" s="1013" t="s">
        <v>7951</v>
      </c>
      <c r="H153" s="1014"/>
      <c r="I153" s="1014"/>
      <c r="J153" s="1014"/>
      <c r="K153" s="1014"/>
      <c r="L153" s="1014"/>
      <c r="M153" s="1014"/>
      <c r="N153" s="1014"/>
      <c r="O153" s="1014"/>
      <c r="P153" s="1014"/>
      <c r="Q153" s="1014"/>
      <c r="R153" s="1014"/>
      <c r="S153" s="1014"/>
      <c r="T153" s="1014"/>
      <c r="U153" s="1014"/>
      <c r="V153" s="1014"/>
      <c r="W153" s="1014"/>
      <c r="X153" s="1014"/>
      <c r="Y153" s="1014"/>
      <c r="Z153" s="1014"/>
      <c r="AA153" s="1014"/>
      <c r="AB153" s="1015"/>
      <c r="AC153" s="977">
        <f>ROUND(AJ153/1000,0)</f>
        <v>0</v>
      </c>
      <c r="AD153" s="978"/>
      <c r="AE153" s="978"/>
      <c r="AF153" s="978"/>
      <c r="AG153" s="979"/>
      <c r="AH153" s="682" t="s">
        <v>6571</v>
      </c>
      <c r="AJ153" s="688">
        <f>SUMIF('pdc 2015'!$G$7:$G$607,'SP_Attivo MIN'!$B153,'pdc 2015'!$Q$7:$Q$607)-SUMIF('pdc 2015'!$G$7:$G$607,'SP_Attivo MIN'!$AL153,'pdc 2015'!$Q$7:$Q$607)</f>
        <v>0</v>
      </c>
      <c r="AL153" s="63"/>
    </row>
    <row r="154" spans="1:38" s="567" customFormat="1" ht="27.75" customHeight="1">
      <c r="A154" s="684" t="s">
        <v>7940</v>
      </c>
      <c r="B154" s="1010" t="s">
        <v>422</v>
      </c>
      <c r="C154" s="1011"/>
      <c r="D154" s="1011"/>
      <c r="E154" s="1011"/>
      <c r="F154" s="1012"/>
      <c r="G154" s="1013" t="s">
        <v>7952</v>
      </c>
      <c r="H154" s="1014"/>
      <c r="I154" s="1014"/>
      <c r="J154" s="1014"/>
      <c r="K154" s="1014"/>
      <c r="L154" s="1014"/>
      <c r="M154" s="1014"/>
      <c r="N154" s="1014"/>
      <c r="O154" s="1014"/>
      <c r="P154" s="1014"/>
      <c r="Q154" s="1014"/>
      <c r="R154" s="1014"/>
      <c r="S154" s="1014"/>
      <c r="T154" s="1014"/>
      <c r="U154" s="1014"/>
      <c r="V154" s="1014"/>
      <c r="W154" s="1014"/>
      <c r="X154" s="1014"/>
      <c r="Y154" s="1014"/>
      <c r="Z154" s="1014"/>
      <c r="AA154" s="1014"/>
      <c r="AB154" s="1015"/>
      <c r="AC154" s="977">
        <f>ROUND(AJ154/1000,0)</f>
        <v>0</v>
      </c>
      <c r="AD154" s="978"/>
      <c r="AE154" s="978"/>
      <c r="AF154" s="978"/>
      <c r="AG154" s="979"/>
      <c r="AH154" s="682" t="s">
        <v>6571</v>
      </c>
      <c r="AJ154" s="688">
        <f>SUMIF('pdc 2015'!$G$7:$G$607,'SP_Attivo MIN'!$B154,'pdc 2015'!$Q$7:$Q$607)-SUMIF('pdc 2015'!$G$7:$G$607,'SP_Attivo MIN'!$AL154,'pdc 2015'!$Q$7:$Q$607)</f>
        <v>0</v>
      </c>
      <c r="AL154" s="63" t="s">
        <v>1649</v>
      </c>
    </row>
    <row r="155" spans="1:38" s="567" customFormat="1" ht="27.75" customHeight="1">
      <c r="A155" s="684" t="s">
        <v>7940</v>
      </c>
      <c r="B155" s="1010" t="s">
        <v>403</v>
      </c>
      <c r="C155" s="1011"/>
      <c r="D155" s="1011"/>
      <c r="E155" s="1011"/>
      <c r="F155" s="1012"/>
      <c r="G155" s="1013" t="s">
        <v>7953</v>
      </c>
      <c r="H155" s="1014"/>
      <c r="I155" s="1014"/>
      <c r="J155" s="1014"/>
      <c r="K155" s="1014"/>
      <c r="L155" s="1014"/>
      <c r="M155" s="1014"/>
      <c r="N155" s="1014"/>
      <c r="O155" s="1014"/>
      <c r="P155" s="1014"/>
      <c r="Q155" s="1014"/>
      <c r="R155" s="1014"/>
      <c r="S155" s="1014"/>
      <c r="T155" s="1014"/>
      <c r="U155" s="1014"/>
      <c r="V155" s="1014"/>
      <c r="W155" s="1014"/>
      <c r="X155" s="1014"/>
      <c r="Y155" s="1014"/>
      <c r="Z155" s="1014"/>
      <c r="AA155" s="1014"/>
      <c r="AB155" s="1015"/>
      <c r="AC155" s="1028">
        <f>ROUND(AJ155/1000,0)</f>
        <v>0</v>
      </c>
      <c r="AD155" s="1029"/>
      <c r="AE155" s="1029"/>
      <c r="AF155" s="1029"/>
      <c r="AG155" s="1030"/>
      <c r="AH155" s="682" t="s">
        <v>6571</v>
      </c>
      <c r="AJ155" s="688">
        <f>SUMIF('pdc 2015'!$G$7:$G$607,'SP_Attivo MIN'!$B155,'pdc 2015'!$Q$7:$Q$607)-SUMIF('pdc 2015'!$G$7:$G$607,'SP_Attivo MIN'!$AL155,'pdc 2015'!$Q$7:$Q$607)</f>
        <v>0</v>
      </c>
      <c r="AL155" s="63"/>
    </row>
    <row r="156" spans="1:38" s="567" customFormat="1" ht="15.75" customHeight="1">
      <c r="A156" s="684" t="s">
        <v>7940</v>
      </c>
      <c r="B156" s="1010" t="s">
        <v>436</v>
      </c>
      <c r="C156" s="1011"/>
      <c r="D156" s="1011"/>
      <c r="E156" s="1011"/>
      <c r="F156" s="1012"/>
      <c r="G156" s="1013" t="s">
        <v>7954</v>
      </c>
      <c r="H156" s="1014"/>
      <c r="I156" s="1014"/>
      <c r="J156" s="1014"/>
      <c r="K156" s="1014"/>
      <c r="L156" s="1014"/>
      <c r="M156" s="1014"/>
      <c r="N156" s="1014"/>
      <c r="O156" s="1014"/>
      <c r="P156" s="1014"/>
      <c r="Q156" s="1014"/>
      <c r="R156" s="1014"/>
      <c r="S156" s="1014"/>
      <c r="T156" s="1014"/>
      <c r="U156" s="1014"/>
      <c r="V156" s="1014"/>
      <c r="W156" s="1014"/>
      <c r="X156" s="1014"/>
      <c r="Y156" s="1014"/>
      <c r="Z156" s="1014"/>
      <c r="AA156" s="1014"/>
      <c r="AB156" s="1015"/>
      <c r="AC156" s="1028">
        <f>ROUND(AJ156/1000,0)</f>
        <v>0</v>
      </c>
      <c r="AD156" s="1029"/>
      <c r="AE156" s="1029"/>
      <c r="AF156" s="1029"/>
      <c r="AG156" s="1030"/>
      <c r="AH156" s="682" t="s">
        <v>6571</v>
      </c>
      <c r="AJ156" s="688">
        <f>SUMIF('pdc 2015'!$G$7:$G$607,'SP_Attivo MIN'!$B156,'pdc 2015'!$Q$7:$Q$607)-SUMIF('pdc 2015'!$G$7:$G$607,'SP_Attivo MIN'!$AL156,'pdc 2015'!$Q$7:$Q$607)</f>
        <v>0</v>
      </c>
      <c r="AL156" s="63" t="s">
        <v>1661</v>
      </c>
    </row>
    <row r="157" spans="1:38" s="567" customFormat="1" ht="15.75" customHeight="1">
      <c r="A157" s="684" t="s">
        <v>7940</v>
      </c>
      <c r="B157" s="1010" t="s">
        <v>429</v>
      </c>
      <c r="C157" s="1011"/>
      <c r="D157" s="1011"/>
      <c r="E157" s="1011"/>
      <c r="F157" s="1012"/>
      <c r="G157" s="1013" t="s">
        <v>7955</v>
      </c>
      <c r="H157" s="1014"/>
      <c r="I157" s="1014"/>
      <c r="J157" s="1014"/>
      <c r="K157" s="1014"/>
      <c r="L157" s="1014"/>
      <c r="M157" s="1014"/>
      <c r="N157" s="1014"/>
      <c r="O157" s="1014"/>
      <c r="P157" s="1014"/>
      <c r="Q157" s="1014"/>
      <c r="R157" s="1014"/>
      <c r="S157" s="1014"/>
      <c r="T157" s="1014"/>
      <c r="U157" s="1014"/>
      <c r="V157" s="1014"/>
      <c r="W157" s="1014"/>
      <c r="X157" s="1014"/>
      <c r="Y157" s="1014"/>
      <c r="Z157" s="1014"/>
      <c r="AA157" s="1014"/>
      <c r="AB157" s="1015"/>
      <c r="AC157" s="1028">
        <f>ROUND(AJ157/1000,0)</f>
        <v>0</v>
      </c>
      <c r="AD157" s="1029"/>
      <c r="AE157" s="1029"/>
      <c r="AF157" s="1029"/>
      <c r="AG157" s="1030"/>
      <c r="AH157" s="682" t="s">
        <v>6571</v>
      </c>
      <c r="AJ157" s="688">
        <f>SUMIF('pdc 2015'!$G$7:$G$607,'SP_Attivo MIN'!$B157,'pdc 2015'!$Q$7:$Q$607)-SUMIF('pdc 2015'!$G$7:$G$607,'SP_Attivo MIN'!$AL157,'pdc 2015'!$Q$7:$Q$607)</f>
        <v>0</v>
      </c>
      <c r="AL157" s="63" t="s">
        <v>1655</v>
      </c>
    </row>
    <row r="158" spans="1:38" s="567" customFormat="1" ht="15.75" customHeight="1">
      <c r="A158" s="700"/>
      <c r="B158" s="1010" t="s">
        <v>7956</v>
      </c>
      <c r="C158" s="1011"/>
      <c r="D158" s="1011"/>
      <c r="E158" s="1011"/>
      <c r="F158" s="1012"/>
      <c r="G158" s="1013" t="s">
        <v>7957</v>
      </c>
      <c r="H158" s="1014"/>
      <c r="I158" s="1014"/>
      <c r="J158" s="1014"/>
      <c r="K158" s="1014"/>
      <c r="L158" s="1014"/>
      <c r="M158" s="1014"/>
      <c r="N158" s="1014"/>
      <c r="O158" s="1014"/>
      <c r="P158" s="1014"/>
      <c r="Q158" s="1014"/>
      <c r="R158" s="1014"/>
      <c r="S158" s="1014"/>
      <c r="T158" s="1014"/>
      <c r="U158" s="1014"/>
      <c r="V158" s="1014"/>
      <c r="W158" s="1014"/>
      <c r="X158" s="1014"/>
      <c r="Y158" s="1014"/>
      <c r="Z158" s="1014"/>
      <c r="AA158" s="1014"/>
      <c r="AB158" s="1015"/>
      <c r="AC158" s="1028">
        <f>SUM(AC159:AC163)</f>
        <v>0</v>
      </c>
      <c r="AD158" s="1029"/>
      <c r="AE158" s="1029"/>
      <c r="AF158" s="1029"/>
      <c r="AG158" s="1030"/>
      <c r="AH158" s="682" t="s">
        <v>6571</v>
      </c>
      <c r="AJ158" s="699">
        <f>SUM(AJ159:AJ163)</f>
        <v>0</v>
      </c>
      <c r="AL158" s="63"/>
    </row>
    <row r="159" spans="1:38" s="567" customFormat="1" ht="15.75" customHeight="1">
      <c r="A159" s="684" t="s">
        <v>7940</v>
      </c>
      <c r="B159" s="1010" t="s">
        <v>449</v>
      </c>
      <c r="C159" s="1011"/>
      <c r="D159" s="1011"/>
      <c r="E159" s="1011"/>
      <c r="F159" s="1012"/>
      <c r="G159" s="1013" t="s">
        <v>7958</v>
      </c>
      <c r="H159" s="1014"/>
      <c r="I159" s="1014"/>
      <c r="J159" s="1014"/>
      <c r="K159" s="1014"/>
      <c r="L159" s="1014"/>
      <c r="M159" s="1014"/>
      <c r="N159" s="1014"/>
      <c r="O159" s="1014"/>
      <c r="P159" s="1014"/>
      <c r="Q159" s="1014"/>
      <c r="R159" s="1014"/>
      <c r="S159" s="1014"/>
      <c r="T159" s="1014"/>
      <c r="U159" s="1014"/>
      <c r="V159" s="1014"/>
      <c r="W159" s="1014"/>
      <c r="X159" s="1014"/>
      <c r="Y159" s="1014"/>
      <c r="Z159" s="1014"/>
      <c r="AA159" s="1014"/>
      <c r="AB159" s="1015"/>
      <c r="AC159" s="977">
        <f>ROUND(AJ159/1000,0)</f>
        <v>0</v>
      </c>
      <c r="AD159" s="978"/>
      <c r="AE159" s="978"/>
      <c r="AF159" s="978"/>
      <c r="AG159" s="979"/>
      <c r="AH159" s="682" t="s">
        <v>6571</v>
      </c>
      <c r="AJ159" s="688">
        <f>SUMIF('pdc 2015'!$G$7:$G$607,'SP_Attivo MIN'!$B159,'pdc 2015'!$Q$7:$Q$607)-SUMIF('pdc 2015'!$G$7:$G$607,'SP_Attivo MIN'!$AL159,'pdc 2015'!$Q$7:$Q$607)</f>
        <v>0</v>
      </c>
      <c r="AL159" s="63" t="s">
        <v>1666</v>
      </c>
    </row>
    <row r="160" spans="1:38" s="567" customFormat="1" ht="15.75" customHeight="1">
      <c r="A160" s="684" t="s">
        <v>7940</v>
      </c>
      <c r="B160" s="1010" t="s">
        <v>457</v>
      </c>
      <c r="C160" s="1011"/>
      <c r="D160" s="1011"/>
      <c r="E160" s="1011"/>
      <c r="F160" s="1012"/>
      <c r="G160" s="1013" t="s">
        <v>7959</v>
      </c>
      <c r="H160" s="1014"/>
      <c r="I160" s="1014"/>
      <c r="J160" s="1014"/>
      <c r="K160" s="1014"/>
      <c r="L160" s="1014"/>
      <c r="M160" s="1014"/>
      <c r="N160" s="1014"/>
      <c r="O160" s="1014"/>
      <c r="P160" s="1014"/>
      <c r="Q160" s="1014"/>
      <c r="R160" s="1014"/>
      <c r="S160" s="1014"/>
      <c r="T160" s="1014"/>
      <c r="U160" s="1014"/>
      <c r="V160" s="1014"/>
      <c r="W160" s="1014"/>
      <c r="X160" s="1014"/>
      <c r="Y160" s="1014"/>
      <c r="Z160" s="1014"/>
      <c r="AA160" s="1014"/>
      <c r="AB160" s="1015"/>
      <c r="AC160" s="977">
        <f>ROUND(AJ160/1000,0)</f>
        <v>0</v>
      </c>
      <c r="AD160" s="978"/>
      <c r="AE160" s="978"/>
      <c r="AF160" s="978"/>
      <c r="AG160" s="979"/>
      <c r="AH160" s="682" t="s">
        <v>6571</v>
      </c>
      <c r="AJ160" s="688">
        <f>SUMIF('pdc 2015'!$G$7:$G$607,'SP_Attivo MIN'!$B160,'pdc 2015'!$Q$7:$Q$607)-SUMIF('pdc 2015'!$G$7:$G$607,'SP_Attivo MIN'!$AL160,'pdc 2015'!$Q$7:$Q$607)</f>
        <v>0</v>
      </c>
      <c r="AL160" s="63" t="s">
        <v>1672</v>
      </c>
    </row>
    <row r="161" spans="1:38" s="567" customFormat="1" ht="15.75" customHeight="1">
      <c r="A161" s="684" t="s">
        <v>7940</v>
      </c>
      <c r="B161" s="1010" t="s">
        <v>464</v>
      </c>
      <c r="C161" s="1011"/>
      <c r="D161" s="1011"/>
      <c r="E161" s="1011"/>
      <c r="F161" s="1012"/>
      <c r="G161" s="1013" t="s">
        <v>7960</v>
      </c>
      <c r="H161" s="1014"/>
      <c r="I161" s="1014"/>
      <c r="J161" s="1014"/>
      <c r="K161" s="1014"/>
      <c r="L161" s="1014"/>
      <c r="M161" s="1014"/>
      <c r="N161" s="1014"/>
      <c r="O161" s="1014"/>
      <c r="P161" s="1014"/>
      <c r="Q161" s="1014"/>
      <c r="R161" s="1014"/>
      <c r="S161" s="1014"/>
      <c r="T161" s="1014"/>
      <c r="U161" s="1014"/>
      <c r="V161" s="1014"/>
      <c r="W161" s="1014"/>
      <c r="X161" s="1014"/>
      <c r="Y161" s="1014"/>
      <c r="Z161" s="1014"/>
      <c r="AA161" s="1014"/>
      <c r="AB161" s="1015"/>
      <c r="AC161" s="977">
        <f>ROUND(AJ161/1000,0)</f>
        <v>0</v>
      </c>
      <c r="AD161" s="978"/>
      <c r="AE161" s="978"/>
      <c r="AF161" s="978"/>
      <c r="AG161" s="979"/>
      <c r="AH161" s="682" t="s">
        <v>6571</v>
      </c>
      <c r="AJ161" s="688">
        <f>SUMIF('pdc 2015'!$G$7:$G$607,'SP_Attivo MIN'!$B161,'pdc 2015'!$Q$7:$Q$607)-SUMIF('pdc 2015'!$G$7:$G$607,'SP_Attivo MIN'!$AL161,'pdc 2015'!$Q$7:$Q$607)</f>
        <v>0</v>
      </c>
      <c r="AL161" s="63" t="s">
        <v>1678</v>
      </c>
    </row>
    <row r="162" spans="1:38" s="567" customFormat="1" ht="15.75" customHeight="1">
      <c r="A162" s="684" t="s">
        <v>7940</v>
      </c>
      <c r="B162" s="1010" t="s">
        <v>7961</v>
      </c>
      <c r="C162" s="1011"/>
      <c r="D162" s="1011"/>
      <c r="E162" s="1011"/>
      <c r="F162" s="1012"/>
      <c r="G162" s="1013" t="s">
        <v>7962</v>
      </c>
      <c r="H162" s="1014"/>
      <c r="I162" s="1014"/>
      <c r="J162" s="1014"/>
      <c r="K162" s="1014"/>
      <c r="L162" s="1014"/>
      <c r="M162" s="1014"/>
      <c r="N162" s="1014"/>
      <c r="O162" s="1014"/>
      <c r="P162" s="1014"/>
      <c r="Q162" s="1014"/>
      <c r="R162" s="1014"/>
      <c r="S162" s="1014"/>
      <c r="T162" s="1014"/>
      <c r="U162" s="1014"/>
      <c r="V162" s="1014"/>
      <c r="W162" s="1014"/>
      <c r="X162" s="1014"/>
      <c r="Y162" s="1014"/>
      <c r="Z162" s="1014"/>
      <c r="AA162" s="1014"/>
      <c r="AB162" s="1015"/>
      <c r="AC162" s="977">
        <f>ROUND(AJ162/1000,0)</f>
        <v>0</v>
      </c>
      <c r="AD162" s="978"/>
      <c r="AE162" s="978"/>
      <c r="AF162" s="978"/>
      <c r="AG162" s="979"/>
      <c r="AH162" s="682" t="s">
        <v>6571</v>
      </c>
      <c r="AJ162" s="688">
        <f>SUMIF('pdc 2015'!$G$7:$G$607,'SP_Attivo MIN'!$B162,'pdc 2015'!$Q$7:$Q$607)-SUMIF('pdc 2015'!$G$7:$G$607,'SP_Attivo MIN'!$AL162,'pdc 2015'!$Q$7:$Q$607)</f>
        <v>0</v>
      </c>
      <c r="AL162" s="63" t="s">
        <v>7963</v>
      </c>
    </row>
    <row r="163" spans="1:38" s="567" customFormat="1" ht="29.25" customHeight="1" thickBot="1">
      <c r="A163" s="684" t="s">
        <v>7940</v>
      </c>
      <c r="B163" s="1010" t="s">
        <v>7964</v>
      </c>
      <c r="C163" s="1011"/>
      <c r="D163" s="1011"/>
      <c r="E163" s="1011"/>
      <c r="F163" s="1012"/>
      <c r="G163" s="1007" t="s">
        <v>7965</v>
      </c>
      <c r="H163" s="1008"/>
      <c r="I163" s="1008"/>
      <c r="J163" s="1008"/>
      <c r="K163" s="1008"/>
      <c r="L163" s="1008"/>
      <c r="M163" s="1008"/>
      <c r="N163" s="1008"/>
      <c r="O163" s="1008"/>
      <c r="P163" s="1008"/>
      <c r="Q163" s="1008"/>
      <c r="R163" s="1008"/>
      <c r="S163" s="1008"/>
      <c r="T163" s="1008"/>
      <c r="U163" s="1008"/>
      <c r="V163" s="1008"/>
      <c r="W163" s="1008"/>
      <c r="X163" s="1008"/>
      <c r="Y163" s="1008"/>
      <c r="Z163" s="1008"/>
      <c r="AA163" s="1008"/>
      <c r="AB163" s="1009"/>
      <c r="AC163" s="967">
        <f>ROUND(AJ163/1000,0)</f>
        <v>0</v>
      </c>
      <c r="AD163" s="968"/>
      <c r="AE163" s="968"/>
      <c r="AF163" s="968"/>
      <c r="AG163" s="969"/>
      <c r="AH163" s="697" t="s">
        <v>6571</v>
      </c>
      <c r="AJ163" s="688">
        <f>SUMIF('pdc 2015'!$G$7:$G$607,'SP_Attivo MIN'!$B163,'pdc 2015'!$Q$7:$Q$607)-SUMIF('pdc 2015'!$G$7:$G$607,'SP_Attivo MIN'!$AL163,'pdc 2015'!$Q$7:$Q$607)</f>
        <v>0</v>
      </c>
      <c r="AL163" s="63" t="s">
        <v>7966</v>
      </c>
    </row>
    <row r="164" spans="1:38" s="567" customFormat="1" ht="15.75" customHeight="1">
      <c r="A164" s="684"/>
      <c r="B164" s="989" t="s">
        <v>546</v>
      </c>
      <c r="C164" s="990"/>
      <c r="D164" s="990"/>
      <c r="E164" s="990"/>
      <c r="F164" s="991"/>
      <c r="G164" s="1031" t="s">
        <v>7967</v>
      </c>
      <c r="H164" s="1032"/>
      <c r="I164" s="1032"/>
      <c r="J164" s="1032"/>
      <c r="K164" s="1032"/>
      <c r="L164" s="1032"/>
      <c r="M164" s="1032"/>
      <c r="N164" s="1032"/>
      <c r="O164" s="1032"/>
      <c r="P164" s="1032"/>
      <c r="Q164" s="1032"/>
      <c r="R164" s="1032"/>
      <c r="S164" s="1032"/>
      <c r="T164" s="1032"/>
      <c r="U164" s="1032"/>
      <c r="V164" s="1032"/>
      <c r="W164" s="1032"/>
      <c r="X164" s="1032"/>
      <c r="Y164" s="1032"/>
      <c r="Z164" s="1032"/>
      <c r="AA164" s="1032"/>
      <c r="AB164" s="1033"/>
      <c r="AC164" s="1034">
        <f>ROUND(AJ164/1000,0)</f>
        <v>0</v>
      </c>
      <c r="AD164" s="1035"/>
      <c r="AE164" s="1035"/>
      <c r="AF164" s="1035"/>
      <c r="AG164" s="1036"/>
      <c r="AH164" s="701" t="s">
        <v>6571</v>
      </c>
      <c r="AI164" s="617"/>
      <c r="AJ164" s="688">
        <f>SUMIF('pdc 2015'!$G$7:$G$607,'SP_Attivo MIN'!$B164,'pdc 2015'!$Q$7:$Q$607)-SUMIF('pdc 2015'!$G$7:$G$607,'SP_Attivo MIN'!$AL164,'pdc 2015'!$Q$7:$Q$607)</f>
        <v>0</v>
      </c>
      <c r="AL164" s="63" t="s">
        <v>1684</v>
      </c>
    </row>
    <row r="165" spans="1:38" s="567" customFormat="1" ht="15.75" customHeight="1">
      <c r="A165" s="702"/>
      <c r="B165" s="989" t="s">
        <v>7968</v>
      </c>
      <c r="C165" s="990"/>
      <c r="D165" s="990"/>
      <c r="E165" s="990"/>
      <c r="F165" s="991"/>
      <c r="G165" s="992" t="s">
        <v>7969</v>
      </c>
      <c r="H165" s="993"/>
      <c r="I165" s="993"/>
      <c r="J165" s="993"/>
      <c r="K165" s="993"/>
      <c r="L165" s="993"/>
      <c r="M165" s="993"/>
      <c r="N165" s="993"/>
      <c r="O165" s="993"/>
      <c r="P165" s="993"/>
      <c r="Q165" s="993"/>
      <c r="R165" s="993"/>
      <c r="S165" s="993"/>
      <c r="T165" s="993"/>
      <c r="U165" s="993"/>
      <c r="V165" s="993"/>
      <c r="W165" s="993"/>
      <c r="X165" s="993"/>
      <c r="Y165" s="993"/>
      <c r="Z165" s="993"/>
      <c r="AA165" s="993"/>
      <c r="AB165" s="994"/>
      <c r="AC165" s="1019">
        <f>AC166+AC170+AC171</f>
        <v>0</v>
      </c>
      <c r="AD165" s="1020"/>
      <c r="AE165" s="1020"/>
      <c r="AF165" s="1020"/>
      <c r="AG165" s="1021"/>
      <c r="AH165" s="682" t="s">
        <v>6571</v>
      </c>
      <c r="AJ165" s="703">
        <f>AJ166+AJ170+AJ171</f>
        <v>0</v>
      </c>
    </row>
    <row r="166" spans="1:38" s="567" customFormat="1" ht="19.5" customHeight="1">
      <c r="A166" s="684"/>
      <c r="B166" s="1022" t="s">
        <v>7970</v>
      </c>
      <c r="C166" s="1023"/>
      <c r="D166" s="1023"/>
      <c r="E166" s="1023"/>
      <c r="F166" s="1024"/>
      <c r="G166" s="1025" t="s">
        <v>7971</v>
      </c>
      <c r="H166" s="1026"/>
      <c r="I166" s="1026"/>
      <c r="J166" s="1026"/>
      <c r="K166" s="1026"/>
      <c r="L166" s="1026"/>
      <c r="M166" s="1026"/>
      <c r="N166" s="1026"/>
      <c r="O166" s="1026"/>
      <c r="P166" s="1026"/>
      <c r="Q166" s="1026"/>
      <c r="R166" s="1026"/>
      <c r="S166" s="1026"/>
      <c r="T166" s="1026"/>
      <c r="U166" s="1026"/>
      <c r="V166" s="1026"/>
      <c r="W166" s="1026"/>
      <c r="X166" s="1026"/>
      <c r="Y166" s="1026"/>
      <c r="Z166" s="1026"/>
      <c r="AA166" s="1026"/>
      <c r="AB166" s="1027"/>
      <c r="AC166" s="1028">
        <f>SUM(AC167:AC169)</f>
        <v>0</v>
      </c>
      <c r="AD166" s="1029"/>
      <c r="AE166" s="1029"/>
      <c r="AF166" s="1029"/>
      <c r="AG166" s="1030"/>
      <c r="AH166" s="682" t="s">
        <v>6571</v>
      </c>
      <c r="AJ166" s="704">
        <f>SUMIF('pdc 2015'!$G$148:$G$740,'SP_Attivo MIN'!$B166,'pdc 2015'!$Q$148:$Q$740)</f>
        <v>0</v>
      </c>
    </row>
    <row r="167" spans="1:38" s="567" customFormat="1" ht="19.5" customHeight="1">
      <c r="A167" s="684" t="s">
        <v>6586</v>
      </c>
      <c r="B167" s="1022" t="s">
        <v>7972</v>
      </c>
      <c r="C167" s="1023"/>
      <c r="D167" s="1023"/>
      <c r="E167" s="1023"/>
      <c r="F167" s="1024"/>
      <c r="G167" s="1025" t="s">
        <v>7973</v>
      </c>
      <c r="H167" s="1026"/>
      <c r="I167" s="1026"/>
      <c r="J167" s="1026"/>
      <c r="K167" s="1026"/>
      <c r="L167" s="1026"/>
      <c r="M167" s="1026"/>
      <c r="N167" s="1026"/>
      <c r="O167" s="1026"/>
      <c r="P167" s="1026"/>
      <c r="Q167" s="1026"/>
      <c r="R167" s="1026"/>
      <c r="S167" s="1026"/>
      <c r="T167" s="1026"/>
      <c r="U167" s="1026"/>
      <c r="V167" s="1026"/>
      <c r="W167" s="1026"/>
      <c r="X167" s="1026"/>
      <c r="Y167" s="1026"/>
      <c r="Z167" s="1026"/>
      <c r="AA167" s="1026"/>
      <c r="AB167" s="1027"/>
      <c r="AC167" s="977">
        <f>ROUND(AJ167/1000,0)</f>
        <v>0</v>
      </c>
      <c r="AD167" s="978"/>
      <c r="AE167" s="978"/>
      <c r="AF167" s="978"/>
      <c r="AG167" s="979"/>
      <c r="AH167" s="682" t="s">
        <v>6571</v>
      </c>
      <c r="AJ167" s="688">
        <f>SUMIF('pdc 2015'!$G$7:$G$607,'SP_Attivo MIN'!$B167,'pdc 2015'!$Q$7:$Q$607)</f>
        <v>0</v>
      </c>
    </row>
    <row r="168" spans="1:38" s="567" customFormat="1" ht="29.25" customHeight="1">
      <c r="A168" s="684" t="s">
        <v>7940</v>
      </c>
      <c r="B168" s="1022" t="s">
        <v>7974</v>
      </c>
      <c r="C168" s="1023"/>
      <c r="D168" s="1023"/>
      <c r="E168" s="1023"/>
      <c r="F168" s="1024"/>
      <c r="G168" s="1025" t="s">
        <v>7975</v>
      </c>
      <c r="H168" s="1026"/>
      <c r="I168" s="1026"/>
      <c r="J168" s="1026"/>
      <c r="K168" s="1026"/>
      <c r="L168" s="1026"/>
      <c r="M168" s="1026"/>
      <c r="N168" s="1026"/>
      <c r="O168" s="1026"/>
      <c r="P168" s="1026"/>
      <c r="Q168" s="1026"/>
      <c r="R168" s="1026"/>
      <c r="S168" s="1026"/>
      <c r="T168" s="1026"/>
      <c r="U168" s="1026"/>
      <c r="V168" s="1026"/>
      <c r="W168" s="1026"/>
      <c r="X168" s="1026"/>
      <c r="Y168" s="1026"/>
      <c r="Z168" s="1026"/>
      <c r="AA168" s="1026"/>
      <c r="AB168" s="1027"/>
      <c r="AC168" s="977">
        <f>ROUND(AJ168/1000,0)</f>
        <v>0</v>
      </c>
      <c r="AD168" s="978"/>
      <c r="AE168" s="978"/>
      <c r="AF168" s="978"/>
      <c r="AG168" s="979"/>
      <c r="AH168" s="682" t="s">
        <v>6571</v>
      </c>
      <c r="AJ168" s="688">
        <f>SUMIF('pdc 2015'!$G$7:$G$607,'SP_Attivo MIN'!$B168,'pdc 2015'!$Q$7:$Q$607)</f>
        <v>0</v>
      </c>
    </row>
    <row r="169" spans="1:38" s="567" customFormat="1" ht="19.5" customHeight="1">
      <c r="A169" s="684" t="s">
        <v>7940</v>
      </c>
      <c r="B169" s="1022" t="s">
        <v>7976</v>
      </c>
      <c r="C169" s="1023"/>
      <c r="D169" s="1023"/>
      <c r="E169" s="1023"/>
      <c r="F169" s="1024"/>
      <c r="G169" s="1025" t="s">
        <v>7977</v>
      </c>
      <c r="H169" s="1026"/>
      <c r="I169" s="1026"/>
      <c r="J169" s="1026"/>
      <c r="K169" s="1026"/>
      <c r="L169" s="1026"/>
      <c r="M169" s="1026"/>
      <c r="N169" s="1026"/>
      <c r="O169" s="1026"/>
      <c r="P169" s="1026"/>
      <c r="Q169" s="1026"/>
      <c r="R169" s="1026"/>
      <c r="S169" s="1026"/>
      <c r="T169" s="1026"/>
      <c r="U169" s="1026"/>
      <c r="V169" s="1026"/>
      <c r="W169" s="1026"/>
      <c r="X169" s="1026"/>
      <c r="Y169" s="1026"/>
      <c r="Z169" s="1026"/>
      <c r="AA169" s="1026"/>
      <c r="AB169" s="1027"/>
      <c r="AC169" s="977">
        <f>ROUND(AJ169/1000,0)</f>
        <v>0</v>
      </c>
      <c r="AD169" s="978"/>
      <c r="AE169" s="978"/>
      <c r="AF169" s="978"/>
      <c r="AG169" s="979"/>
      <c r="AH169" s="682" t="s">
        <v>6571</v>
      </c>
      <c r="AJ169" s="688">
        <f>SUMIF('pdc 2015'!$G$7:$G$607,'SP_Attivo MIN'!$B169,'pdc 2015'!$Q$7:$Q$607)</f>
        <v>0</v>
      </c>
    </row>
    <row r="170" spans="1:38" s="567" customFormat="1" ht="19.5" customHeight="1">
      <c r="A170" s="684" t="s">
        <v>7940</v>
      </c>
      <c r="B170" s="1022" t="s">
        <v>7978</v>
      </c>
      <c r="C170" s="1023"/>
      <c r="D170" s="1023"/>
      <c r="E170" s="1023"/>
      <c r="F170" s="1024"/>
      <c r="G170" s="1025" t="s">
        <v>7979</v>
      </c>
      <c r="H170" s="1026"/>
      <c r="I170" s="1026"/>
      <c r="J170" s="1026"/>
      <c r="K170" s="1026"/>
      <c r="L170" s="1026"/>
      <c r="M170" s="1026"/>
      <c r="N170" s="1026"/>
      <c r="O170" s="1026"/>
      <c r="P170" s="1026"/>
      <c r="Q170" s="1026"/>
      <c r="R170" s="1026"/>
      <c r="S170" s="1026"/>
      <c r="T170" s="1026"/>
      <c r="U170" s="1026"/>
      <c r="V170" s="1026"/>
      <c r="W170" s="1026"/>
      <c r="X170" s="1026"/>
      <c r="Y170" s="1026"/>
      <c r="Z170" s="1026"/>
      <c r="AA170" s="1026"/>
      <c r="AB170" s="1027"/>
      <c r="AC170" s="977">
        <f>ROUND(AJ170/1000,0)</f>
        <v>0</v>
      </c>
      <c r="AD170" s="978"/>
      <c r="AE170" s="978"/>
      <c r="AF170" s="978"/>
      <c r="AG170" s="979"/>
      <c r="AH170" s="682" t="s">
        <v>6571</v>
      </c>
      <c r="AJ170" s="688">
        <f>SUMIF('pdc 2015'!$G$7:$G$607,'SP_Attivo MIN'!$B170,'pdc 2015'!$Q$7:$Q$607)</f>
        <v>0</v>
      </c>
    </row>
    <row r="171" spans="1:38" s="567" customFormat="1" ht="15.75" customHeight="1">
      <c r="A171" s="684" t="s">
        <v>6643</v>
      </c>
      <c r="B171" s="1010" t="s">
        <v>476</v>
      </c>
      <c r="C171" s="1011"/>
      <c r="D171" s="1011"/>
      <c r="E171" s="1011"/>
      <c r="F171" s="1012"/>
      <c r="G171" s="1013" t="s">
        <v>7980</v>
      </c>
      <c r="H171" s="1014"/>
      <c r="I171" s="1014"/>
      <c r="J171" s="1014"/>
      <c r="K171" s="1014"/>
      <c r="L171" s="1014"/>
      <c r="M171" s="1014"/>
      <c r="N171" s="1014"/>
      <c r="O171" s="1014"/>
      <c r="P171" s="1014"/>
      <c r="Q171" s="1014"/>
      <c r="R171" s="1014"/>
      <c r="S171" s="1014"/>
      <c r="T171" s="1014"/>
      <c r="U171" s="1014"/>
      <c r="V171" s="1014"/>
      <c r="W171" s="1014"/>
      <c r="X171" s="1014"/>
      <c r="Y171" s="1014"/>
      <c r="Z171" s="1014"/>
      <c r="AA171" s="1014"/>
      <c r="AB171" s="1015"/>
      <c r="AC171" s="977">
        <f>ROUND(AJ171/1000,0)</f>
        <v>0</v>
      </c>
      <c r="AD171" s="978"/>
      <c r="AE171" s="978"/>
      <c r="AF171" s="978"/>
      <c r="AG171" s="979"/>
      <c r="AH171" s="682" t="s">
        <v>6571</v>
      </c>
      <c r="AJ171" s="688">
        <f>SUMIF('pdc 2015'!$G$7:$G$607,'SP_Attivo MIN'!$B171,'pdc 2015'!$Q$7:$Q$607)-SUMIF('pdc 2015'!$G$7:$G$607,'SP_Attivo MIN'!$AL171,'pdc 2015'!$Q$7:$Q$607)</f>
        <v>0</v>
      </c>
      <c r="AL171" s="63" t="s">
        <v>1689</v>
      </c>
    </row>
    <row r="172" spans="1:38" s="567" customFormat="1" ht="15.75" customHeight="1">
      <c r="A172" s="684"/>
      <c r="B172" s="989" t="s">
        <v>7981</v>
      </c>
      <c r="C172" s="990"/>
      <c r="D172" s="990"/>
      <c r="E172" s="990"/>
      <c r="F172" s="991"/>
      <c r="G172" s="992" t="s">
        <v>7982</v>
      </c>
      <c r="H172" s="993"/>
      <c r="I172" s="993"/>
      <c r="J172" s="993"/>
      <c r="K172" s="993"/>
      <c r="L172" s="993"/>
      <c r="M172" s="993"/>
      <c r="N172" s="993"/>
      <c r="O172" s="993"/>
      <c r="P172" s="993"/>
      <c r="Q172" s="993"/>
      <c r="R172" s="993"/>
      <c r="S172" s="993"/>
      <c r="T172" s="993"/>
      <c r="U172" s="993"/>
      <c r="V172" s="993"/>
      <c r="W172" s="993"/>
      <c r="X172" s="993"/>
      <c r="Y172" s="993"/>
      <c r="Z172" s="993"/>
      <c r="AA172" s="993"/>
      <c r="AB172" s="994"/>
      <c r="AC172" s="1019">
        <f>SUM(AC173:AC175)</f>
        <v>0</v>
      </c>
      <c r="AD172" s="1020"/>
      <c r="AE172" s="1020"/>
      <c r="AF172" s="1020"/>
      <c r="AG172" s="1021"/>
      <c r="AH172" s="682" t="s">
        <v>6571</v>
      </c>
      <c r="AJ172" s="687">
        <f>SUM(AJ173:AJ175)</f>
        <v>0</v>
      </c>
    </row>
    <row r="173" spans="1:38" s="567" customFormat="1" ht="16.5" customHeight="1">
      <c r="A173" s="684"/>
      <c r="B173" s="1022" t="s">
        <v>499</v>
      </c>
      <c r="C173" s="1023"/>
      <c r="D173" s="1023"/>
      <c r="E173" s="1023"/>
      <c r="F173" s="1024"/>
      <c r="G173" s="1025" t="s">
        <v>7983</v>
      </c>
      <c r="H173" s="1026"/>
      <c r="I173" s="1026"/>
      <c r="J173" s="1026"/>
      <c r="K173" s="1026"/>
      <c r="L173" s="1026"/>
      <c r="M173" s="1026"/>
      <c r="N173" s="1026"/>
      <c r="O173" s="1026"/>
      <c r="P173" s="1026"/>
      <c r="Q173" s="1026"/>
      <c r="R173" s="1026"/>
      <c r="S173" s="1026"/>
      <c r="T173" s="1026"/>
      <c r="U173" s="1026"/>
      <c r="V173" s="1026"/>
      <c r="W173" s="1026"/>
      <c r="X173" s="1026"/>
      <c r="Y173" s="1026"/>
      <c r="Z173" s="1026"/>
      <c r="AA173" s="1026"/>
      <c r="AB173" s="1027"/>
      <c r="AC173" s="977">
        <f>ROUND(AJ173/1000,0)</f>
        <v>0</v>
      </c>
      <c r="AD173" s="978"/>
      <c r="AE173" s="978"/>
      <c r="AF173" s="978"/>
      <c r="AG173" s="979"/>
      <c r="AH173" s="682" t="s">
        <v>6571</v>
      </c>
      <c r="AJ173" s="688">
        <f>SUMIF('pdc 2015'!$G$7:$G$607,'SP_Attivo MIN'!$B173,'pdc 2015'!$Q$7:$Q$607)-SUMIF('pdc 2015'!$G$7:$G$607,'SP_Attivo MIN'!$AL173,'pdc 2015'!$Q$7:$Q$607)</f>
        <v>0</v>
      </c>
      <c r="AL173" s="63" t="s">
        <v>1714</v>
      </c>
    </row>
    <row r="174" spans="1:38" s="567" customFormat="1" ht="15.75" customHeight="1">
      <c r="A174" s="684"/>
      <c r="B174" s="1010" t="s">
        <v>520</v>
      </c>
      <c r="C174" s="1011"/>
      <c r="D174" s="1011"/>
      <c r="E174" s="1011"/>
      <c r="F174" s="1012"/>
      <c r="G174" s="1013" t="s">
        <v>7984</v>
      </c>
      <c r="H174" s="1014"/>
      <c r="I174" s="1014"/>
      <c r="J174" s="1014"/>
      <c r="K174" s="1014"/>
      <c r="L174" s="1014"/>
      <c r="M174" s="1014"/>
      <c r="N174" s="1014"/>
      <c r="O174" s="1014"/>
      <c r="P174" s="1014"/>
      <c r="Q174" s="1014"/>
      <c r="R174" s="1014"/>
      <c r="S174" s="1014"/>
      <c r="T174" s="1014"/>
      <c r="U174" s="1014"/>
      <c r="V174" s="1014"/>
      <c r="W174" s="1014"/>
      <c r="X174" s="1014"/>
      <c r="Y174" s="1014"/>
      <c r="Z174" s="1014"/>
      <c r="AA174" s="1014"/>
      <c r="AB174" s="1015"/>
      <c r="AC174" s="977">
        <f>ROUND(AJ174/1000,0)</f>
        <v>0</v>
      </c>
      <c r="AD174" s="978"/>
      <c r="AE174" s="978"/>
      <c r="AF174" s="978"/>
      <c r="AG174" s="979"/>
      <c r="AH174" s="682" t="s">
        <v>6571</v>
      </c>
      <c r="AJ174" s="688">
        <f>SUMIF('pdc 2015'!$G$7:$G$607,'SP_Attivo MIN'!$B174,'pdc 2015'!$Q$7:$Q$607)-SUMIF('pdc 2015'!$G$7:$G$607,'SP_Attivo MIN'!$AL174,'pdc 2015'!$Q$7:$Q$607)</f>
        <v>0</v>
      </c>
      <c r="AL174" s="63" t="s">
        <v>1720</v>
      </c>
    </row>
    <row r="175" spans="1:38" s="567" customFormat="1" ht="15.75" customHeight="1">
      <c r="A175" s="684"/>
      <c r="B175" s="1010" t="s">
        <v>526</v>
      </c>
      <c r="C175" s="1011"/>
      <c r="D175" s="1011"/>
      <c r="E175" s="1011"/>
      <c r="F175" s="1012"/>
      <c r="G175" s="1013" t="s">
        <v>7985</v>
      </c>
      <c r="H175" s="1014"/>
      <c r="I175" s="1014"/>
      <c r="J175" s="1014"/>
      <c r="K175" s="1014"/>
      <c r="L175" s="1014"/>
      <c r="M175" s="1014"/>
      <c r="N175" s="1014"/>
      <c r="O175" s="1014"/>
      <c r="P175" s="1014"/>
      <c r="Q175" s="1014"/>
      <c r="R175" s="1014"/>
      <c r="S175" s="1014"/>
      <c r="T175" s="1014"/>
      <c r="U175" s="1014"/>
      <c r="V175" s="1014"/>
      <c r="W175" s="1014"/>
      <c r="X175" s="1014"/>
      <c r="Y175" s="1014"/>
      <c r="Z175" s="1014"/>
      <c r="AA175" s="1014"/>
      <c r="AB175" s="1015"/>
      <c r="AC175" s="977">
        <f>ROUND(AJ175/1000,0)</f>
        <v>0</v>
      </c>
      <c r="AD175" s="978"/>
      <c r="AE175" s="978"/>
      <c r="AF175" s="978"/>
      <c r="AG175" s="979"/>
      <c r="AH175" s="682" t="s">
        <v>6571</v>
      </c>
      <c r="AJ175" s="688">
        <f>SUMIF('pdc 2015'!$G$7:$G$607,'SP_Attivo MIN'!$B175,'pdc 2015'!$Q$7:$Q$607)-SUMIF('pdc 2015'!$G$7:$G$607,'SP_Attivo MIN'!$AL175,'pdc 2015'!$Q$7:$Q$607)</f>
        <v>0</v>
      </c>
      <c r="AL175" s="63" t="s">
        <v>1726</v>
      </c>
    </row>
    <row r="176" spans="1:38" s="567" customFormat="1" ht="15.75" customHeight="1">
      <c r="A176" s="684"/>
      <c r="B176" s="989" t="s">
        <v>662</v>
      </c>
      <c r="C176" s="990"/>
      <c r="D176" s="990"/>
      <c r="E176" s="990"/>
      <c r="F176" s="991"/>
      <c r="G176" s="992" t="s">
        <v>7986</v>
      </c>
      <c r="H176" s="993"/>
      <c r="I176" s="993"/>
      <c r="J176" s="993"/>
      <c r="K176" s="993"/>
      <c r="L176" s="993"/>
      <c r="M176" s="993"/>
      <c r="N176" s="993"/>
      <c r="O176" s="993"/>
      <c r="P176" s="993"/>
      <c r="Q176" s="993"/>
      <c r="R176" s="993"/>
      <c r="S176" s="993"/>
      <c r="T176" s="993"/>
      <c r="U176" s="993"/>
      <c r="V176" s="993"/>
      <c r="W176" s="993"/>
      <c r="X176" s="993"/>
      <c r="Y176" s="993"/>
      <c r="Z176" s="993"/>
      <c r="AA176" s="993"/>
      <c r="AB176" s="994"/>
      <c r="AC176" s="1016">
        <f>ROUND(AJ176/1000,0)</f>
        <v>0</v>
      </c>
      <c r="AD176" s="1017"/>
      <c r="AE176" s="1017"/>
      <c r="AF176" s="1017"/>
      <c r="AG176" s="1018"/>
      <c r="AH176" s="701" t="s">
        <v>6571</v>
      </c>
      <c r="AI176" s="617"/>
      <c r="AJ176" s="688">
        <f>SUMIF('pdc 2015'!$G$7:$G$607,'SP_Attivo MIN'!$B176,'pdc 2015'!$Q$7:$Q$607)-SUMIF('pdc 2015'!$G$7:$G$607,'SP_Attivo MIN'!$AL176,'pdc 2015'!$Q$7:$Q$607)</f>
        <v>0</v>
      </c>
      <c r="AL176" s="63" t="s">
        <v>1766</v>
      </c>
    </row>
    <row r="177" spans="1:38" s="567" customFormat="1" ht="15.75" customHeight="1">
      <c r="A177" s="684"/>
      <c r="B177" s="989" t="s">
        <v>7987</v>
      </c>
      <c r="C177" s="990"/>
      <c r="D177" s="990"/>
      <c r="E177" s="990"/>
      <c r="F177" s="991"/>
      <c r="G177" s="992" t="s">
        <v>7988</v>
      </c>
      <c r="H177" s="993"/>
      <c r="I177" s="993"/>
      <c r="J177" s="993"/>
      <c r="K177" s="993"/>
      <c r="L177" s="993"/>
      <c r="M177" s="993"/>
      <c r="N177" s="993"/>
      <c r="O177" s="993"/>
      <c r="P177" s="993"/>
      <c r="Q177" s="993"/>
      <c r="R177" s="993"/>
      <c r="S177" s="993"/>
      <c r="T177" s="993"/>
      <c r="U177" s="993"/>
      <c r="V177" s="993"/>
      <c r="W177" s="993"/>
      <c r="X177" s="993"/>
      <c r="Y177" s="993"/>
      <c r="Z177" s="993"/>
      <c r="AA177" s="993"/>
      <c r="AB177" s="994"/>
      <c r="AC177" s="1019">
        <f>SUM(AC178:AC182)</f>
        <v>0</v>
      </c>
      <c r="AD177" s="1020"/>
      <c r="AE177" s="1020"/>
      <c r="AF177" s="1020"/>
      <c r="AG177" s="1021"/>
      <c r="AH177" s="682" t="s">
        <v>6571</v>
      </c>
      <c r="AJ177" s="687">
        <f>SUM(AJ178:AJ182)</f>
        <v>0</v>
      </c>
      <c r="AL177" s="63"/>
    </row>
    <row r="178" spans="1:38" s="567" customFormat="1" ht="15.75" customHeight="1">
      <c r="A178" s="684"/>
      <c r="B178" s="1010" t="s">
        <v>709</v>
      </c>
      <c r="C178" s="1011"/>
      <c r="D178" s="1011"/>
      <c r="E178" s="1011"/>
      <c r="F178" s="1012"/>
      <c r="G178" s="1013" t="s">
        <v>7989</v>
      </c>
      <c r="H178" s="1014"/>
      <c r="I178" s="1014"/>
      <c r="J178" s="1014"/>
      <c r="K178" s="1014"/>
      <c r="L178" s="1014"/>
      <c r="M178" s="1014"/>
      <c r="N178" s="1014"/>
      <c r="O178" s="1014"/>
      <c r="P178" s="1014"/>
      <c r="Q178" s="1014"/>
      <c r="R178" s="1014"/>
      <c r="S178" s="1014"/>
      <c r="T178" s="1014"/>
      <c r="U178" s="1014"/>
      <c r="V178" s="1014"/>
      <c r="W178" s="1014"/>
      <c r="X178" s="1014"/>
      <c r="Y178" s="1014"/>
      <c r="Z178" s="1014"/>
      <c r="AA178" s="1014"/>
      <c r="AB178" s="1015"/>
      <c r="AC178" s="977">
        <f>ROUND(AJ178/1000,0)</f>
        <v>0</v>
      </c>
      <c r="AD178" s="978"/>
      <c r="AE178" s="978"/>
      <c r="AF178" s="978"/>
      <c r="AG178" s="979"/>
      <c r="AH178" s="682" t="s">
        <v>6571</v>
      </c>
      <c r="AJ178" s="688">
        <f>SUMIF('pdc 2015'!$G$7:$G$607,'SP_Attivo MIN'!$B178,'pdc 2015'!$Q$7:$Q$607)-SUMIF('pdc 2015'!$G$7:$G$607,'SP_Attivo MIN'!$AL178,'pdc 2015'!$Q$7:$Q$607)</f>
        <v>0</v>
      </c>
      <c r="AL178" s="63" t="s">
        <v>1772</v>
      </c>
    </row>
    <row r="179" spans="1:38" s="567" customFormat="1" ht="15.75" customHeight="1">
      <c r="A179" s="684"/>
      <c r="B179" s="1010" t="s">
        <v>7990</v>
      </c>
      <c r="C179" s="1011"/>
      <c r="D179" s="1011"/>
      <c r="E179" s="1011"/>
      <c r="F179" s="1012"/>
      <c r="G179" s="1013" t="s">
        <v>7991</v>
      </c>
      <c r="H179" s="1014"/>
      <c r="I179" s="1014"/>
      <c r="J179" s="1014"/>
      <c r="K179" s="1014"/>
      <c r="L179" s="1014"/>
      <c r="M179" s="1014"/>
      <c r="N179" s="1014"/>
      <c r="O179" s="1014"/>
      <c r="P179" s="1014"/>
      <c r="Q179" s="1014"/>
      <c r="R179" s="1014"/>
      <c r="S179" s="1014"/>
      <c r="T179" s="1014"/>
      <c r="U179" s="1014"/>
      <c r="V179" s="1014"/>
      <c r="W179" s="1014"/>
      <c r="X179" s="1014"/>
      <c r="Y179" s="1014"/>
      <c r="Z179" s="1014"/>
      <c r="AA179" s="1014"/>
      <c r="AB179" s="1015"/>
      <c r="AC179" s="977">
        <f>ROUND(AJ179/1000,0)</f>
        <v>0</v>
      </c>
      <c r="AD179" s="978"/>
      <c r="AE179" s="978"/>
      <c r="AF179" s="978"/>
      <c r="AG179" s="979"/>
      <c r="AH179" s="682" t="s">
        <v>6571</v>
      </c>
      <c r="AJ179" s="688">
        <f>SUMIF('pdc 2015'!$G$7:$G$607,'SP_Attivo MIN'!$B179,'pdc 2015'!$Q$7:$Q$607)-SUMIF('pdc 2015'!$G$7:$G$607,'SP_Attivo MIN'!$AL179,'pdc 2015'!$Q$7:$Q$607)</f>
        <v>0</v>
      </c>
    </row>
    <row r="180" spans="1:38" s="567" customFormat="1" ht="15.75" customHeight="1">
      <c r="A180" s="684"/>
      <c r="B180" s="1010" t="s">
        <v>535</v>
      </c>
      <c r="C180" s="1011"/>
      <c r="D180" s="1011"/>
      <c r="E180" s="1011"/>
      <c r="F180" s="1012"/>
      <c r="G180" s="1013" t="s">
        <v>7992</v>
      </c>
      <c r="H180" s="1014"/>
      <c r="I180" s="1014"/>
      <c r="J180" s="1014"/>
      <c r="K180" s="1014"/>
      <c r="L180" s="1014"/>
      <c r="M180" s="1014"/>
      <c r="N180" s="1014"/>
      <c r="O180" s="1014"/>
      <c r="P180" s="1014"/>
      <c r="Q180" s="1014"/>
      <c r="R180" s="1014"/>
      <c r="S180" s="1014"/>
      <c r="T180" s="1014"/>
      <c r="U180" s="1014"/>
      <c r="V180" s="1014"/>
      <c r="W180" s="1014"/>
      <c r="X180" s="1014"/>
      <c r="Y180" s="1014"/>
      <c r="Z180" s="1014"/>
      <c r="AA180" s="1014"/>
      <c r="AB180" s="1015"/>
      <c r="AC180" s="977">
        <f>ROUND(AJ180/1000,0)</f>
        <v>0</v>
      </c>
      <c r="AD180" s="978"/>
      <c r="AE180" s="978"/>
      <c r="AF180" s="978"/>
      <c r="AG180" s="979"/>
      <c r="AH180" s="682" t="s">
        <v>6571</v>
      </c>
      <c r="AJ180" s="688">
        <f>SUMIF('pdc 2015'!$G$7:$G$607,'SP_Attivo MIN'!$B180,'pdc 2015'!$Q$7:$Q$607)-SUMIF('pdc 2015'!$G$7:$G$607,'SP_Attivo MIN'!$AL180,'pdc 2015'!$Q$7:$Q$607)</f>
        <v>0</v>
      </c>
      <c r="AL180" s="63" t="s">
        <v>1731</v>
      </c>
    </row>
    <row r="181" spans="1:38" s="567" customFormat="1" ht="15.75" customHeight="1">
      <c r="A181" s="684"/>
      <c r="B181" s="1010" t="s">
        <v>576</v>
      </c>
      <c r="C181" s="1011"/>
      <c r="D181" s="1011"/>
      <c r="E181" s="1011"/>
      <c r="F181" s="1012"/>
      <c r="G181" s="1013" t="s">
        <v>7993</v>
      </c>
      <c r="H181" s="1014"/>
      <c r="I181" s="1014"/>
      <c r="J181" s="1014"/>
      <c r="K181" s="1014"/>
      <c r="L181" s="1014"/>
      <c r="M181" s="1014"/>
      <c r="N181" s="1014"/>
      <c r="O181" s="1014"/>
      <c r="P181" s="1014"/>
      <c r="Q181" s="1014"/>
      <c r="R181" s="1014"/>
      <c r="S181" s="1014"/>
      <c r="T181" s="1014"/>
      <c r="U181" s="1014"/>
      <c r="V181" s="1014"/>
      <c r="W181" s="1014"/>
      <c r="X181" s="1014"/>
      <c r="Y181" s="1014"/>
      <c r="Z181" s="1014"/>
      <c r="AA181" s="1014"/>
      <c r="AB181" s="1015"/>
      <c r="AC181" s="977">
        <f>ROUND(AJ181/1000,0)</f>
        <v>0</v>
      </c>
      <c r="AD181" s="978"/>
      <c r="AE181" s="978"/>
      <c r="AF181" s="978"/>
      <c r="AG181" s="979"/>
      <c r="AH181" s="682" t="s">
        <v>6571</v>
      </c>
      <c r="AJ181" s="688">
        <f>SUMIF('pdc 2015'!$G$7:$G$607,'SP_Attivo MIN'!$B181,'pdc 2015'!$Q$7:$Q$607)-SUMIF('pdc 2015'!$G$7:$G$607,'SP_Attivo MIN'!$AL181,'pdc 2015'!$Q$7:$Q$607)</f>
        <v>0</v>
      </c>
      <c r="AL181" s="63" t="s">
        <v>1761</v>
      </c>
    </row>
    <row r="182" spans="1:38" s="567" customFormat="1" ht="15.75" customHeight="1" thickBot="1">
      <c r="A182" s="690"/>
      <c r="B182" s="1004" t="s">
        <v>715</v>
      </c>
      <c r="C182" s="1005"/>
      <c r="D182" s="1005"/>
      <c r="E182" s="1005"/>
      <c r="F182" s="1006"/>
      <c r="G182" s="1007" t="s">
        <v>7994</v>
      </c>
      <c r="H182" s="1008"/>
      <c r="I182" s="1008"/>
      <c r="J182" s="1008"/>
      <c r="K182" s="1008"/>
      <c r="L182" s="1008"/>
      <c r="M182" s="1008"/>
      <c r="N182" s="1008"/>
      <c r="O182" s="1008"/>
      <c r="P182" s="1008"/>
      <c r="Q182" s="1008"/>
      <c r="R182" s="1008"/>
      <c r="S182" s="1008"/>
      <c r="T182" s="1008"/>
      <c r="U182" s="1008"/>
      <c r="V182" s="1008"/>
      <c r="W182" s="1008"/>
      <c r="X182" s="1008"/>
      <c r="Y182" s="1008"/>
      <c r="Z182" s="1008"/>
      <c r="AA182" s="1008"/>
      <c r="AB182" s="1009"/>
      <c r="AC182" s="967">
        <f>ROUND(AJ182/1000,0)</f>
        <v>0</v>
      </c>
      <c r="AD182" s="968"/>
      <c r="AE182" s="968"/>
      <c r="AF182" s="968"/>
      <c r="AG182" s="969"/>
      <c r="AH182" s="697" t="s">
        <v>6571</v>
      </c>
      <c r="AJ182" s="688">
        <f>SUMIF('pdc 2015'!$G$7:$G$607,'SP_Attivo MIN'!$B182,'pdc 2015'!$Q$7:$Q$607)-SUMIF('pdc 2015'!$G$7:$G$607,'SP_Attivo MIN'!$AL182,'pdc 2015'!$Q$7:$Q$607)</f>
        <v>0</v>
      </c>
      <c r="AL182" s="63" t="s">
        <v>1778</v>
      </c>
    </row>
    <row r="183" spans="1:38" s="567" customFormat="1" ht="15.75" customHeight="1">
      <c r="A183" s="689"/>
      <c r="B183" s="980" t="s">
        <v>7995</v>
      </c>
      <c r="C183" s="981"/>
      <c r="D183" s="981"/>
      <c r="E183" s="981"/>
      <c r="F183" s="982"/>
      <c r="G183" s="983" t="s">
        <v>7996</v>
      </c>
      <c r="H183" s="984"/>
      <c r="I183" s="984"/>
      <c r="J183" s="984"/>
      <c r="K183" s="984"/>
      <c r="L183" s="984"/>
      <c r="M183" s="984"/>
      <c r="N183" s="984"/>
      <c r="O183" s="984"/>
      <c r="P183" s="984"/>
      <c r="Q183" s="984"/>
      <c r="R183" s="984"/>
      <c r="S183" s="984"/>
      <c r="T183" s="984"/>
      <c r="U183" s="984"/>
      <c r="V183" s="984"/>
      <c r="W183" s="984"/>
      <c r="X183" s="984"/>
      <c r="Y183" s="984"/>
      <c r="Z183" s="984"/>
      <c r="AA183" s="984"/>
      <c r="AB183" s="985"/>
      <c r="AC183" s="986">
        <f>SUM(AC184:AC185)</f>
        <v>0</v>
      </c>
      <c r="AD183" s="987"/>
      <c r="AE183" s="987"/>
      <c r="AF183" s="987"/>
      <c r="AG183" s="988"/>
      <c r="AH183" s="682" t="s">
        <v>6571</v>
      </c>
      <c r="AJ183" s="698">
        <f>SUM(AJ184:AJ185)</f>
        <v>0</v>
      </c>
      <c r="AL183" s="63"/>
    </row>
    <row r="184" spans="1:38" s="567" customFormat="1" ht="15.75" customHeight="1">
      <c r="A184" s="684"/>
      <c r="B184" s="989" t="s">
        <v>767</v>
      </c>
      <c r="C184" s="990"/>
      <c r="D184" s="990"/>
      <c r="E184" s="990"/>
      <c r="F184" s="991"/>
      <c r="G184" s="992" t="s">
        <v>7997</v>
      </c>
      <c r="H184" s="993"/>
      <c r="I184" s="993"/>
      <c r="J184" s="993"/>
      <c r="K184" s="993"/>
      <c r="L184" s="993"/>
      <c r="M184" s="993"/>
      <c r="N184" s="993"/>
      <c r="O184" s="993"/>
      <c r="P184" s="993"/>
      <c r="Q184" s="993"/>
      <c r="R184" s="993"/>
      <c r="S184" s="993"/>
      <c r="T184" s="993"/>
      <c r="U184" s="993"/>
      <c r="V184" s="993"/>
      <c r="W184" s="993"/>
      <c r="X184" s="993"/>
      <c r="Y184" s="993"/>
      <c r="Z184" s="993"/>
      <c r="AA184" s="993"/>
      <c r="AB184" s="994"/>
      <c r="AC184" s="977">
        <f>ROUND(AJ184/1000,0)</f>
        <v>0</v>
      </c>
      <c r="AD184" s="978"/>
      <c r="AE184" s="978"/>
      <c r="AF184" s="978"/>
      <c r="AG184" s="979"/>
      <c r="AH184" s="682" t="s">
        <v>6571</v>
      </c>
      <c r="AJ184" s="688">
        <f>SUMIF('pdc 2015'!$G$7:$G$607,'SP_Attivo MIN'!$B184,'pdc 2015'!$Q$7:$Q$607)</f>
        <v>0</v>
      </c>
      <c r="AL184" s="63" t="s">
        <v>7998</v>
      </c>
    </row>
    <row r="185" spans="1:38" s="567" customFormat="1" ht="15.75" customHeight="1" thickBot="1">
      <c r="A185" s="690"/>
      <c r="B185" s="995" t="s">
        <v>761</v>
      </c>
      <c r="C185" s="996"/>
      <c r="D185" s="996"/>
      <c r="E185" s="996"/>
      <c r="F185" s="997"/>
      <c r="G185" s="998" t="s">
        <v>7999</v>
      </c>
      <c r="H185" s="999"/>
      <c r="I185" s="999"/>
      <c r="J185" s="999"/>
      <c r="K185" s="999"/>
      <c r="L185" s="999"/>
      <c r="M185" s="999"/>
      <c r="N185" s="999"/>
      <c r="O185" s="999"/>
      <c r="P185" s="999"/>
      <c r="Q185" s="999"/>
      <c r="R185" s="999"/>
      <c r="S185" s="999"/>
      <c r="T185" s="999"/>
      <c r="U185" s="999"/>
      <c r="V185" s="999"/>
      <c r="W185" s="999"/>
      <c r="X185" s="999"/>
      <c r="Y185" s="999"/>
      <c r="Z185" s="999"/>
      <c r="AA185" s="999"/>
      <c r="AB185" s="1000"/>
      <c r="AC185" s="967">
        <f>ROUND(AJ185/1000,0)</f>
        <v>0</v>
      </c>
      <c r="AD185" s="968"/>
      <c r="AE185" s="968"/>
      <c r="AF185" s="968"/>
      <c r="AG185" s="969"/>
      <c r="AH185" s="697" t="s">
        <v>6571</v>
      </c>
      <c r="AJ185" s="688">
        <f>SUMIF('pdc 2015'!$G$7:$G$607,'SP_Attivo MIN'!$B185,'pdc 2015'!$Q$7:$Q$607)</f>
        <v>0</v>
      </c>
      <c r="AL185" s="63" t="s">
        <v>1798</v>
      </c>
    </row>
    <row r="186" spans="1:38" s="567" customFormat="1" ht="15.75" customHeight="1">
      <c r="A186" s="689"/>
      <c r="B186" s="980" t="s">
        <v>8000</v>
      </c>
      <c r="C186" s="981"/>
      <c r="D186" s="981"/>
      <c r="E186" s="981"/>
      <c r="F186" s="982"/>
      <c r="G186" s="983" t="s">
        <v>8001</v>
      </c>
      <c r="H186" s="984"/>
      <c r="I186" s="984"/>
      <c r="J186" s="984"/>
      <c r="K186" s="984"/>
      <c r="L186" s="984"/>
      <c r="M186" s="984"/>
      <c r="N186" s="984"/>
      <c r="O186" s="984"/>
      <c r="P186" s="984"/>
      <c r="Q186" s="984"/>
      <c r="R186" s="984"/>
      <c r="S186" s="984"/>
      <c r="T186" s="984"/>
      <c r="U186" s="984"/>
      <c r="V186" s="984"/>
      <c r="W186" s="984"/>
      <c r="X186" s="984"/>
      <c r="Y186" s="984"/>
      <c r="Z186" s="984"/>
      <c r="AA186" s="984"/>
      <c r="AB186" s="985"/>
      <c r="AC186" s="986">
        <f>SUM(AC187:AC190)</f>
        <v>0</v>
      </c>
      <c r="AD186" s="987"/>
      <c r="AE186" s="987"/>
      <c r="AF186" s="987"/>
      <c r="AG186" s="988"/>
      <c r="AH186" s="682" t="s">
        <v>6571</v>
      </c>
      <c r="AJ186" s="698">
        <f>SUM(AJ187:AJ190)</f>
        <v>0</v>
      </c>
      <c r="AL186" s="63"/>
    </row>
    <row r="187" spans="1:38" s="567" customFormat="1" ht="15.75" customHeight="1">
      <c r="A187" s="684"/>
      <c r="B187" s="989" t="s">
        <v>782</v>
      </c>
      <c r="C187" s="990"/>
      <c r="D187" s="990"/>
      <c r="E187" s="990"/>
      <c r="F187" s="991"/>
      <c r="G187" s="992" t="s">
        <v>8002</v>
      </c>
      <c r="H187" s="993"/>
      <c r="I187" s="993"/>
      <c r="J187" s="993"/>
      <c r="K187" s="993"/>
      <c r="L187" s="993"/>
      <c r="M187" s="993"/>
      <c r="N187" s="993"/>
      <c r="O187" s="993"/>
      <c r="P187" s="993"/>
      <c r="Q187" s="993"/>
      <c r="R187" s="993"/>
      <c r="S187" s="993"/>
      <c r="T187" s="993"/>
      <c r="U187" s="993"/>
      <c r="V187" s="993"/>
      <c r="W187" s="993"/>
      <c r="X187" s="993"/>
      <c r="Y187" s="993"/>
      <c r="Z187" s="993"/>
      <c r="AA187" s="993"/>
      <c r="AB187" s="994"/>
      <c r="AC187" s="977">
        <f>ROUND(AJ187/1000,0)</f>
        <v>0</v>
      </c>
      <c r="AD187" s="978"/>
      <c r="AE187" s="978"/>
      <c r="AF187" s="978"/>
      <c r="AG187" s="979"/>
      <c r="AH187" s="682" t="s">
        <v>6571</v>
      </c>
      <c r="AJ187" s="688">
        <f>SUMIF('pdc 2015'!$G$7:$G$607,'SP_Attivo MIN'!$B187,'pdc 2015'!$Q$7:$Q$607)</f>
        <v>0</v>
      </c>
      <c r="AL187" s="63"/>
    </row>
    <row r="188" spans="1:38" s="567" customFormat="1" ht="15.75" customHeight="1">
      <c r="A188" s="684"/>
      <c r="B188" s="989" t="s">
        <v>977</v>
      </c>
      <c r="C188" s="990"/>
      <c r="D188" s="990"/>
      <c r="E188" s="990"/>
      <c r="F188" s="991"/>
      <c r="G188" s="992" t="s">
        <v>8003</v>
      </c>
      <c r="H188" s="993"/>
      <c r="I188" s="993"/>
      <c r="J188" s="993"/>
      <c r="K188" s="993"/>
      <c r="L188" s="993"/>
      <c r="M188" s="993"/>
      <c r="N188" s="993"/>
      <c r="O188" s="993"/>
      <c r="P188" s="993"/>
      <c r="Q188" s="993"/>
      <c r="R188" s="993"/>
      <c r="S188" s="993"/>
      <c r="T188" s="993"/>
      <c r="U188" s="993"/>
      <c r="V188" s="993"/>
      <c r="W188" s="993"/>
      <c r="X188" s="993"/>
      <c r="Y188" s="993"/>
      <c r="Z188" s="993"/>
      <c r="AA188" s="993"/>
      <c r="AB188" s="994"/>
      <c r="AC188" s="977">
        <f>ROUND(AJ188/1000,0)</f>
        <v>0</v>
      </c>
      <c r="AD188" s="978"/>
      <c r="AE188" s="978"/>
      <c r="AF188" s="978"/>
      <c r="AG188" s="979"/>
      <c r="AH188" s="682" t="s">
        <v>6571</v>
      </c>
      <c r="AJ188" s="688">
        <f>SUMIF('pdc 2015'!$G$7:$G$607,'SP_Attivo MIN'!$B188,'pdc 2015'!$Q$7:$Q$607)</f>
        <v>0</v>
      </c>
    </row>
    <row r="189" spans="1:38" s="567" customFormat="1" ht="15.75" customHeight="1">
      <c r="A189" s="684"/>
      <c r="B189" s="989" t="s">
        <v>8004</v>
      </c>
      <c r="C189" s="990"/>
      <c r="D189" s="990"/>
      <c r="E189" s="990"/>
      <c r="F189" s="991"/>
      <c r="G189" s="992" t="s">
        <v>8005</v>
      </c>
      <c r="H189" s="993"/>
      <c r="I189" s="993"/>
      <c r="J189" s="993"/>
      <c r="K189" s="993"/>
      <c r="L189" s="993"/>
      <c r="M189" s="993"/>
      <c r="N189" s="993"/>
      <c r="O189" s="993"/>
      <c r="P189" s="993"/>
      <c r="Q189" s="993"/>
      <c r="R189" s="993"/>
      <c r="S189" s="993"/>
      <c r="T189" s="993"/>
      <c r="U189" s="993"/>
      <c r="V189" s="993"/>
      <c r="W189" s="993"/>
      <c r="X189" s="993"/>
      <c r="Y189" s="993"/>
      <c r="Z189" s="993"/>
      <c r="AA189" s="993"/>
      <c r="AB189" s="994"/>
      <c r="AC189" s="977">
        <f>ROUND(AJ189/1000,0)</f>
        <v>0</v>
      </c>
      <c r="AD189" s="978"/>
      <c r="AE189" s="978"/>
      <c r="AF189" s="978"/>
      <c r="AG189" s="979"/>
      <c r="AH189" s="682" t="s">
        <v>6571</v>
      </c>
      <c r="AJ189" s="688">
        <f>SUMIF('pdc 2015'!$G$7:$G$607,'SP_Attivo MIN'!$B189,'pdc 2015'!$Q$7:$Q$607)</f>
        <v>0</v>
      </c>
    </row>
    <row r="190" spans="1:38" s="567" customFormat="1" ht="15.75" customHeight="1" thickBot="1">
      <c r="A190" s="690"/>
      <c r="B190" s="995" t="s">
        <v>993</v>
      </c>
      <c r="C190" s="996"/>
      <c r="D190" s="996"/>
      <c r="E190" s="996"/>
      <c r="F190" s="997"/>
      <c r="G190" s="998" t="s">
        <v>8006</v>
      </c>
      <c r="H190" s="999"/>
      <c r="I190" s="999"/>
      <c r="J190" s="999"/>
      <c r="K190" s="999"/>
      <c r="L190" s="999"/>
      <c r="M190" s="999"/>
      <c r="N190" s="999"/>
      <c r="O190" s="999"/>
      <c r="P190" s="999"/>
      <c r="Q190" s="999"/>
      <c r="R190" s="999"/>
      <c r="S190" s="999"/>
      <c r="T190" s="999"/>
      <c r="U190" s="999"/>
      <c r="V190" s="999"/>
      <c r="W190" s="999"/>
      <c r="X190" s="999"/>
      <c r="Y190" s="999"/>
      <c r="Z190" s="999"/>
      <c r="AA190" s="999"/>
      <c r="AB190" s="1000"/>
      <c r="AC190" s="967">
        <f>ROUND(AJ190/1000,0)</f>
        <v>0</v>
      </c>
      <c r="AD190" s="968"/>
      <c r="AE190" s="968"/>
      <c r="AF190" s="968"/>
      <c r="AG190" s="969"/>
      <c r="AH190" s="697" t="s">
        <v>6571</v>
      </c>
      <c r="AJ190" s="688">
        <f>SUMIF('pdc 2015'!$G$7:$G$607,'SP_Attivo MIN'!$B190,'pdc 2015'!$Q$7:$Q$607)</f>
        <v>0</v>
      </c>
    </row>
    <row r="191" spans="1:38" s="567" customFormat="1" ht="15.75" customHeight="1">
      <c r="A191" s="689"/>
      <c r="B191" s="980" t="s">
        <v>8007</v>
      </c>
      <c r="C191" s="981"/>
      <c r="D191" s="981"/>
      <c r="E191" s="981"/>
      <c r="F191" s="982"/>
      <c r="G191" s="983" t="s">
        <v>8008</v>
      </c>
      <c r="H191" s="984"/>
      <c r="I191" s="984"/>
      <c r="J191" s="984"/>
      <c r="K191" s="984"/>
      <c r="L191" s="984"/>
      <c r="M191" s="984"/>
      <c r="N191" s="984"/>
      <c r="O191" s="984"/>
      <c r="P191" s="984"/>
      <c r="Q191" s="984"/>
      <c r="R191" s="984"/>
      <c r="S191" s="984"/>
      <c r="T191" s="984"/>
      <c r="U191" s="984"/>
      <c r="V191" s="984"/>
      <c r="W191" s="984"/>
      <c r="X191" s="984"/>
      <c r="Y191" s="984"/>
      <c r="Z191" s="984"/>
      <c r="AA191" s="984"/>
      <c r="AB191" s="985"/>
      <c r="AC191" s="986">
        <f>AC192+AC195</f>
        <v>0</v>
      </c>
      <c r="AD191" s="987"/>
      <c r="AE191" s="987"/>
      <c r="AF191" s="987"/>
      <c r="AG191" s="988"/>
      <c r="AH191" s="682" t="s">
        <v>6571</v>
      </c>
      <c r="AJ191" s="698">
        <f>AJ192+AJ195</f>
        <v>0</v>
      </c>
    </row>
    <row r="192" spans="1:38" s="567" customFormat="1" ht="15.75" customHeight="1">
      <c r="A192" s="684"/>
      <c r="B192" s="971" t="s">
        <v>8009</v>
      </c>
      <c r="C192" s="972"/>
      <c r="D192" s="972"/>
      <c r="E192" s="972"/>
      <c r="F192" s="973"/>
      <c r="G192" s="974" t="s">
        <v>8010</v>
      </c>
      <c r="H192" s="975"/>
      <c r="I192" s="975"/>
      <c r="J192" s="975"/>
      <c r="K192" s="975"/>
      <c r="L192" s="975"/>
      <c r="M192" s="975"/>
      <c r="N192" s="975"/>
      <c r="O192" s="975"/>
      <c r="P192" s="975"/>
      <c r="Q192" s="975"/>
      <c r="R192" s="975"/>
      <c r="S192" s="975"/>
      <c r="T192" s="975"/>
      <c r="U192" s="975"/>
      <c r="V192" s="975"/>
      <c r="W192" s="975"/>
      <c r="X192" s="975"/>
      <c r="Y192" s="975"/>
      <c r="Z192" s="975"/>
      <c r="AA192" s="975"/>
      <c r="AB192" s="976"/>
      <c r="AC192" s="1001">
        <f>SUM(AC193:AC194)</f>
        <v>0</v>
      </c>
      <c r="AD192" s="1002"/>
      <c r="AE192" s="1002"/>
      <c r="AF192" s="1002"/>
      <c r="AG192" s="1003"/>
      <c r="AH192" s="682" t="s">
        <v>6571</v>
      </c>
      <c r="AJ192" s="685">
        <f>SUM(AJ193:AJ194)</f>
        <v>0</v>
      </c>
    </row>
    <row r="193" spans="1:36" s="567" customFormat="1" ht="15.75" customHeight="1">
      <c r="A193" s="696"/>
      <c r="B193" s="989" t="s">
        <v>1076</v>
      </c>
      <c r="C193" s="990"/>
      <c r="D193" s="990"/>
      <c r="E193" s="990"/>
      <c r="F193" s="991"/>
      <c r="G193" s="992" t="s">
        <v>8011</v>
      </c>
      <c r="H193" s="993"/>
      <c r="I193" s="993"/>
      <c r="J193" s="993"/>
      <c r="K193" s="993"/>
      <c r="L193" s="993"/>
      <c r="M193" s="993"/>
      <c r="N193" s="993"/>
      <c r="O193" s="993"/>
      <c r="P193" s="993"/>
      <c r="Q193" s="993"/>
      <c r="R193" s="993"/>
      <c r="S193" s="993"/>
      <c r="T193" s="993"/>
      <c r="U193" s="993"/>
      <c r="V193" s="993"/>
      <c r="W193" s="993"/>
      <c r="X193" s="993"/>
      <c r="Y193" s="993"/>
      <c r="Z193" s="993"/>
      <c r="AA193" s="993"/>
      <c r="AB193" s="994"/>
      <c r="AC193" s="977">
        <f>ROUND(AJ193/1000,0)</f>
        <v>0</v>
      </c>
      <c r="AD193" s="978"/>
      <c r="AE193" s="978"/>
      <c r="AF193" s="978"/>
      <c r="AG193" s="979"/>
      <c r="AH193" s="682" t="s">
        <v>6571</v>
      </c>
      <c r="AJ193" s="688">
        <f>SUMIF('pdc 2015'!$G$7:$G$607,'SP_Attivo MIN'!$B193,'pdc 2015'!$Q$7:$Q$607)</f>
        <v>0</v>
      </c>
    </row>
    <row r="194" spans="1:36" s="567" customFormat="1" ht="15.75" customHeight="1">
      <c r="A194" s="684" t="s">
        <v>6586</v>
      </c>
      <c r="B194" s="989" t="s">
        <v>8012</v>
      </c>
      <c r="C194" s="990"/>
      <c r="D194" s="990"/>
      <c r="E194" s="990"/>
      <c r="F194" s="991"/>
      <c r="G194" s="992" t="s">
        <v>8013</v>
      </c>
      <c r="H194" s="993"/>
      <c r="I194" s="993"/>
      <c r="J194" s="993"/>
      <c r="K194" s="993"/>
      <c r="L194" s="993"/>
      <c r="M194" s="993"/>
      <c r="N194" s="993"/>
      <c r="O194" s="993"/>
      <c r="P194" s="993"/>
      <c r="Q194" s="993"/>
      <c r="R194" s="993"/>
      <c r="S194" s="993"/>
      <c r="T194" s="993"/>
      <c r="U194" s="993"/>
      <c r="V194" s="993"/>
      <c r="W194" s="993"/>
      <c r="X194" s="993"/>
      <c r="Y194" s="993"/>
      <c r="Z194" s="993"/>
      <c r="AA194" s="993"/>
      <c r="AB194" s="994"/>
      <c r="AC194" s="977">
        <f>ROUND(AJ194/1000,0)</f>
        <v>0</v>
      </c>
      <c r="AD194" s="978"/>
      <c r="AE194" s="978"/>
      <c r="AF194" s="978"/>
      <c r="AG194" s="979"/>
      <c r="AH194" s="682" t="s">
        <v>6571</v>
      </c>
      <c r="AJ194" s="688">
        <f>SUMIF('pdc 2015'!$G$7:$G$607,'SP_Attivo MIN'!$B194,'pdc 2015'!$Q$7:$Q$607)</f>
        <v>0</v>
      </c>
    </row>
    <row r="195" spans="1:36" s="567" customFormat="1" ht="15.75" customHeight="1">
      <c r="A195" s="684"/>
      <c r="B195" s="971" t="s">
        <v>8014</v>
      </c>
      <c r="C195" s="972"/>
      <c r="D195" s="972"/>
      <c r="E195" s="972"/>
      <c r="F195" s="973"/>
      <c r="G195" s="974" t="s">
        <v>8015</v>
      </c>
      <c r="H195" s="975"/>
      <c r="I195" s="975"/>
      <c r="J195" s="975"/>
      <c r="K195" s="975"/>
      <c r="L195" s="975"/>
      <c r="M195" s="975"/>
      <c r="N195" s="975"/>
      <c r="O195" s="975"/>
      <c r="P195" s="975"/>
      <c r="Q195" s="975"/>
      <c r="R195" s="975"/>
      <c r="S195" s="975"/>
      <c r="T195" s="975"/>
      <c r="U195" s="975"/>
      <c r="V195" s="975"/>
      <c r="W195" s="975"/>
      <c r="X195" s="975"/>
      <c r="Y195" s="975"/>
      <c r="Z195" s="975"/>
      <c r="AA195" s="975"/>
      <c r="AB195" s="976"/>
      <c r="AC195" s="1001">
        <f>SUM(AC196:AC197)</f>
        <v>0</v>
      </c>
      <c r="AD195" s="1002"/>
      <c r="AE195" s="1002"/>
      <c r="AF195" s="1002"/>
      <c r="AG195" s="1003"/>
      <c r="AH195" s="682" t="s">
        <v>6571</v>
      </c>
      <c r="AJ195" s="685">
        <f>SUM(AJ196:AJ197)</f>
        <v>0</v>
      </c>
    </row>
    <row r="196" spans="1:36" s="567" customFormat="1" ht="15.75" customHeight="1">
      <c r="A196" s="684"/>
      <c r="B196" s="989" t="s">
        <v>1084</v>
      </c>
      <c r="C196" s="990"/>
      <c r="D196" s="990"/>
      <c r="E196" s="990"/>
      <c r="F196" s="991"/>
      <c r="G196" s="992" t="s">
        <v>8016</v>
      </c>
      <c r="H196" s="993"/>
      <c r="I196" s="993"/>
      <c r="J196" s="993"/>
      <c r="K196" s="993"/>
      <c r="L196" s="993"/>
      <c r="M196" s="993"/>
      <c r="N196" s="993"/>
      <c r="O196" s="993"/>
      <c r="P196" s="993"/>
      <c r="Q196" s="993"/>
      <c r="R196" s="993"/>
      <c r="S196" s="993"/>
      <c r="T196" s="993"/>
      <c r="U196" s="993"/>
      <c r="V196" s="993"/>
      <c r="W196" s="993"/>
      <c r="X196" s="993"/>
      <c r="Y196" s="993"/>
      <c r="Z196" s="993"/>
      <c r="AA196" s="993"/>
      <c r="AB196" s="994"/>
      <c r="AC196" s="977">
        <f>ROUND(AJ196/1000,0)</f>
        <v>0</v>
      </c>
      <c r="AD196" s="978"/>
      <c r="AE196" s="978"/>
      <c r="AF196" s="978"/>
      <c r="AG196" s="979"/>
      <c r="AH196" s="682" t="s">
        <v>6571</v>
      </c>
      <c r="AJ196" s="688">
        <f>SUMIF('pdc 2015'!$G$7:$G$607,'SP_Attivo MIN'!$B196,'pdc 2015'!$Q$7:$Q$607)</f>
        <v>0</v>
      </c>
    </row>
    <row r="197" spans="1:36" s="567" customFormat="1" ht="15.75" customHeight="1" thickBot="1">
      <c r="A197" s="690" t="s">
        <v>6586</v>
      </c>
      <c r="B197" s="995" t="s">
        <v>8017</v>
      </c>
      <c r="C197" s="996"/>
      <c r="D197" s="996"/>
      <c r="E197" s="996"/>
      <c r="F197" s="997"/>
      <c r="G197" s="998" t="s">
        <v>8018</v>
      </c>
      <c r="H197" s="999"/>
      <c r="I197" s="999"/>
      <c r="J197" s="999"/>
      <c r="K197" s="999"/>
      <c r="L197" s="999"/>
      <c r="M197" s="999"/>
      <c r="N197" s="999"/>
      <c r="O197" s="999"/>
      <c r="P197" s="999"/>
      <c r="Q197" s="999"/>
      <c r="R197" s="999"/>
      <c r="S197" s="999"/>
      <c r="T197" s="999"/>
      <c r="U197" s="999"/>
      <c r="V197" s="999"/>
      <c r="W197" s="999"/>
      <c r="X197" s="999"/>
      <c r="Y197" s="999"/>
      <c r="Z197" s="999"/>
      <c r="AA197" s="999"/>
      <c r="AB197" s="1000"/>
      <c r="AC197" s="967">
        <f>ROUND(AJ197/1000,0)</f>
        <v>0</v>
      </c>
      <c r="AD197" s="968"/>
      <c r="AE197" s="968"/>
      <c r="AF197" s="968"/>
      <c r="AG197" s="969"/>
      <c r="AH197" s="697" t="s">
        <v>6571</v>
      </c>
      <c r="AJ197" s="688">
        <f>SUMIF('pdc 2015'!$G$7:$G$607,'SP_Attivo MIN'!$B197,'pdc 2015'!$Q$7:$Q$607)</f>
        <v>0</v>
      </c>
    </row>
    <row r="198" spans="1:36" s="567" customFormat="1" ht="15.75" customHeight="1">
      <c r="A198" s="705"/>
      <c r="B198" s="980" t="s">
        <v>8019</v>
      </c>
      <c r="C198" s="981"/>
      <c r="D198" s="981"/>
      <c r="E198" s="981"/>
      <c r="F198" s="982"/>
      <c r="G198" s="983" t="s">
        <v>8020</v>
      </c>
      <c r="H198" s="984"/>
      <c r="I198" s="984"/>
      <c r="J198" s="984"/>
      <c r="K198" s="984"/>
      <c r="L198" s="984"/>
      <c r="M198" s="984"/>
      <c r="N198" s="984"/>
      <c r="O198" s="984"/>
      <c r="P198" s="984"/>
      <c r="Q198" s="984"/>
      <c r="R198" s="984"/>
      <c r="S198" s="984"/>
      <c r="T198" s="984"/>
      <c r="U198" s="984"/>
      <c r="V198" s="984"/>
      <c r="W198" s="984"/>
      <c r="X198" s="984"/>
      <c r="Y198" s="984"/>
      <c r="Z198" s="984"/>
      <c r="AA198" s="984"/>
      <c r="AB198" s="985"/>
      <c r="AC198" s="986">
        <f>SUM(AC199:AC202)</f>
        <v>0</v>
      </c>
      <c r="AD198" s="987"/>
      <c r="AE198" s="987"/>
      <c r="AF198" s="987"/>
      <c r="AG198" s="988"/>
      <c r="AH198" s="682" t="s">
        <v>6571</v>
      </c>
      <c r="AJ198" s="698">
        <f>SUM(AJ199:AJ202)</f>
        <v>0</v>
      </c>
    </row>
    <row r="199" spans="1:36" s="567" customFormat="1" ht="15.75" customHeight="1">
      <c r="A199" s="684"/>
      <c r="B199" s="971" t="s">
        <v>1107</v>
      </c>
      <c r="C199" s="972"/>
      <c r="D199" s="972"/>
      <c r="E199" s="972"/>
      <c r="F199" s="973"/>
      <c r="G199" s="974" t="s">
        <v>8021</v>
      </c>
      <c r="H199" s="975"/>
      <c r="I199" s="975"/>
      <c r="J199" s="975"/>
      <c r="K199" s="975"/>
      <c r="L199" s="975"/>
      <c r="M199" s="975"/>
      <c r="N199" s="975"/>
      <c r="O199" s="975"/>
      <c r="P199" s="975"/>
      <c r="Q199" s="975"/>
      <c r="R199" s="975"/>
      <c r="S199" s="975"/>
      <c r="T199" s="975"/>
      <c r="U199" s="975"/>
      <c r="V199" s="975"/>
      <c r="W199" s="975"/>
      <c r="X199" s="975"/>
      <c r="Y199" s="975"/>
      <c r="Z199" s="975"/>
      <c r="AA199" s="975"/>
      <c r="AB199" s="976"/>
      <c r="AC199" s="977">
        <f>ROUND(AJ199/1000,0)</f>
        <v>0</v>
      </c>
      <c r="AD199" s="978"/>
      <c r="AE199" s="978"/>
      <c r="AF199" s="978"/>
      <c r="AG199" s="979"/>
      <c r="AH199" s="682" t="s">
        <v>6571</v>
      </c>
      <c r="AJ199" s="688">
        <f>SUMIF('pdc 2015'!$G$7:$G$607,'SP_Attivo MIN'!$B199,'pdc 2015'!$Q$7:$Q$607)</f>
        <v>0</v>
      </c>
    </row>
    <row r="200" spans="1:36" s="567" customFormat="1" ht="15.75" customHeight="1">
      <c r="A200" s="684"/>
      <c r="B200" s="971" t="s">
        <v>1117</v>
      </c>
      <c r="C200" s="972"/>
      <c r="D200" s="972"/>
      <c r="E200" s="972"/>
      <c r="F200" s="973"/>
      <c r="G200" s="974" t="s">
        <v>8022</v>
      </c>
      <c r="H200" s="975"/>
      <c r="I200" s="975"/>
      <c r="J200" s="975"/>
      <c r="K200" s="975"/>
      <c r="L200" s="975"/>
      <c r="M200" s="975"/>
      <c r="N200" s="975"/>
      <c r="O200" s="975"/>
      <c r="P200" s="975"/>
      <c r="Q200" s="975"/>
      <c r="R200" s="975"/>
      <c r="S200" s="975"/>
      <c r="T200" s="975"/>
      <c r="U200" s="975"/>
      <c r="V200" s="975"/>
      <c r="W200" s="975"/>
      <c r="X200" s="975"/>
      <c r="Y200" s="975"/>
      <c r="Z200" s="975"/>
      <c r="AA200" s="975"/>
      <c r="AB200" s="976"/>
      <c r="AC200" s="977">
        <f>ROUND(AJ200/1000,0)</f>
        <v>0</v>
      </c>
      <c r="AD200" s="978"/>
      <c r="AE200" s="978"/>
      <c r="AF200" s="978"/>
      <c r="AG200" s="979"/>
      <c r="AH200" s="682" t="s">
        <v>6571</v>
      </c>
      <c r="AJ200" s="688">
        <f>SUMIF('pdc 2015'!$G$7:$G$607,'SP_Attivo MIN'!$B200,'pdc 2015'!$Q$7:$Q$607)</f>
        <v>0</v>
      </c>
    </row>
    <row r="201" spans="1:36" s="567" customFormat="1" ht="15.75" customHeight="1">
      <c r="A201" s="684"/>
      <c r="B201" s="971" t="s">
        <v>1135</v>
      </c>
      <c r="C201" s="972"/>
      <c r="D201" s="972"/>
      <c r="E201" s="972"/>
      <c r="F201" s="973"/>
      <c r="G201" s="974" t="s">
        <v>8023</v>
      </c>
      <c r="H201" s="975"/>
      <c r="I201" s="975"/>
      <c r="J201" s="975"/>
      <c r="K201" s="975"/>
      <c r="L201" s="975"/>
      <c r="M201" s="975"/>
      <c r="N201" s="975"/>
      <c r="O201" s="975"/>
      <c r="P201" s="975"/>
      <c r="Q201" s="975"/>
      <c r="R201" s="975"/>
      <c r="S201" s="975"/>
      <c r="T201" s="975"/>
      <c r="U201" s="975"/>
      <c r="V201" s="975"/>
      <c r="W201" s="975"/>
      <c r="X201" s="975"/>
      <c r="Y201" s="975"/>
      <c r="Z201" s="975"/>
      <c r="AA201" s="975"/>
      <c r="AB201" s="976"/>
      <c r="AC201" s="977">
        <f>ROUND(AJ201/1000,0)</f>
        <v>0</v>
      </c>
      <c r="AD201" s="978"/>
      <c r="AE201" s="978"/>
      <c r="AF201" s="978"/>
      <c r="AG201" s="979"/>
      <c r="AH201" s="682" t="s">
        <v>6571</v>
      </c>
      <c r="AJ201" s="688">
        <f>SUMIF('pdc 2015'!$G$7:$G$607,'SP_Attivo MIN'!$B201,'pdc 2015'!$Q$7:$Q$607)</f>
        <v>0</v>
      </c>
    </row>
    <row r="202" spans="1:36" s="567" customFormat="1" ht="15.75" customHeight="1" thickBot="1">
      <c r="A202" s="690"/>
      <c r="B202" s="961" t="s">
        <v>1097</v>
      </c>
      <c r="C202" s="962"/>
      <c r="D202" s="962"/>
      <c r="E202" s="962"/>
      <c r="F202" s="963"/>
      <c r="G202" s="964" t="s">
        <v>8024</v>
      </c>
      <c r="H202" s="965"/>
      <c r="I202" s="965"/>
      <c r="J202" s="965"/>
      <c r="K202" s="965"/>
      <c r="L202" s="965"/>
      <c r="M202" s="965"/>
      <c r="N202" s="965"/>
      <c r="O202" s="965"/>
      <c r="P202" s="965"/>
      <c r="Q202" s="965"/>
      <c r="R202" s="965"/>
      <c r="S202" s="965"/>
      <c r="T202" s="965"/>
      <c r="U202" s="965"/>
      <c r="V202" s="965"/>
      <c r="W202" s="965"/>
      <c r="X202" s="965"/>
      <c r="Y202" s="965"/>
      <c r="Z202" s="965"/>
      <c r="AA202" s="965"/>
      <c r="AB202" s="966"/>
      <c r="AC202" s="967">
        <f>ROUND(AJ202/1000,0)</f>
        <v>0</v>
      </c>
      <c r="AD202" s="968"/>
      <c r="AE202" s="968"/>
      <c r="AF202" s="968"/>
      <c r="AG202" s="969"/>
      <c r="AH202" s="697" t="s">
        <v>6571</v>
      </c>
      <c r="AJ202" s="688">
        <f>SUMIF('pdc 2015'!$G$7:$G$607,'SP_Attivo MIN'!$B202,'pdc 2015'!$Q$7:$Q$607)</f>
        <v>0</v>
      </c>
    </row>
    <row r="203" spans="1:36" ht="15.75" customHeight="1">
      <c r="AC203" s="970">
        <f>SUM(AC32,AC110,AC191)</f>
        <v>0</v>
      </c>
      <c r="AD203" s="970"/>
      <c r="AE203" s="970"/>
      <c r="AF203" s="970"/>
      <c r="AG203" s="970"/>
      <c r="AJ203" s="706">
        <f>SUM(AJ32,AJ110,AJ191)</f>
        <v>0</v>
      </c>
    </row>
    <row r="204" spans="1:36" ht="15.75" customHeight="1">
      <c r="AC204" s="656"/>
      <c r="AD204" s="707"/>
      <c r="AE204" s="707"/>
      <c r="AF204" s="707"/>
      <c r="AG204" s="707"/>
    </row>
    <row r="205" spans="1:36" ht="15.75" customHeight="1">
      <c r="AC205" s="656"/>
      <c r="AD205" s="707"/>
      <c r="AE205" s="707"/>
      <c r="AF205" s="707"/>
      <c r="AG205" s="707"/>
    </row>
    <row r="206" spans="1:36" ht="15.75" customHeight="1">
      <c r="AC206" s="656"/>
      <c r="AD206" s="707"/>
      <c r="AE206" s="707"/>
      <c r="AF206" s="707"/>
      <c r="AG206" s="707"/>
    </row>
    <row r="207" spans="1:36" ht="15.75" customHeight="1">
      <c r="AC207" s="656"/>
      <c r="AD207" s="707"/>
      <c r="AE207" s="707"/>
      <c r="AF207" s="707"/>
      <c r="AG207" s="707"/>
    </row>
    <row r="208" spans="1:36" ht="15.75" customHeight="1">
      <c r="AC208" s="656"/>
      <c r="AD208" s="707"/>
      <c r="AE208" s="707"/>
      <c r="AF208" s="707"/>
      <c r="AG208" s="707"/>
    </row>
    <row r="209" spans="29:33" ht="15.75" customHeight="1">
      <c r="AC209" s="656"/>
      <c r="AD209" s="707"/>
      <c r="AE209" s="707"/>
      <c r="AF209" s="707"/>
      <c r="AG209" s="707"/>
    </row>
    <row r="210" spans="29:33" ht="15.75" customHeight="1">
      <c r="AC210" s="656"/>
      <c r="AD210" s="707"/>
      <c r="AE210" s="707"/>
      <c r="AF210" s="707"/>
      <c r="AG210" s="707"/>
    </row>
    <row r="211" spans="29:33" ht="15.75" customHeight="1">
      <c r="AC211" s="656"/>
      <c r="AD211" s="707"/>
      <c r="AE211" s="707"/>
      <c r="AF211" s="707"/>
      <c r="AG211" s="707"/>
    </row>
    <row r="212" spans="29:33" ht="15.75" customHeight="1">
      <c r="AC212" s="656"/>
      <c r="AD212" s="707"/>
      <c r="AE212" s="707"/>
      <c r="AF212" s="707"/>
      <c r="AG212" s="707"/>
    </row>
    <row r="213" spans="29:33" ht="15.75" customHeight="1">
      <c r="AC213" s="656"/>
      <c r="AD213" s="707"/>
      <c r="AE213" s="707"/>
      <c r="AF213" s="707"/>
      <c r="AG213" s="707"/>
    </row>
    <row r="214" spans="29:33" ht="15.75" customHeight="1">
      <c r="AC214" s="656"/>
      <c r="AD214" s="707"/>
      <c r="AE214" s="707"/>
      <c r="AF214" s="707"/>
      <c r="AG214" s="707"/>
    </row>
    <row r="215" spans="29:33" ht="15.75" customHeight="1">
      <c r="AC215" s="656"/>
      <c r="AD215" s="707"/>
      <c r="AE215" s="707"/>
      <c r="AF215" s="707"/>
      <c r="AG215" s="707"/>
    </row>
    <row r="216" spans="29:33" ht="15.75" customHeight="1">
      <c r="AC216" s="656"/>
      <c r="AD216" s="707"/>
      <c r="AE216" s="707"/>
      <c r="AF216" s="707"/>
      <c r="AG216" s="707"/>
    </row>
    <row r="217" spans="29:33" ht="15.75" customHeight="1">
      <c r="AC217" s="656"/>
      <c r="AD217" s="707"/>
      <c r="AE217" s="707"/>
      <c r="AF217" s="707"/>
      <c r="AG217" s="707"/>
    </row>
    <row r="218" spans="29:33" ht="15.75" customHeight="1">
      <c r="AC218" s="656"/>
      <c r="AD218" s="707"/>
      <c r="AE218" s="707"/>
      <c r="AF218" s="707"/>
      <c r="AG218" s="707"/>
    </row>
    <row r="219" spans="29:33" ht="15.75" customHeight="1">
      <c r="AC219" s="656"/>
      <c r="AD219" s="707"/>
      <c r="AE219" s="707"/>
      <c r="AF219" s="707"/>
      <c r="AG219" s="707"/>
    </row>
    <row r="220" spans="29:33" ht="15.75" customHeight="1">
      <c r="AC220" s="656"/>
      <c r="AD220" s="707"/>
      <c r="AE220" s="707"/>
      <c r="AF220" s="707"/>
      <c r="AG220" s="707"/>
    </row>
    <row r="221" spans="29:33" ht="15.75" customHeight="1">
      <c r="AC221" s="656"/>
      <c r="AD221" s="707"/>
      <c r="AE221" s="707"/>
      <c r="AF221" s="707"/>
      <c r="AG221" s="707"/>
    </row>
    <row r="222" spans="29:33" ht="15.75" customHeight="1">
      <c r="AC222" s="656"/>
      <c r="AD222" s="707"/>
      <c r="AE222" s="707"/>
      <c r="AF222" s="707"/>
      <c r="AG222" s="707"/>
    </row>
    <row r="223" spans="29:33" ht="15.75" customHeight="1">
      <c r="AC223" s="656"/>
      <c r="AD223" s="707"/>
      <c r="AE223" s="707"/>
      <c r="AF223" s="707"/>
      <c r="AG223" s="707"/>
    </row>
    <row r="224" spans="29:33" ht="15.75" customHeight="1">
      <c r="AC224" s="656"/>
      <c r="AD224" s="707"/>
      <c r="AE224" s="707"/>
      <c r="AF224" s="707"/>
      <c r="AG224" s="707"/>
    </row>
    <row r="225" spans="29:33" ht="15.75" customHeight="1">
      <c r="AC225" s="656"/>
      <c r="AD225" s="707"/>
      <c r="AE225" s="707"/>
      <c r="AF225" s="707"/>
      <c r="AG225" s="707"/>
    </row>
    <row r="226" spans="29:33" ht="15.75" customHeight="1">
      <c r="AC226" s="656"/>
      <c r="AD226" s="707"/>
      <c r="AE226" s="707"/>
      <c r="AF226" s="707"/>
      <c r="AG226" s="707"/>
    </row>
    <row r="227" spans="29:33" ht="15.75" customHeight="1">
      <c r="AC227" s="656"/>
      <c r="AD227" s="707"/>
      <c r="AE227" s="707"/>
      <c r="AF227" s="707"/>
      <c r="AG227" s="707"/>
    </row>
    <row r="228" spans="29:33" ht="15.75" customHeight="1">
      <c r="AC228" s="656"/>
      <c r="AD228" s="707"/>
      <c r="AE228" s="707"/>
      <c r="AF228" s="707"/>
      <c r="AG228" s="707"/>
    </row>
    <row r="229" spans="29:33" ht="15.75" customHeight="1">
      <c r="AC229" s="656"/>
      <c r="AD229" s="707"/>
      <c r="AE229" s="707"/>
      <c r="AF229" s="707"/>
      <c r="AG229" s="707"/>
    </row>
    <row r="230" spans="29:33" ht="15.75" customHeight="1">
      <c r="AC230" s="656"/>
      <c r="AD230" s="707"/>
      <c r="AE230" s="707"/>
      <c r="AF230" s="707"/>
      <c r="AG230" s="707"/>
    </row>
    <row r="231" spans="29:33" ht="15.75" customHeight="1">
      <c r="AC231" s="656"/>
      <c r="AD231" s="707"/>
      <c r="AE231" s="707"/>
      <c r="AF231" s="707"/>
      <c r="AG231" s="707"/>
    </row>
    <row r="232" spans="29:33" ht="15.75" customHeight="1">
      <c r="AC232" s="656"/>
      <c r="AD232" s="707"/>
      <c r="AE232" s="707"/>
      <c r="AF232" s="707"/>
      <c r="AG232" s="707"/>
    </row>
    <row r="233" spans="29:33" ht="15.75" customHeight="1">
      <c r="AC233" s="656"/>
      <c r="AD233" s="707"/>
      <c r="AE233" s="707"/>
      <c r="AF233" s="707"/>
      <c r="AG233" s="707"/>
    </row>
    <row r="234" spans="29:33" ht="15.75" customHeight="1">
      <c r="AC234" s="656"/>
      <c r="AD234" s="707"/>
      <c r="AE234" s="707"/>
      <c r="AF234" s="707"/>
      <c r="AG234" s="707"/>
    </row>
    <row r="235" spans="29:33" ht="15.75" customHeight="1">
      <c r="AC235" s="656"/>
      <c r="AD235" s="707"/>
      <c r="AE235" s="707"/>
      <c r="AF235" s="707"/>
      <c r="AG235" s="707"/>
    </row>
    <row r="236" spans="29:33" ht="15.75" customHeight="1">
      <c r="AC236" s="656"/>
      <c r="AD236" s="707"/>
      <c r="AE236" s="707"/>
      <c r="AF236" s="707"/>
      <c r="AG236" s="707"/>
    </row>
    <row r="237" spans="29:33" ht="15.75" customHeight="1">
      <c r="AC237" s="656"/>
      <c r="AD237" s="707"/>
      <c r="AE237" s="707"/>
      <c r="AF237" s="707"/>
      <c r="AG237" s="707"/>
    </row>
    <row r="238" spans="29:33" ht="15.75" customHeight="1">
      <c r="AC238" s="656"/>
      <c r="AD238" s="707"/>
      <c r="AE238" s="707"/>
      <c r="AF238" s="707"/>
      <c r="AG238" s="707"/>
    </row>
    <row r="239" spans="29:33" ht="15.75" customHeight="1">
      <c r="AC239" s="656"/>
      <c r="AD239" s="707"/>
      <c r="AE239" s="707"/>
      <c r="AF239" s="707"/>
      <c r="AG239" s="707"/>
    </row>
    <row r="240" spans="29:33" ht="15.75" customHeight="1">
      <c r="AC240" s="656"/>
      <c r="AD240" s="707"/>
      <c r="AE240" s="707"/>
      <c r="AF240" s="707"/>
      <c r="AG240" s="707"/>
    </row>
    <row r="241" spans="29:33" ht="15.75" customHeight="1">
      <c r="AC241" s="656"/>
      <c r="AD241" s="707"/>
      <c r="AE241" s="707"/>
      <c r="AF241" s="707"/>
      <c r="AG241" s="707"/>
    </row>
    <row r="242" spans="29:33" ht="15.75" customHeight="1">
      <c r="AC242" s="656"/>
      <c r="AD242" s="707"/>
      <c r="AE242" s="707"/>
      <c r="AF242" s="707"/>
      <c r="AG242" s="707"/>
    </row>
    <row r="243" spans="29:33" ht="15.75" customHeight="1">
      <c r="AC243" s="656"/>
      <c r="AD243" s="707"/>
      <c r="AE243" s="707"/>
      <c r="AF243" s="707"/>
      <c r="AG243" s="707"/>
    </row>
    <row r="244" spans="29:33" ht="15.75" customHeight="1">
      <c r="AC244" s="656"/>
      <c r="AD244" s="707"/>
      <c r="AE244" s="707"/>
      <c r="AF244" s="707"/>
      <c r="AG244" s="707"/>
    </row>
    <row r="245" spans="29:33" ht="15.75" customHeight="1">
      <c r="AC245" s="656"/>
      <c r="AD245" s="707"/>
      <c r="AE245" s="707"/>
      <c r="AF245" s="707"/>
      <c r="AG245" s="707"/>
    </row>
    <row r="246" spans="29:33" ht="15.75" customHeight="1">
      <c r="AC246" s="656"/>
      <c r="AD246" s="707"/>
      <c r="AE246" s="707"/>
      <c r="AF246" s="707"/>
      <c r="AG246" s="707"/>
    </row>
    <row r="247" spans="29:33" ht="15.75" customHeight="1">
      <c r="AC247" s="656"/>
      <c r="AD247" s="707"/>
      <c r="AE247" s="707"/>
      <c r="AF247" s="707"/>
      <c r="AG247" s="707"/>
    </row>
    <row r="248" spans="29:33" ht="15.75" customHeight="1">
      <c r="AC248" s="656"/>
      <c r="AD248" s="707"/>
      <c r="AE248" s="707"/>
      <c r="AF248" s="707"/>
      <c r="AG248" s="707"/>
    </row>
    <row r="249" spans="29:33" ht="15.75" customHeight="1">
      <c r="AC249" s="656"/>
      <c r="AD249" s="707"/>
      <c r="AE249" s="707"/>
      <c r="AF249" s="707"/>
      <c r="AG249" s="707"/>
    </row>
    <row r="250" spans="29:33" ht="15.75" customHeight="1">
      <c r="AC250" s="656"/>
      <c r="AD250" s="707"/>
      <c r="AE250" s="707"/>
      <c r="AF250" s="707"/>
      <c r="AG250" s="707"/>
    </row>
    <row r="251" spans="29:33" ht="15.75" customHeight="1">
      <c r="AC251" s="656"/>
      <c r="AD251" s="707"/>
      <c r="AE251" s="707"/>
      <c r="AF251" s="707"/>
      <c r="AG251" s="707"/>
    </row>
    <row r="252" spans="29:33" ht="15.75" customHeight="1">
      <c r="AC252" s="656"/>
      <c r="AD252" s="707"/>
      <c r="AE252" s="707"/>
      <c r="AF252" s="707"/>
      <c r="AG252" s="707"/>
    </row>
    <row r="253" spans="29:33" ht="15.75" customHeight="1">
      <c r="AC253" s="656"/>
      <c r="AD253" s="707"/>
      <c r="AE253" s="707"/>
      <c r="AF253" s="707"/>
      <c r="AG253" s="707"/>
    </row>
    <row r="254" spans="29:33" ht="15.75" customHeight="1">
      <c r="AC254" s="656"/>
      <c r="AD254" s="707"/>
      <c r="AE254" s="707"/>
      <c r="AF254" s="707"/>
      <c r="AG254" s="707"/>
    </row>
    <row r="255" spans="29:33" ht="15.75" customHeight="1">
      <c r="AC255" s="656"/>
      <c r="AD255" s="707"/>
      <c r="AE255" s="707"/>
      <c r="AF255" s="707"/>
      <c r="AG255" s="707"/>
    </row>
    <row r="256" spans="29:33" ht="15.75" customHeight="1">
      <c r="AC256" s="656"/>
      <c r="AD256" s="707"/>
      <c r="AE256" s="707"/>
      <c r="AF256" s="707"/>
      <c r="AG256" s="707"/>
    </row>
    <row r="257" spans="29:33" ht="15.75" customHeight="1">
      <c r="AC257" s="656"/>
      <c r="AD257" s="707"/>
      <c r="AE257" s="707"/>
      <c r="AF257" s="707"/>
      <c r="AG257" s="707"/>
    </row>
    <row r="258" spans="29:33" ht="15.75" customHeight="1">
      <c r="AC258" s="656"/>
      <c r="AD258" s="707"/>
      <c r="AE258" s="707"/>
      <c r="AF258" s="707"/>
      <c r="AG258" s="707"/>
    </row>
    <row r="259" spans="29:33" ht="15.75" customHeight="1">
      <c r="AC259" s="656"/>
      <c r="AD259" s="707"/>
      <c r="AE259" s="707"/>
      <c r="AF259" s="707"/>
      <c r="AG259" s="707"/>
    </row>
    <row r="260" spans="29:33" ht="15.75" customHeight="1">
      <c r="AC260" s="656"/>
      <c r="AD260" s="707"/>
      <c r="AE260" s="707"/>
      <c r="AF260" s="707"/>
      <c r="AG260" s="707"/>
    </row>
    <row r="261" spans="29:33" ht="15.75" customHeight="1">
      <c r="AC261" s="656"/>
      <c r="AD261" s="707"/>
      <c r="AE261" s="707"/>
      <c r="AF261" s="707"/>
      <c r="AG261" s="707"/>
    </row>
    <row r="262" spans="29:33" ht="15.75" customHeight="1">
      <c r="AC262" s="656"/>
      <c r="AD262" s="707"/>
      <c r="AE262" s="707"/>
      <c r="AF262" s="707"/>
      <c r="AG262" s="707"/>
    </row>
    <row r="263" spans="29:33" ht="15.75" customHeight="1">
      <c r="AC263" s="656"/>
      <c r="AD263" s="707"/>
      <c r="AE263" s="707"/>
      <c r="AF263" s="707"/>
      <c r="AG263" s="707"/>
    </row>
    <row r="264" spans="29:33" ht="15.75" customHeight="1">
      <c r="AC264" s="656"/>
      <c r="AD264" s="707"/>
      <c r="AE264" s="707"/>
      <c r="AF264" s="707"/>
      <c r="AG264" s="707"/>
    </row>
    <row r="265" spans="29:33" ht="15.75" customHeight="1">
      <c r="AC265" s="656"/>
      <c r="AD265" s="707"/>
      <c r="AE265" s="707"/>
      <c r="AF265" s="707"/>
      <c r="AG265" s="707"/>
    </row>
    <row r="266" spans="29:33" ht="15.75" customHeight="1">
      <c r="AC266" s="656"/>
      <c r="AD266" s="707"/>
      <c r="AE266" s="707"/>
      <c r="AF266" s="707"/>
      <c r="AG266" s="707"/>
    </row>
    <row r="267" spans="29:33" ht="15.75" customHeight="1">
      <c r="AC267" s="656"/>
      <c r="AD267" s="707"/>
      <c r="AE267" s="707"/>
      <c r="AF267" s="707"/>
      <c r="AG267" s="707"/>
    </row>
    <row r="268" spans="29:33" ht="15.75" customHeight="1">
      <c r="AC268" s="656"/>
      <c r="AD268" s="707"/>
      <c r="AE268" s="707"/>
      <c r="AF268" s="707"/>
      <c r="AG268" s="707"/>
    </row>
    <row r="269" spans="29:33" ht="15.75" customHeight="1">
      <c r="AC269" s="656"/>
      <c r="AD269" s="707"/>
      <c r="AE269" s="707"/>
      <c r="AF269" s="707"/>
      <c r="AG269" s="707"/>
    </row>
    <row r="270" spans="29:33" ht="15.75" customHeight="1">
      <c r="AC270" s="656"/>
      <c r="AD270" s="707"/>
      <c r="AE270" s="707"/>
      <c r="AF270" s="707"/>
      <c r="AG270" s="707"/>
    </row>
    <row r="271" spans="29:33" ht="15.75" customHeight="1">
      <c r="AC271" s="656"/>
      <c r="AD271" s="707"/>
      <c r="AE271" s="707"/>
      <c r="AF271" s="707"/>
      <c r="AG271" s="707"/>
    </row>
    <row r="272" spans="29:33" ht="15.75" customHeight="1">
      <c r="AC272" s="656"/>
      <c r="AD272" s="707"/>
      <c r="AE272" s="707"/>
      <c r="AF272" s="707"/>
      <c r="AG272" s="707"/>
    </row>
    <row r="273" spans="29:33" ht="15.75" customHeight="1">
      <c r="AC273" s="656"/>
      <c r="AD273" s="707"/>
      <c r="AE273" s="707"/>
      <c r="AF273" s="707"/>
      <c r="AG273" s="707"/>
    </row>
    <row r="274" spans="29:33" ht="15.75" customHeight="1">
      <c r="AC274" s="656"/>
      <c r="AD274" s="707"/>
      <c r="AE274" s="707"/>
      <c r="AF274" s="707"/>
      <c r="AG274" s="707"/>
    </row>
    <row r="275" spans="29:33" ht="15.75" customHeight="1">
      <c r="AC275" s="656"/>
      <c r="AD275" s="707"/>
      <c r="AE275" s="707"/>
      <c r="AF275" s="707"/>
      <c r="AG275" s="707"/>
    </row>
    <row r="276" spans="29:33" ht="15.75" customHeight="1">
      <c r="AC276" s="656"/>
      <c r="AD276" s="707"/>
      <c r="AE276" s="707"/>
      <c r="AF276" s="707"/>
      <c r="AG276" s="707"/>
    </row>
    <row r="277" spans="29:33" ht="15.75" customHeight="1">
      <c r="AC277" s="656"/>
      <c r="AD277" s="707"/>
      <c r="AE277" s="707"/>
      <c r="AF277" s="707"/>
      <c r="AG277" s="707"/>
    </row>
    <row r="278" spans="29:33" ht="15.75" customHeight="1">
      <c r="AC278" s="656"/>
      <c r="AD278" s="707"/>
      <c r="AE278" s="707"/>
      <c r="AF278" s="707"/>
      <c r="AG278" s="707"/>
    </row>
    <row r="279" spans="29:33" ht="15.75" customHeight="1">
      <c r="AC279" s="656"/>
      <c r="AD279" s="707"/>
      <c r="AE279" s="707"/>
      <c r="AF279" s="707"/>
      <c r="AG279" s="707"/>
    </row>
    <row r="280" spans="29:33" ht="15.75" customHeight="1">
      <c r="AC280" s="656"/>
      <c r="AD280" s="707"/>
      <c r="AE280" s="707"/>
      <c r="AF280" s="707"/>
      <c r="AG280" s="707"/>
    </row>
    <row r="281" spans="29:33" ht="15.75" customHeight="1">
      <c r="AC281" s="656"/>
      <c r="AD281" s="707"/>
      <c r="AE281" s="707"/>
      <c r="AF281" s="707"/>
      <c r="AG281" s="707"/>
    </row>
    <row r="282" spans="29:33" ht="15.75" customHeight="1">
      <c r="AC282" s="656"/>
      <c r="AD282" s="707"/>
      <c r="AE282" s="707"/>
      <c r="AF282" s="707"/>
      <c r="AG282" s="707"/>
    </row>
    <row r="283" spans="29:33" ht="15.75" customHeight="1">
      <c r="AC283" s="656"/>
      <c r="AD283" s="707"/>
      <c r="AE283" s="707"/>
      <c r="AF283" s="707"/>
      <c r="AG283" s="707"/>
    </row>
    <row r="284" spans="29:33" ht="15.75" customHeight="1">
      <c r="AC284" s="656"/>
      <c r="AD284" s="707"/>
      <c r="AE284" s="707"/>
      <c r="AF284" s="707"/>
      <c r="AG284" s="707"/>
    </row>
    <row r="285" spans="29:33" ht="15.75" customHeight="1">
      <c r="AC285" s="656"/>
      <c r="AD285" s="707"/>
      <c r="AE285" s="707"/>
      <c r="AF285" s="707"/>
      <c r="AG285" s="707"/>
    </row>
    <row r="286" spans="29:33" ht="15.75" customHeight="1">
      <c r="AC286" s="656"/>
      <c r="AD286" s="707"/>
      <c r="AE286" s="707"/>
      <c r="AF286" s="707"/>
      <c r="AG286" s="707"/>
    </row>
    <row r="287" spans="29:33" ht="15.75" customHeight="1">
      <c r="AC287" s="656"/>
      <c r="AD287" s="707"/>
      <c r="AE287" s="707"/>
      <c r="AF287" s="707"/>
      <c r="AG287" s="707"/>
    </row>
    <row r="288" spans="29:33" ht="15.75" customHeight="1">
      <c r="AC288" s="656"/>
      <c r="AD288" s="707"/>
      <c r="AE288" s="707"/>
      <c r="AF288" s="707"/>
      <c r="AG288" s="707"/>
    </row>
    <row r="289" spans="29:33" ht="15.75" customHeight="1">
      <c r="AC289" s="656"/>
      <c r="AD289" s="707"/>
      <c r="AE289" s="707"/>
      <c r="AF289" s="707"/>
      <c r="AG289" s="707"/>
    </row>
    <row r="290" spans="29:33" ht="15.75" customHeight="1">
      <c r="AC290" s="656"/>
      <c r="AD290" s="707"/>
      <c r="AE290" s="707"/>
      <c r="AF290" s="707"/>
      <c r="AG290" s="707"/>
    </row>
    <row r="291" spans="29:33" ht="15.75" customHeight="1">
      <c r="AC291" s="656"/>
      <c r="AD291" s="707"/>
      <c r="AE291" s="707"/>
      <c r="AF291" s="707"/>
      <c r="AG291" s="707"/>
    </row>
    <row r="292" spans="29:33" ht="15.75" customHeight="1">
      <c r="AC292" s="656"/>
      <c r="AD292" s="707"/>
      <c r="AE292" s="707"/>
      <c r="AF292" s="707"/>
      <c r="AG292" s="707"/>
    </row>
    <row r="293" spans="29:33" ht="15.75" customHeight="1">
      <c r="AC293" s="656"/>
      <c r="AD293" s="707"/>
      <c r="AE293" s="707"/>
      <c r="AF293" s="707"/>
      <c r="AG293" s="707"/>
    </row>
    <row r="294" spans="29:33" ht="15.75" customHeight="1">
      <c r="AC294" s="656"/>
      <c r="AD294" s="707"/>
      <c r="AE294" s="707"/>
      <c r="AF294" s="707"/>
      <c r="AG294" s="707"/>
    </row>
    <row r="295" spans="29:33" ht="15.75" customHeight="1">
      <c r="AC295" s="656"/>
      <c r="AD295" s="707"/>
      <c r="AE295" s="707"/>
      <c r="AF295" s="707"/>
      <c r="AG295" s="707"/>
    </row>
    <row r="296" spans="29:33" ht="15.75" customHeight="1">
      <c r="AC296" s="656"/>
      <c r="AD296" s="707"/>
      <c r="AE296" s="707"/>
      <c r="AF296" s="707"/>
      <c r="AG296" s="707"/>
    </row>
    <row r="297" spans="29:33" ht="15.75" customHeight="1">
      <c r="AC297" s="656"/>
      <c r="AD297" s="707"/>
      <c r="AE297" s="707"/>
      <c r="AF297" s="707"/>
      <c r="AG297" s="707"/>
    </row>
    <row r="298" spans="29:33" ht="15.75" customHeight="1">
      <c r="AC298" s="656"/>
      <c r="AD298" s="707"/>
      <c r="AE298" s="707"/>
      <c r="AF298" s="707"/>
      <c r="AG298" s="707"/>
    </row>
    <row r="299" spans="29:33" ht="15.75" customHeight="1">
      <c r="AC299" s="656"/>
      <c r="AD299" s="707"/>
      <c r="AE299" s="707"/>
      <c r="AF299" s="707"/>
      <c r="AG299" s="707"/>
    </row>
    <row r="300" spans="29:33" ht="15.75" customHeight="1">
      <c r="AC300" s="656"/>
      <c r="AD300" s="707"/>
      <c r="AE300" s="707"/>
      <c r="AF300" s="707"/>
      <c r="AG300" s="707"/>
    </row>
    <row r="301" spans="29:33" ht="15.75" customHeight="1">
      <c r="AC301" s="656"/>
      <c r="AD301" s="707"/>
      <c r="AE301" s="707"/>
      <c r="AF301" s="707"/>
      <c r="AG301" s="707"/>
    </row>
    <row r="302" spans="29:33" ht="15.75" customHeight="1">
      <c r="AC302" s="656"/>
      <c r="AD302" s="707"/>
      <c r="AE302" s="707"/>
      <c r="AF302" s="707"/>
      <c r="AG302" s="707"/>
    </row>
    <row r="303" spans="29:33" ht="15.75" customHeight="1">
      <c r="AC303" s="656"/>
      <c r="AD303" s="707"/>
      <c r="AE303" s="707"/>
      <c r="AF303" s="707"/>
      <c r="AG303" s="707"/>
    </row>
    <row r="304" spans="29:33" ht="15.75" customHeight="1">
      <c r="AC304" s="656"/>
      <c r="AD304" s="707"/>
      <c r="AE304" s="707"/>
      <c r="AF304" s="707"/>
      <c r="AG304" s="707"/>
    </row>
    <row r="305" spans="29:33" ht="15.75" customHeight="1">
      <c r="AC305" s="656"/>
      <c r="AD305" s="707"/>
      <c r="AE305" s="707"/>
      <c r="AF305" s="707"/>
      <c r="AG305" s="707"/>
    </row>
    <row r="306" spans="29:33" ht="15.75" customHeight="1">
      <c r="AC306" s="656"/>
      <c r="AD306" s="707"/>
      <c r="AE306" s="707"/>
      <c r="AF306" s="707"/>
      <c r="AG306" s="707"/>
    </row>
    <row r="307" spans="29:33" ht="15.75" customHeight="1">
      <c r="AC307" s="656"/>
      <c r="AD307" s="707"/>
      <c r="AE307" s="707"/>
      <c r="AF307" s="707"/>
      <c r="AG307" s="707"/>
    </row>
    <row r="308" spans="29:33" ht="15.75" customHeight="1">
      <c r="AC308" s="656"/>
      <c r="AD308" s="707"/>
      <c r="AE308" s="707"/>
      <c r="AF308" s="707"/>
      <c r="AG308" s="707"/>
    </row>
    <row r="309" spans="29:33" ht="15.75" customHeight="1">
      <c r="AC309" s="656"/>
      <c r="AD309" s="707"/>
      <c r="AE309" s="707"/>
      <c r="AF309" s="707"/>
      <c r="AG309" s="707"/>
    </row>
    <row r="310" spans="29:33" ht="15.75" customHeight="1">
      <c r="AC310" s="656"/>
      <c r="AD310" s="707"/>
      <c r="AE310" s="707"/>
      <c r="AF310" s="707"/>
      <c r="AG310" s="707"/>
    </row>
    <row r="311" spans="29:33" ht="15.75" customHeight="1">
      <c r="AC311" s="656"/>
      <c r="AD311" s="707"/>
      <c r="AE311" s="707"/>
      <c r="AF311" s="707"/>
      <c r="AG311" s="707"/>
    </row>
    <row r="312" spans="29:33" ht="15.75" customHeight="1">
      <c r="AC312" s="656"/>
      <c r="AD312" s="707"/>
      <c r="AE312" s="707"/>
      <c r="AF312" s="707"/>
      <c r="AG312" s="707"/>
    </row>
    <row r="313" spans="29:33" ht="15.75" customHeight="1">
      <c r="AC313" s="656"/>
      <c r="AD313" s="707"/>
      <c r="AE313" s="707"/>
      <c r="AF313" s="707"/>
      <c r="AG313" s="707"/>
    </row>
    <row r="314" spans="29:33" ht="15.75" customHeight="1">
      <c r="AC314" s="656"/>
      <c r="AD314" s="707"/>
      <c r="AE314" s="707"/>
      <c r="AF314" s="707"/>
      <c r="AG314" s="707"/>
    </row>
    <row r="315" spans="29:33" ht="15.75" customHeight="1">
      <c r="AC315" s="656"/>
      <c r="AD315" s="707"/>
      <c r="AE315" s="707"/>
      <c r="AF315" s="707"/>
      <c r="AG315" s="707"/>
    </row>
    <row r="316" spans="29:33" ht="15.75" customHeight="1">
      <c r="AC316" s="656"/>
      <c r="AD316" s="707"/>
      <c r="AE316" s="707"/>
      <c r="AF316" s="707"/>
      <c r="AG316" s="707"/>
    </row>
    <row r="317" spans="29:33" ht="15.75" customHeight="1">
      <c r="AC317" s="656"/>
      <c r="AD317" s="707"/>
      <c r="AE317" s="707"/>
      <c r="AF317" s="707"/>
      <c r="AG317" s="707"/>
    </row>
    <row r="318" spans="29:33" ht="15.75" customHeight="1">
      <c r="AC318" s="656"/>
      <c r="AD318" s="707"/>
      <c r="AE318" s="707"/>
      <c r="AF318" s="707"/>
      <c r="AG318" s="707"/>
    </row>
    <row r="319" spans="29:33" ht="15.75" customHeight="1">
      <c r="AC319" s="656"/>
      <c r="AD319" s="707"/>
      <c r="AE319" s="707"/>
      <c r="AF319" s="707"/>
      <c r="AG319" s="707"/>
    </row>
    <row r="320" spans="29:33" ht="15.75" customHeight="1">
      <c r="AC320" s="656"/>
      <c r="AD320" s="707"/>
      <c r="AE320" s="707"/>
      <c r="AF320" s="707"/>
      <c r="AG320" s="707"/>
    </row>
    <row r="321" spans="29:33" ht="15.75" customHeight="1">
      <c r="AC321" s="656"/>
      <c r="AD321" s="707"/>
      <c r="AE321" s="707"/>
      <c r="AF321" s="707"/>
      <c r="AG321" s="707"/>
    </row>
    <row r="322" spans="29:33" ht="15.75" customHeight="1">
      <c r="AC322" s="656"/>
      <c r="AD322" s="707"/>
      <c r="AE322" s="707"/>
      <c r="AF322" s="707"/>
      <c r="AG322" s="707"/>
    </row>
    <row r="323" spans="29:33" ht="15.75" customHeight="1">
      <c r="AC323" s="656"/>
      <c r="AD323" s="707"/>
      <c r="AE323" s="707"/>
      <c r="AF323" s="707"/>
      <c r="AG323" s="707"/>
    </row>
    <row r="324" spans="29:33" ht="15.75" customHeight="1">
      <c r="AC324" s="656"/>
      <c r="AD324" s="707"/>
      <c r="AE324" s="707"/>
      <c r="AF324" s="707"/>
      <c r="AG324" s="707"/>
    </row>
    <row r="325" spans="29:33" ht="15.75" customHeight="1">
      <c r="AC325" s="656"/>
      <c r="AD325" s="707"/>
      <c r="AE325" s="707"/>
      <c r="AF325" s="707"/>
      <c r="AG325" s="707"/>
    </row>
    <row r="326" spans="29:33" ht="15.75" customHeight="1">
      <c r="AC326" s="656"/>
      <c r="AD326" s="707"/>
      <c r="AE326" s="707"/>
      <c r="AF326" s="707"/>
      <c r="AG326" s="707"/>
    </row>
    <row r="327" spans="29:33" ht="15.75" customHeight="1">
      <c r="AC327" s="656"/>
      <c r="AD327" s="707"/>
      <c r="AE327" s="707"/>
      <c r="AF327" s="707"/>
      <c r="AG327" s="707"/>
    </row>
    <row r="328" spans="29:33" ht="15.75" customHeight="1">
      <c r="AC328" s="656"/>
      <c r="AD328" s="707"/>
      <c r="AE328" s="707"/>
      <c r="AF328" s="707"/>
      <c r="AG328" s="707"/>
    </row>
    <row r="329" spans="29:33" ht="15.75" customHeight="1">
      <c r="AC329" s="656"/>
      <c r="AD329" s="707"/>
      <c r="AE329" s="707"/>
      <c r="AF329" s="707"/>
      <c r="AG329" s="707"/>
    </row>
    <row r="330" spans="29:33" ht="15.75" customHeight="1">
      <c r="AC330" s="656"/>
      <c r="AD330" s="707"/>
      <c r="AE330" s="707"/>
      <c r="AF330" s="707"/>
      <c r="AG330" s="707"/>
    </row>
    <row r="331" spans="29:33" ht="15.75" customHeight="1">
      <c r="AC331" s="656"/>
      <c r="AD331" s="707"/>
      <c r="AE331" s="707"/>
      <c r="AF331" s="707"/>
      <c r="AG331" s="707"/>
    </row>
    <row r="332" spans="29:33" ht="15.75" customHeight="1">
      <c r="AC332" s="656"/>
      <c r="AD332" s="707"/>
      <c r="AE332" s="707"/>
      <c r="AF332" s="707"/>
      <c r="AG332" s="707"/>
    </row>
    <row r="333" spans="29:33" ht="15.75" customHeight="1">
      <c r="AC333" s="656"/>
      <c r="AD333" s="707"/>
      <c r="AE333" s="707"/>
      <c r="AF333" s="707"/>
      <c r="AG333" s="707"/>
    </row>
    <row r="334" spans="29:33" ht="15.75" customHeight="1">
      <c r="AC334" s="656"/>
      <c r="AD334" s="707"/>
      <c r="AE334" s="707"/>
      <c r="AF334" s="707"/>
      <c r="AG334" s="707"/>
    </row>
    <row r="335" spans="29:33" ht="15.75" customHeight="1">
      <c r="AC335" s="656"/>
      <c r="AD335" s="707"/>
      <c r="AE335" s="707"/>
      <c r="AF335" s="707"/>
      <c r="AG335" s="707"/>
    </row>
    <row r="336" spans="29:33" ht="15.75" customHeight="1">
      <c r="AC336" s="656"/>
      <c r="AD336" s="707"/>
      <c r="AE336" s="707"/>
      <c r="AF336" s="707"/>
      <c r="AG336" s="707"/>
    </row>
    <row r="337" spans="29:33" ht="15.75" customHeight="1">
      <c r="AC337" s="656"/>
      <c r="AD337" s="707"/>
      <c r="AE337" s="707"/>
      <c r="AF337" s="707"/>
      <c r="AG337" s="707"/>
    </row>
    <row r="338" spans="29:33" ht="15.75" customHeight="1">
      <c r="AC338" s="656"/>
      <c r="AD338" s="707"/>
      <c r="AE338" s="707"/>
      <c r="AF338" s="707"/>
      <c r="AG338" s="707"/>
    </row>
    <row r="339" spans="29:33" ht="15.75" customHeight="1">
      <c r="AC339" s="656"/>
      <c r="AD339" s="707"/>
      <c r="AE339" s="707"/>
      <c r="AF339" s="707"/>
      <c r="AG339" s="707"/>
    </row>
    <row r="340" spans="29:33" ht="15.75" customHeight="1">
      <c r="AC340" s="656"/>
      <c r="AD340" s="707"/>
      <c r="AE340" s="707"/>
      <c r="AF340" s="707"/>
      <c r="AG340" s="707"/>
    </row>
    <row r="341" spans="29:33" ht="15.75" customHeight="1">
      <c r="AC341" s="656"/>
      <c r="AD341" s="707"/>
      <c r="AE341" s="707"/>
      <c r="AF341" s="707"/>
      <c r="AG341" s="707"/>
    </row>
    <row r="342" spans="29:33" ht="15.75" customHeight="1">
      <c r="AC342" s="656"/>
      <c r="AD342" s="707"/>
      <c r="AE342" s="707"/>
      <c r="AF342" s="707"/>
      <c r="AG342" s="707"/>
    </row>
    <row r="343" spans="29:33" ht="15.75" customHeight="1">
      <c r="AC343" s="656"/>
      <c r="AD343" s="707"/>
      <c r="AE343" s="707"/>
      <c r="AF343" s="707"/>
      <c r="AG343" s="707"/>
    </row>
    <row r="344" spans="29:33" ht="15.75" customHeight="1">
      <c r="AC344" s="656"/>
      <c r="AD344" s="707"/>
      <c r="AE344" s="707"/>
      <c r="AF344" s="707"/>
      <c r="AG344" s="707"/>
    </row>
    <row r="345" spans="29:33" ht="15.75" customHeight="1">
      <c r="AC345" s="656"/>
      <c r="AD345" s="707"/>
      <c r="AE345" s="707"/>
      <c r="AF345" s="707"/>
      <c r="AG345" s="707"/>
    </row>
    <row r="346" spans="29:33" ht="15.75" customHeight="1">
      <c r="AC346" s="656"/>
      <c r="AD346" s="707"/>
      <c r="AE346" s="707"/>
      <c r="AF346" s="707"/>
      <c r="AG346" s="707"/>
    </row>
    <row r="347" spans="29:33" ht="15.75" customHeight="1">
      <c r="AC347" s="656"/>
      <c r="AD347" s="707"/>
      <c r="AE347" s="707"/>
      <c r="AF347" s="707"/>
      <c r="AG347" s="707"/>
    </row>
    <row r="348" spans="29:33" ht="15.75" customHeight="1">
      <c r="AC348" s="656"/>
      <c r="AD348" s="707"/>
      <c r="AE348" s="707"/>
      <c r="AF348" s="707"/>
      <c r="AG348" s="707"/>
    </row>
    <row r="349" spans="29:33" ht="15.75" customHeight="1">
      <c r="AC349" s="656"/>
      <c r="AD349" s="707"/>
      <c r="AE349" s="707"/>
      <c r="AF349" s="707"/>
      <c r="AG349" s="707"/>
    </row>
    <row r="350" spans="29:33" ht="15.75" customHeight="1">
      <c r="AC350" s="656"/>
      <c r="AD350" s="707"/>
      <c r="AE350" s="707"/>
      <c r="AF350" s="707"/>
      <c r="AG350" s="707"/>
    </row>
    <row r="351" spans="29:33" ht="15.75" customHeight="1">
      <c r="AC351" s="656"/>
      <c r="AD351" s="707"/>
      <c r="AE351" s="707"/>
      <c r="AF351" s="707"/>
      <c r="AG351" s="707"/>
    </row>
    <row r="352" spans="29:33" ht="15.75" customHeight="1">
      <c r="AC352" s="656"/>
      <c r="AD352" s="707"/>
      <c r="AE352" s="707"/>
      <c r="AF352" s="707"/>
      <c r="AG352" s="707"/>
    </row>
    <row r="353" spans="29:33" ht="15.75" customHeight="1">
      <c r="AC353" s="656"/>
      <c r="AD353" s="707"/>
      <c r="AE353" s="707"/>
      <c r="AF353" s="707"/>
      <c r="AG353" s="707"/>
    </row>
    <row r="354" spans="29:33" ht="15.75" customHeight="1">
      <c r="AC354" s="656"/>
      <c r="AD354" s="707"/>
      <c r="AE354" s="707"/>
      <c r="AF354" s="707"/>
      <c r="AG354" s="707"/>
    </row>
    <row r="355" spans="29:33" ht="15.75" customHeight="1">
      <c r="AC355" s="656"/>
      <c r="AD355" s="707"/>
      <c r="AE355" s="707"/>
      <c r="AF355" s="707"/>
      <c r="AG355" s="707"/>
    </row>
    <row r="356" spans="29:33" ht="15.75" customHeight="1">
      <c r="AC356" s="656"/>
      <c r="AD356" s="707"/>
      <c r="AE356" s="707"/>
      <c r="AF356" s="707"/>
      <c r="AG356" s="707"/>
    </row>
    <row r="357" spans="29:33" ht="15.75" customHeight="1">
      <c r="AC357" s="656"/>
      <c r="AD357" s="707"/>
      <c r="AE357" s="707"/>
      <c r="AF357" s="707"/>
      <c r="AG357" s="707"/>
    </row>
    <row r="358" spans="29:33" ht="15.75" customHeight="1">
      <c r="AC358" s="656"/>
      <c r="AD358" s="707"/>
      <c r="AE358" s="707"/>
      <c r="AF358" s="707"/>
      <c r="AG358" s="707"/>
    </row>
    <row r="359" spans="29:33" ht="15.75" customHeight="1">
      <c r="AC359" s="656"/>
      <c r="AD359" s="707"/>
      <c r="AE359" s="707"/>
      <c r="AF359" s="707"/>
      <c r="AG359" s="707"/>
    </row>
    <row r="360" spans="29:33" ht="15.75" customHeight="1">
      <c r="AC360" s="656"/>
      <c r="AD360" s="707"/>
      <c r="AE360" s="707"/>
      <c r="AF360" s="707"/>
      <c r="AG360" s="707"/>
    </row>
    <row r="361" spans="29:33" ht="15.75" customHeight="1">
      <c r="AC361" s="656"/>
      <c r="AD361" s="707"/>
      <c r="AE361" s="707"/>
      <c r="AF361" s="707"/>
      <c r="AG361" s="707"/>
    </row>
    <row r="362" spans="29:33" ht="15.75" customHeight="1">
      <c r="AC362" s="656"/>
      <c r="AD362" s="707"/>
      <c r="AE362" s="707"/>
      <c r="AF362" s="707"/>
      <c r="AG362" s="707"/>
    </row>
    <row r="363" spans="29:33" ht="15.75" customHeight="1">
      <c r="AC363" s="656"/>
      <c r="AD363" s="707"/>
      <c r="AE363" s="707"/>
      <c r="AF363" s="707"/>
      <c r="AG363" s="707"/>
    </row>
    <row r="364" spans="29:33" ht="15.75" customHeight="1">
      <c r="AC364" s="656"/>
      <c r="AD364" s="707"/>
      <c r="AE364" s="707"/>
      <c r="AF364" s="707"/>
      <c r="AG364" s="707"/>
    </row>
    <row r="365" spans="29:33" ht="15.75" customHeight="1">
      <c r="AC365" s="656"/>
      <c r="AD365" s="707"/>
      <c r="AE365" s="707"/>
      <c r="AF365" s="707"/>
      <c r="AG365" s="707"/>
    </row>
    <row r="366" spans="29:33" ht="15.75" customHeight="1">
      <c r="AC366" s="656"/>
      <c r="AD366" s="707"/>
      <c r="AE366" s="707"/>
      <c r="AF366" s="707"/>
      <c r="AG366" s="707"/>
    </row>
    <row r="367" spans="29:33" ht="15.75" customHeight="1">
      <c r="AC367" s="656"/>
      <c r="AD367" s="707"/>
      <c r="AE367" s="707"/>
      <c r="AF367" s="707"/>
      <c r="AG367" s="707"/>
    </row>
    <row r="368" spans="29:33" ht="15.75" customHeight="1">
      <c r="AC368" s="656"/>
      <c r="AD368" s="707"/>
      <c r="AE368" s="707"/>
      <c r="AF368" s="707"/>
      <c r="AG368" s="707"/>
    </row>
    <row r="369" spans="29:33" ht="15.75" customHeight="1">
      <c r="AC369" s="656"/>
      <c r="AD369" s="707"/>
      <c r="AE369" s="707"/>
      <c r="AF369" s="707"/>
      <c r="AG369" s="707"/>
    </row>
    <row r="370" spans="29:33" ht="15.75" customHeight="1">
      <c r="AC370" s="656"/>
      <c r="AD370" s="707"/>
      <c r="AE370" s="707"/>
      <c r="AF370" s="707"/>
      <c r="AG370" s="707"/>
    </row>
    <row r="371" spans="29:33" ht="15.75" customHeight="1">
      <c r="AC371" s="656"/>
      <c r="AD371" s="707"/>
      <c r="AE371" s="707"/>
      <c r="AF371" s="707"/>
      <c r="AG371" s="707"/>
    </row>
    <row r="372" spans="29:33" ht="15.75" customHeight="1">
      <c r="AC372" s="656"/>
      <c r="AD372" s="707"/>
      <c r="AE372" s="707"/>
      <c r="AF372" s="707"/>
      <c r="AG372" s="707"/>
    </row>
    <row r="373" spans="29:33" ht="15.75" customHeight="1">
      <c r="AC373" s="656"/>
      <c r="AD373" s="662"/>
      <c r="AE373" s="662"/>
      <c r="AF373" s="662"/>
      <c r="AG373" s="662"/>
    </row>
    <row r="374" spans="29:33" ht="15.75" customHeight="1">
      <c r="AC374" s="656"/>
      <c r="AD374" s="662"/>
      <c r="AE374" s="662"/>
      <c r="AF374" s="662"/>
      <c r="AG374" s="662"/>
    </row>
    <row r="375" spans="29:33" ht="15.75" customHeight="1">
      <c r="AC375" s="656"/>
      <c r="AD375" s="662"/>
      <c r="AE375" s="662"/>
      <c r="AF375" s="662"/>
      <c r="AG375" s="662"/>
    </row>
    <row r="376" spans="29:33" ht="15.75" customHeight="1">
      <c r="AC376" s="656"/>
      <c r="AD376" s="662"/>
      <c r="AE376" s="662"/>
      <c r="AF376" s="662"/>
      <c r="AG376" s="662"/>
    </row>
    <row r="377" spans="29:33" ht="15.75" customHeight="1">
      <c r="AC377" s="656"/>
      <c r="AD377" s="662"/>
      <c r="AE377" s="662"/>
      <c r="AF377" s="662"/>
      <c r="AG377" s="662"/>
    </row>
    <row r="378" spans="29:33" ht="15.75" customHeight="1">
      <c r="AC378" s="656"/>
      <c r="AD378" s="662"/>
      <c r="AE378" s="662"/>
      <c r="AF378" s="662"/>
      <c r="AG378" s="662"/>
    </row>
    <row r="379" spans="29:33" ht="15.75" customHeight="1">
      <c r="AC379" s="656"/>
      <c r="AD379" s="662"/>
      <c r="AE379" s="662"/>
      <c r="AF379" s="662"/>
      <c r="AG379" s="662"/>
    </row>
    <row r="380" spans="29:33" ht="15.75" customHeight="1">
      <c r="AC380" s="656"/>
      <c r="AD380" s="662"/>
      <c r="AE380" s="662"/>
      <c r="AF380" s="662"/>
      <c r="AG380" s="662"/>
    </row>
    <row r="381" spans="29:33" ht="15.75" customHeight="1">
      <c r="AC381" s="656"/>
      <c r="AD381" s="662"/>
      <c r="AE381" s="662"/>
      <c r="AF381" s="662"/>
      <c r="AG381" s="662"/>
    </row>
    <row r="382" spans="29:33" ht="15.75" customHeight="1">
      <c r="AC382" s="656"/>
      <c r="AD382" s="662"/>
      <c r="AE382" s="662"/>
      <c r="AF382" s="662"/>
      <c r="AG382" s="662"/>
    </row>
    <row r="383" spans="29:33" ht="15.75" customHeight="1">
      <c r="AC383" s="656"/>
      <c r="AD383" s="662"/>
      <c r="AE383" s="662"/>
      <c r="AF383" s="662"/>
      <c r="AG383" s="662"/>
    </row>
    <row r="384" spans="29:33" ht="15.75" customHeight="1">
      <c r="AC384" s="656"/>
      <c r="AD384" s="662"/>
      <c r="AE384" s="662"/>
      <c r="AF384" s="662"/>
      <c r="AG384" s="662"/>
    </row>
    <row r="385" spans="29:33" ht="15.75" customHeight="1">
      <c r="AC385" s="656"/>
      <c r="AD385" s="662"/>
      <c r="AE385" s="662"/>
      <c r="AF385" s="662"/>
      <c r="AG385" s="662"/>
    </row>
    <row r="386" spans="29:33" ht="15.75" customHeight="1">
      <c r="AC386" s="656"/>
      <c r="AD386" s="662"/>
      <c r="AE386" s="662"/>
      <c r="AF386" s="662"/>
      <c r="AG386" s="662"/>
    </row>
    <row r="387" spans="29:33" ht="15.75" customHeight="1">
      <c r="AC387" s="656"/>
      <c r="AD387" s="662"/>
      <c r="AE387" s="662"/>
      <c r="AF387" s="662"/>
      <c r="AG387" s="662"/>
    </row>
    <row r="388" spans="29:33" ht="15.75" customHeight="1">
      <c r="AC388" s="656"/>
      <c r="AD388" s="662"/>
      <c r="AE388" s="662"/>
      <c r="AF388" s="662"/>
      <c r="AG388" s="662"/>
    </row>
    <row r="389" spans="29:33" ht="15.75" customHeight="1">
      <c r="AC389" s="656"/>
      <c r="AD389" s="662"/>
      <c r="AE389" s="662"/>
      <c r="AF389" s="662"/>
      <c r="AG389" s="662"/>
    </row>
    <row r="390" spans="29:33" ht="15.75" customHeight="1">
      <c r="AC390" s="656"/>
      <c r="AD390" s="662"/>
      <c r="AE390" s="662"/>
      <c r="AF390" s="662"/>
      <c r="AG390" s="662"/>
    </row>
    <row r="391" spans="29:33" ht="15.75" customHeight="1">
      <c r="AC391" s="656"/>
      <c r="AD391" s="662"/>
      <c r="AE391" s="662"/>
      <c r="AF391" s="662"/>
      <c r="AG391" s="662"/>
    </row>
    <row r="392" spans="29:33" ht="15.75" customHeight="1">
      <c r="AC392" s="656"/>
      <c r="AD392" s="662"/>
      <c r="AE392" s="662"/>
      <c r="AF392" s="662"/>
      <c r="AG392" s="662"/>
    </row>
    <row r="393" spans="29:33" ht="15.75" customHeight="1">
      <c r="AC393" s="656"/>
      <c r="AD393" s="662"/>
      <c r="AE393" s="662"/>
      <c r="AF393" s="662"/>
      <c r="AG393" s="662"/>
    </row>
    <row r="394" spans="29:33" ht="15.75" customHeight="1">
      <c r="AC394" s="656"/>
      <c r="AD394" s="662"/>
      <c r="AE394" s="662"/>
      <c r="AF394" s="662"/>
      <c r="AG394" s="662"/>
    </row>
    <row r="395" spans="29:33" ht="15.75" customHeight="1">
      <c r="AC395" s="656"/>
      <c r="AD395" s="662"/>
      <c r="AE395" s="662"/>
      <c r="AF395" s="662"/>
      <c r="AG395" s="662"/>
    </row>
    <row r="396" spans="29:33" ht="15.75" customHeight="1">
      <c r="AC396" s="656"/>
      <c r="AD396" s="662"/>
      <c r="AE396" s="662"/>
      <c r="AF396" s="662"/>
      <c r="AG396" s="662"/>
    </row>
    <row r="397" spans="29:33" ht="15.75" customHeight="1">
      <c r="AC397" s="656"/>
      <c r="AD397" s="662"/>
      <c r="AE397" s="662"/>
      <c r="AF397" s="662"/>
      <c r="AG397" s="662"/>
    </row>
    <row r="398" spans="29:33" ht="15.75" customHeight="1">
      <c r="AC398" s="656"/>
      <c r="AD398" s="662"/>
      <c r="AE398" s="662"/>
      <c r="AF398" s="662"/>
      <c r="AG398" s="662"/>
    </row>
    <row r="399" spans="29:33" ht="15.75" customHeight="1">
      <c r="AC399" s="656"/>
      <c r="AD399" s="662"/>
      <c r="AE399" s="662"/>
      <c r="AF399" s="662"/>
      <c r="AG399" s="662"/>
    </row>
    <row r="400" spans="29:33" ht="15.75" customHeight="1">
      <c r="AC400" s="656"/>
      <c r="AD400" s="662"/>
      <c r="AE400" s="662"/>
      <c r="AF400" s="662"/>
      <c r="AG400" s="662"/>
    </row>
    <row r="401" spans="29:33" ht="15.75" customHeight="1">
      <c r="AC401" s="656"/>
      <c r="AD401" s="662"/>
      <c r="AE401" s="662"/>
      <c r="AF401" s="662"/>
      <c r="AG401" s="662"/>
    </row>
    <row r="402" spans="29:33" ht="15.75" customHeight="1">
      <c r="AC402" s="656"/>
      <c r="AD402" s="662"/>
      <c r="AE402" s="662"/>
      <c r="AF402" s="662"/>
      <c r="AG402" s="662"/>
    </row>
    <row r="403" spans="29:33" ht="15.75" customHeight="1">
      <c r="AC403" s="656"/>
      <c r="AD403" s="662"/>
      <c r="AE403" s="662"/>
      <c r="AF403" s="662"/>
      <c r="AG403" s="662"/>
    </row>
    <row r="404" spans="29:33" ht="15.75" customHeight="1">
      <c r="AC404" s="656"/>
      <c r="AD404" s="662"/>
      <c r="AE404" s="662"/>
      <c r="AF404" s="662"/>
      <c r="AG404" s="662"/>
    </row>
    <row r="405" spans="29:33" ht="15.75" customHeight="1">
      <c r="AC405" s="656"/>
      <c r="AD405" s="662"/>
      <c r="AE405" s="662"/>
      <c r="AF405" s="662"/>
      <c r="AG405" s="662"/>
    </row>
    <row r="406" spans="29:33" ht="15.75" customHeight="1">
      <c r="AC406" s="656"/>
      <c r="AD406" s="662"/>
      <c r="AE406" s="662"/>
      <c r="AF406" s="662"/>
      <c r="AG406" s="662"/>
    </row>
    <row r="407" spans="29:33" ht="15.75" customHeight="1">
      <c r="AC407" s="656"/>
      <c r="AD407" s="662"/>
      <c r="AE407" s="662"/>
      <c r="AF407" s="662"/>
      <c r="AG407" s="662"/>
    </row>
    <row r="408" spans="29:33" ht="15.75" customHeight="1">
      <c r="AC408" s="656"/>
      <c r="AD408" s="662"/>
      <c r="AE408" s="662"/>
      <c r="AF408" s="662"/>
      <c r="AG408" s="662"/>
    </row>
    <row r="409" spans="29:33" ht="15.75" customHeight="1">
      <c r="AC409" s="656"/>
      <c r="AD409" s="662"/>
      <c r="AE409" s="662"/>
      <c r="AF409" s="662"/>
      <c r="AG409" s="662"/>
    </row>
    <row r="410" spans="29:33" ht="15.75" customHeight="1">
      <c r="AC410" s="656"/>
      <c r="AD410" s="662"/>
      <c r="AE410" s="662"/>
      <c r="AF410" s="662"/>
      <c r="AG410" s="662"/>
    </row>
    <row r="411" spans="29:33" ht="15.75" customHeight="1">
      <c r="AC411" s="656"/>
      <c r="AD411" s="662"/>
      <c r="AE411" s="662"/>
      <c r="AF411" s="662"/>
      <c r="AG411" s="662"/>
    </row>
    <row r="412" spans="29:33" ht="15.75" customHeight="1">
      <c r="AC412" s="656"/>
      <c r="AD412" s="662"/>
      <c r="AE412" s="662"/>
      <c r="AF412" s="662"/>
      <c r="AG412" s="662"/>
    </row>
    <row r="413" spans="29:33" ht="15.75" customHeight="1">
      <c r="AC413" s="656"/>
      <c r="AD413" s="662"/>
      <c r="AE413" s="662"/>
      <c r="AF413" s="662"/>
      <c r="AG413" s="662"/>
    </row>
    <row r="414" spans="29:33" ht="15.75" customHeight="1">
      <c r="AC414" s="656"/>
      <c r="AD414" s="662"/>
      <c r="AE414" s="662"/>
      <c r="AF414" s="662"/>
      <c r="AG414" s="662"/>
    </row>
    <row r="415" spans="29:33" ht="15.75" customHeight="1">
      <c r="AC415" s="656"/>
      <c r="AD415" s="662"/>
      <c r="AE415" s="662"/>
      <c r="AF415" s="662"/>
      <c r="AG415" s="662"/>
    </row>
    <row r="416" spans="29:33" ht="15.75" customHeight="1">
      <c r="AC416" s="656"/>
      <c r="AD416" s="662"/>
      <c r="AE416" s="662"/>
      <c r="AF416" s="662"/>
      <c r="AG416" s="662"/>
    </row>
    <row r="417" spans="29:33" ht="15.75" customHeight="1">
      <c r="AC417" s="656"/>
      <c r="AD417" s="662"/>
      <c r="AE417" s="662"/>
      <c r="AF417" s="662"/>
      <c r="AG417" s="662"/>
    </row>
    <row r="418" spans="29:33" ht="15.75" customHeight="1">
      <c r="AD418" s="650"/>
      <c r="AE418" s="650"/>
      <c r="AF418" s="650"/>
      <c r="AG418" s="650"/>
    </row>
    <row r="419" spans="29:33" ht="15.75" customHeight="1">
      <c r="AD419" s="650"/>
      <c r="AE419" s="650"/>
      <c r="AF419" s="650"/>
      <c r="AG419" s="650"/>
    </row>
    <row r="420" spans="29:33" ht="15.75" customHeight="1">
      <c r="AD420" s="650"/>
      <c r="AE420" s="650"/>
      <c r="AF420" s="650"/>
      <c r="AG420" s="650"/>
    </row>
    <row r="421" spans="29:33" ht="15.75" customHeight="1">
      <c r="AD421" s="650"/>
      <c r="AE421" s="650"/>
      <c r="AF421" s="650"/>
      <c r="AG421" s="650"/>
    </row>
    <row r="422" spans="29:33" ht="15.75" customHeight="1">
      <c r="AD422" s="650"/>
      <c r="AE422" s="650"/>
      <c r="AF422" s="650"/>
      <c r="AG422" s="650"/>
    </row>
    <row r="423" spans="29:33" ht="15.75" customHeight="1">
      <c r="AD423" s="650"/>
      <c r="AE423" s="650"/>
      <c r="AF423" s="650"/>
      <c r="AG423" s="650"/>
    </row>
    <row r="424" spans="29:33" ht="15.75" customHeight="1">
      <c r="AD424" s="650"/>
      <c r="AE424" s="650"/>
      <c r="AF424" s="650"/>
      <c r="AG424" s="650"/>
    </row>
    <row r="425" spans="29:33" ht="15.75" customHeight="1">
      <c r="AD425" s="650"/>
      <c r="AE425" s="650"/>
      <c r="AF425" s="650"/>
      <c r="AG425" s="650"/>
    </row>
    <row r="426" spans="29:33" ht="15.75" customHeight="1">
      <c r="AD426" s="650"/>
      <c r="AE426" s="650"/>
      <c r="AF426" s="650"/>
      <c r="AG426" s="650"/>
    </row>
    <row r="427" spans="29:33" ht="15.75" customHeight="1">
      <c r="AD427" s="650"/>
      <c r="AE427" s="650"/>
      <c r="AF427" s="650"/>
      <c r="AG427" s="650"/>
    </row>
    <row r="428" spans="29:33" ht="15.75" customHeight="1">
      <c r="AD428" s="650"/>
      <c r="AE428" s="650"/>
      <c r="AF428" s="650"/>
      <c r="AG428" s="650"/>
    </row>
    <row r="429" spans="29:33" ht="15.75" customHeight="1">
      <c r="AD429" s="650"/>
      <c r="AE429" s="650"/>
      <c r="AF429" s="650"/>
      <c r="AG429" s="650"/>
    </row>
    <row r="430" spans="29:33" ht="15.75" customHeight="1">
      <c r="AD430" s="650"/>
      <c r="AE430" s="650"/>
      <c r="AF430" s="650"/>
      <c r="AG430" s="650"/>
    </row>
    <row r="431" spans="29:33" ht="15.75" customHeight="1">
      <c r="AD431" s="650"/>
      <c r="AE431" s="650"/>
      <c r="AF431" s="650"/>
      <c r="AG431" s="650"/>
    </row>
    <row r="432" spans="29:33" ht="15.75" customHeight="1">
      <c r="AD432" s="650"/>
      <c r="AE432" s="650"/>
      <c r="AF432" s="650"/>
      <c r="AG432" s="650"/>
    </row>
    <row r="433" spans="30:33" ht="15.75" customHeight="1">
      <c r="AD433" s="650"/>
      <c r="AE433" s="650"/>
      <c r="AF433" s="650"/>
      <c r="AG433" s="650"/>
    </row>
    <row r="434" spans="30:33" ht="15.75" customHeight="1">
      <c r="AD434" s="650"/>
      <c r="AE434" s="650"/>
      <c r="AF434" s="650"/>
      <c r="AG434" s="650"/>
    </row>
    <row r="435" spans="30:33" ht="15.75" customHeight="1">
      <c r="AD435" s="650"/>
      <c r="AE435" s="650"/>
      <c r="AF435" s="650"/>
      <c r="AG435" s="650"/>
    </row>
    <row r="436" spans="30:33" ht="15.75" customHeight="1">
      <c r="AD436" s="650"/>
      <c r="AE436" s="650"/>
      <c r="AF436" s="650"/>
      <c r="AG436" s="650"/>
    </row>
    <row r="437" spans="30:33" ht="15.75" customHeight="1">
      <c r="AD437" s="650"/>
      <c r="AE437" s="650"/>
      <c r="AF437" s="650"/>
      <c r="AG437" s="650"/>
    </row>
    <row r="438" spans="30:33" ht="15.75" customHeight="1">
      <c r="AD438" s="650"/>
      <c r="AE438" s="650"/>
      <c r="AF438" s="650"/>
      <c r="AG438" s="650"/>
    </row>
    <row r="439" spans="30:33" ht="15.75" customHeight="1">
      <c r="AD439" s="650"/>
      <c r="AE439" s="650"/>
      <c r="AF439" s="650"/>
      <c r="AG439" s="650"/>
    </row>
    <row r="440" spans="30:33" ht="15.75" customHeight="1">
      <c r="AD440" s="650"/>
      <c r="AE440" s="650"/>
      <c r="AF440" s="650"/>
      <c r="AG440" s="650"/>
    </row>
    <row r="441" spans="30:33" ht="15.75" customHeight="1">
      <c r="AD441" s="650"/>
      <c r="AE441" s="650"/>
      <c r="AF441" s="650"/>
      <c r="AG441" s="650"/>
    </row>
    <row r="442" spans="30:33" ht="15.75" customHeight="1">
      <c r="AD442" s="650"/>
      <c r="AE442" s="650"/>
      <c r="AF442" s="650"/>
      <c r="AG442" s="650"/>
    </row>
    <row r="443" spans="30:33" ht="15.75" customHeight="1">
      <c r="AD443" s="650"/>
      <c r="AE443" s="650"/>
      <c r="AF443" s="650"/>
      <c r="AG443" s="650"/>
    </row>
    <row r="444" spans="30:33" ht="15.75" customHeight="1">
      <c r="AD444" s="650"/>
      <c r="AE444" s="650"/>
      <c r="AF444" s="650"/>
      <c r="AG444" s="650"/>
    </row>
    <row r="445" spans="30:33" ht="15.75" customHeight="1">
      <c r="AD445" s="650"/>
      <c r="AE445" s="650"/>
      <c r="AF445" s="650"/>
      <c r="AG445" s="650"/>
    </row>
    <row r="446" spans="30:33" ht="15.75" customHeight="1">
      <c r="AD446" s="650"/>
      <c r="AE446" s="650"/>
      <c r="AF446" s="650"/>
      <c r="AG446" s="650"/>
    </row>
    <row r="447" spans="30:33" ht="15.75" customHeight="1">
      <c r="AD447" s="650"/>
      <c r="AE447" s="650"/>
      <c r="AF447" s="650"/>
      <c r="AG447" s="650"/>
    </row>
    <row r="448" spans="30:33" ht="15.75" customHeight="1">
      <c r="AD448" s="650"/>
      <c r="AE448" s="650"/>
      <c r="AF448" s="650"/>
      <c r="AG448" s="650"/>
    </row>
    <row r="449" spans="30:33" ht="15.75" customHeight="1">
      <c r="AD449" s="650"/>
      <c r="AE449" s="650"/>
      <c r="AF449" s="650"/>
      <c r="AG449" s="650"/>
    </row>
    <row r="450" spans="30:33" ht="15.75" customHeight="1">
      <c r="AD450" s="650"/>
      <c r="AE450" s="650"/>
      <c r="AF450" s="650"/>
      <c r="AG450" s="650"/>
    </row>
    <row r="451" spans="30:33" ht="15.75" customHeight="1">
      <c r="AD451" s="650"/>
      <c r="AE451" s="650"/>
      <c r="AF451" s="650"/>
      <c r="AG451" s="650"/>
    </row>
    <row r="452" spans="30:33" ht="15.75" customHeight="1">
      <c r="AD452" s="650"/>
      <c r="AE452" s="650"/>
      <c r="AF452" s="650"/>
      <c r="AG452" s="650"/>
    </row>
    <row r="453" spans="30:33" ht="15.75" customHeight="1">
      <c r="AD453" s="650"/>
      <c r="AE453" s="650"/>
      <c r="AF453" s="650"/>
      <c r="AG453" s="650"/>
    </row>
    <row r="454" spans="30:33" ht="15.75" customHeight="1">
      <c r="AD454" s="650"/>
      <c r="AE454" s="650"/>
      <c r="AF454" s="650"/>
      <c r="AG454" s="650"/>
    </row>
    <row r="455" spans="30:33" ht="15.75" customHeight="1">
      <c r="AD455" s="650"/>
      <c r="AE455" s="650"/>
      <c r="AF455" s="650"/>
      <c r="AG455" s="650"/>
    </row>
    <row r="456" spans="30:33" ht="15.75" customHeight="1">
      <c r="AD456" s="650"/>
      <c r="AE456" s="650"/>
      <c r="AF456" s="650"/>
      <c r="AG456" s="650"/>
    </row>
    <row r="457" spans="30:33" ht="15.75" customHeight="1">
      <c r="AD457" s="650"/>
      <c r="AE457" s="650"/>
      <c r="AF457" s="650"/>
      <c r="AG457" s="650"/>
    </row>
    <row r="458" spans="30:33" ht="15.75" customHeight="1">
      <c r="AD458" s="650"/>
      <c r="AE458" s="650"/>
      <c r="AF458" s="650"/>
      <c r="AG458" s="650"/>
    </row>
    <row r="459" spans="30:33" ht="15.75" customHeight="1">
      <c r="AD459" s="650"/>
      <c r="AE459" s="650"/>
      <c r="AF459" s="650"/>
      <c r="AG459" s="650"/>
    </row>
    <row r="460" spans="30:33" ht="15.75" customHeight="1">
      <c r="AD460" s="650"/>
      <c r="AE460" s="650"/>
      <c r="AF460" s="650"/>
      <c r="AG460" s="650"/>
    </row>
    <row r="461" spans="30:33" ht="15.75" customHeight="1">
      <c r="AD461" s="650"/>
      <c r="AE461" s="650"/>
      <c r="AF461" s="650"/>
      <c r="AG461" s="650"/>
    </row>
    <row r="462" spans="30:33" ht="15.75" customHeight="1">
      <c r="AD462" s="650"/>
      <c r="AE462" s="650"/>
      <c r="AF462" s="650"/>
      <c r="AG462" s="650"/>
    </row>
    <row r="463" spans="30:33" ht="15.75" customHeight="1">
      <c r="AD463" s="650"/>
      <c r="AE463" s="650"/>
      <c r="AF463" s="650"/>
      <c r="AG463" s="650"/>
    </row>
    <row r="464" spans="30:33" ht="15.75" customHeight="1">
      <c r="AD464" s="650"/>
      <c r="AE464" s="650"/>
      <c r="AF464" s="650"/>
      <c r="AG464" s="650"/>
    </row>
    <row r="465" spans="30:33" ht="15.75" customHeight="1">
      <c r="AD465" s="650"/>
      <c r="AE465" s="650"/>
      <c r="AF465" s="650"/>
      <c r="AG465" s="650"/>
    </row>
    <row r="466" spans="30:33" ht="15.75" customHeight="1">
      <c r="AD466" s="650"/>
      <c r="AE466" s="650"/>
      <c r="AF466" s="650"/>
      <c r="AG466" s="650"/>
    </row>
    <row r="467" spans="30:33" ht="15.75" customHeight="1">
      <c r="AD467" s="650"/>
      <c r="AE467" s="650"/>
      <c r="AF467" s="650"/>
      <c r="AG467" s="650"/>
    </row>
    <row r="468" spans="30:33" ht="15.75" customHeight="1">
      <c r="AD468" s="650"/>
      <c r="AE468" s="650"/>
      <c r="AF468" s="650"/>
      <c r="AG468" s="650"/>
    </row>
    <row r="469" spans="30:33" ht="15.75" customHeight="1">
      <c r="AD469" s="650"/>
      <c r="AE469" s="650"/>
      <c r="AF469" s="650"/>
      <c r="AG469" s="650"/>
    </row>
    <row r="470" spans="30:33" ht="15.75" customHeight="1">
      <c r="AD470" s="650"/>
      <c r="AE470" s="650"/>
      <c r="AF470" s="650"/>
      <c r="AG470" s="650"/>
    </row>
    <row r="471" spans="30:33" ht="15.75" customHeight="1">
      <c r="AD471" s="650"/>
      <c r="AE471" s="650"/>
      <c r="AF471" s="650"/>
      <c r="AG471" s="650"/>
    </row>
    <row r="472" spans="30:33" ht="15.75" customHeight="1">
      <c r="AD472" s="650"/>
      <c r="AE472" s="650"/>
      <c r="AF472" s="650"/>
      <c r="AG472" s="650"/>
    </row>
    <row r="473" spans="30:33" ht="15.75" customHeight="1">
      <c r="AD473" s="650"/>
      <c r="AE473" s="650"/>
      <c r="AF473" s="650"/>
      <c r="AG473" s="650"/>
    </row>
    <row r="474" spans="30:33" ht="15.75" customHeight="1">
      <c r="AD474" s="650"/>
      <c r="AE474" s="650"/>
      <c r="AF474" s="650"/>
      <c r="AG474" s="650"/>
    </row>
    <row r="475" spans="30:33" ht="15.75" customHeight="1">
      <c r="AD475" s="650"/>
      <c r="AE475" s="650"/>
      <c r="AF475" s="650"/>
      <c r="AG475" s="650"/>
    </row>
    <row r="476" spans="30:33" ht="15.75" customHeight="1">
      <c r="AD476" s="650"/>
      <c r="AE476" s="650"/>
      <c r="AF476" s="650"/>
      <c r="AG476" s="650"/>
    </row>
    <row r="477" spans="30:33" ht="15.75" customHeight="1">
      <c r="AD477" s="650"/>
      <c r="AE477" s="650"/>
      <c r="AF477" s="650"/>
      <c r="AG477" s="650"/>
    </row>
    <row r="478" spans="30:33" ht="15.75" customHeight="1">
      <c r="AD478" s="650"/>
      <c r="AE478" s="650"/>
      <c r="AF478" s="650"/>
      <c r="AG478" s="650"/>
    </row>
    <row r="479" spans="30:33" ht="15.75" customHeight="1">
      <c r="AD479" s="650"/>
      <c r="AE479" s="650"/>
      <c r="AF479" s="650"/>
      <c r="AG479" s="650"/>
    </row>
    <row r="480" spans="30:33" ht="15.75" customHeight="1">
      <c r="AD480" s="650"/>
      <c r="AE480" s="650"/>
      <c r="AF480" s="650"/>
      <c r="AG480" s="650"/>
    </row>
    <row r="481" spans="30:33" ht="15.75" customHeight="1">
      <c r="AD481" s="650"/>
      <c r="AE481" s="650"/>
      <c r="AF481" s="650"/>
      <c r="AG481" s="650"/>
    </row>
    <row r="482" spans="30:33" ht="15.75" customHeight="1">
      <c r="AD482" s="650"/>
      <c r="AE482" s="650"/>
      <c r="AF482" s="650"/>
      <c r="AG482" s="650"/>
    </row>
    <row r="483" spans="30:33" ht="15.75" customHeight="1">
      <c r="AD483" s="650"/>
      <c r="AE483" s="650"/>
      <c r="AF483" s="650"/>
      <c r="AG483" s="650"/>
    </row>
    <row r="484" spans="30:33" ht="15.75" customHeight="1">
      <c r="AD484" s="650"/>
      <c r="AE484" s="650"/>
      <c r="AF484" s="650"/>
      <c r="AG484" s="650"/>
    </row>
    <row r="485" spans="30:33" ht="15.75" customHeight="1">
      <c r="AD485" s="650"/>
      <c r="AE485" s="650"/>
      <c r="AF485" s="650"/>
      <c r="AG485" s="650"/>
    </row>
    <row r="486" spans="30:33" ht="15.75" customHeight="1">
      <c r="AD486" s="650"/>
      <c r="AE486" s="650"/>
      <c r="AF486" s="650"/>
      <c r="AG486" s="650"/>
    </row>
    <row r="487" spans="30:33" ht="15.75" customHeight="1">
      <c r="AD487" s="650"/>
      <c r="AE487" s="650"/>
      <c r="AF487" s="650"/>
      <c r="AG487" s="650"/>
    </row>
    <row r="488" spans="30:33" ht="15.75" customHeight="1">
      <c r="AD488" s="650"/>
      <c r="AE488" s="650"/>
      <c r="AF488" s="650"/>
      <c r="AG488" s="650"/>
    </row>
    <row r="489" spans="30:33" ht="15.75" customHeight="1">
      <c r="AD489" s="650"/>
      <c r="AE489" s="650"/>
      <c r="AF489" s="650"/>
      <c r="AG489" s="650"/>
    </row>
    <row r="490" spans="30:33" ht="15.75" customHeight="1">
      <c r="AD490" s="650"/>
      <c r="AE490" s="650"/>
      <c r="AF490" s="650"/>
      <c r="AG490" s="650"/>
    </row>
    <row r="491" spans="30:33" ht="15.75" customHeight="1">
      <c r="AD491" s="650"/>
      <c r="AE491" s="650"/>
      <c r="AF491" s="650"/>
      <c r="AG491" s="650"/>
    </row>
    <row r="492" spans="30:33" ht="15.75" customHeight="1">
      <c r="AD492" s="650"/>
      <c r="AE492" s="650"/>
      <c r="AF492" s="650"/>
      <c r="AG492" s="650"/>
    </row>
    <row r="493" spans="30:33" ht="15.75" customHeight="1">
      <c r="AD493" s="650"/>
      <c r="AE493" s="650"/>
      <c r="AF493" s="650"/>
      <c r="AG493" s="650"/>
    </row>
    <row r="494" spans="30:33" ht="15.75" customHeight="1">
      <c r="AD494" s="650"/>
      <c r="AE494" s="650"/>
      <c r="AF494" s="650"/>
      <c r="AG494" s="650"/>
    </row>
    <row r="495" spans="30:33" ht="15.75" customHeight="1">
      <c r="AD495" s="650"/>
      <c r="AE495" s="650"/>
      <c r="AF495" s="650"/>
      <c r="AG495" s="650"/>
    </row>
    <row r="496" spans="30:33" ht="15.75" customHeight="1">
      <c r="AD496" s="650"/>
      <c r="AE496" s="650"/>
      <c r="AF496" s="650"/>
      <c r="AG496" s="650"/>
    </row>
    <row r="497" spans="30:33" ht="15.75" customHeight="1">
      <c r="AD497" s="650"/>
      <c r="AE497" s="650"/>
      <c r="AF497" s="650"/>
      <c r="AG497" s="650"/>
    </row>
    <row r="498" spans="30:33" ht="15.75" customHeight="1">
      <c r="AD498" s="650"/>
      <c r="AE498" s="650"/>
      <c r="AF498" s="650"/>
      <c r="AG498" s="650"/>
    </row>
    <row r="499" spans="30:33" ht="15.75" customHeight="1">
      <c r="AD499" s="650"/>
      <c r="AE499" s="650"/>
      <c r="AF499" s="650"/>
      <c r="AG499" s="650"/>
    </row>
    <row r="500" spans="30:33" ht="15.75" customHeight="1">
      <c r="AD500" s="650"/>
      <c r="AE500" s="650"/>
      <c r="AF500" s="650"/>
      <c r="AG500" s="650"/>
    </row>
    <row r="501" spans="30:33" ht="15.75" customHeight="1">
      <c r="AD501" s="650"/>
      <c r="AE501" s="650"/>
      <c r="AF501" s="650"/>
      <c r="AG501" s="650"/>
    </row>
    <row r="502" spans="30:33" ht="15.75" customHeight="1">
      <c r="AD502" s="650"/>
      <c r="AE502" s="650"/>
      <c r="AF502" s="650"/>
      <c r="AG502" s="650"/>
    </row>
    <row r="503" spans="30:33" ht="15.75" customHeight="1">
      <c r="AD503" s="650"/>
      <c r="AE503" s="650"/>
      <c r="AF503" s="650"/>
      <c r="AG503" s="650"/>
    </row>
    <row r="504" spans="30:33" ht="15.75" customHeight="1">
      <c r="AD504" s="650"/>
      <c r="AE504" s="650"/>
      <c r="AF504" s="650"/>
      <c r="AG504" s="650"/>
    </row>
    <row r="505" spans="30:33" ht="15.75" customHeight="1">
      <c r="AD505" s="650"/>
      <c r="AE505" s="650"/>
      <c r="AF505" s="650"/>
      <c r="AG505" s="650"/>
    </row>
    <row r="506" spans="30:33" ht="15.75" customHeight="1">
      <c r="AD506" s="650"/>
      <c r="AE506" s="650"/>
      <c r="AF506" s="650"/>
      <c r="AG506" s="650"/>
    </row>
    <row r="507" spans="30:33" ht="15.75" customHeight="1">
      <c r="AD507" s="650"/>
      <c r="AE507" s="650"/>
      <c r="AF507" s="650"/>
      <c r="AG507" s="650"/>
    </row>
    <row r="508" spans="30:33" ht="15.75" customHeight="1">
      <c r="AD508" s="650"/>
      <c r="AE508" s="650"/>
      <c r="AF508" s="650"/>
      <c r="AG508" s="650"/>
    </row>
    <row r="509" spans="30:33" ht="15.75" customHeight="1">
      <c r="AD509" s="650"/>
      <c r="AE509" s="650"/>
      <c r="AF509" s="650"/>
      <c r="AG509" s="650"/>
    </row>
    <row r="510" spans="30:33" ht="15.75" customHeight="1">
      <c r="AD510" s="650"/>
      <c r="AE510" s="650"/>
      <c r="AF510" s="650"/>
      <c r="AG510" s="650"/>
    </row>
    <row r="511" spans="30:33" ht="15.75" customHeight="1">
      <c r="AD511" s="650"/>
      <c r="AE511" s="650"/>
      <c r="AF511" s="650"/>
      <c r="AG511" s="650"/>
    </row>
    <row r="512" spans="30:33" ht="15.75" customHeight="1">
      <c r="AD512" s="650"/>
      <c r="AE512" s="650"/>
      <c r="AF512" s="650"/>
      <c r="AG512" s="650"/>
    </row>
    <row r="513" spans="30:33" ht="15.75" customHeight="1">
      <c r="AD513" s="650"/>
      <c r="AE513" s="650"/>
      <c r="AF513" s="650"/>
      <c r="AG513" s="650"/>
    </row>
    <row r="514" spans="30:33" ht="15.75" customHeight="1">
      <c r="AD514" s="650"/>
      <c r="AE514" s="650"/>
      <c r="AF514" s="650"/>
      <c r="AG514" s="650"/>
    </row>
    <row r="515" spans="30:33" ht="15.75" customHeight="1">
      <c r="AD515" s="650"/>
      <c r="AE515" s="650"/>
      <c r="AF515" s="650"/>
      <c r="AG515" s="650"/>
    </row>
    <row r="516" spans="30:33" ht="15.75" customHeight="1">
      <c r="AD516" s="650"/>
      <c r="AE516" s="650"/>
      <c r="AF516" s="650"/>
      <c r="AG516" s="650"/>
    </row>
    <row r="517" spans="30:33" ht="15.75" customHeight="1">
      <c r="AD517" s="650"/>
      <c r="AE517" s="650"/>
      <c r="AF517" s="650"/>
      <c r="AG517" s="650"/>
    </row>
    <row r="518" spans="30:33" ht="15.75" customHeight="1">
      <c r="AD518" s="650"/>
      <c r="AE518" s="650"/>
      <c r="AF518" s="650"/>
      <c r="AG518" s="650"/>
    </row>
    <row r="519" spans="30:33" ht="15.75" customHeight="1">
      <c r="AD519" s="650"/>
      <c r="AE519" s="650"/>
      <c r="AF519" s="650"/>
      <c r="AG519" s="650"/>
    </row>
    <row r="520" spans="30:33" ht="15.75" customHeight="1">
      <c r="AD520" s="650"/>
      <c r="AE520" s="650"/>
      <c r="AF520" s="650"/>
      <c r="AG520" s="650"/>
    </row>
    <row r="521" spans="30:33" ht="15.75" customHeight="1">
      <c r="AD521" s="650"/>
      <c r="AE521" s="650"/>
      <c r="AF521" s="650"/>
      <c r="AG521" s="650"/>
    </row>
    <row r="522" spans="30:33" ht="15.75" customHeight="1">
      <c r="AD522" s="650"/>
      <c r="AE522" s="650"/>
      <c r="AF522" s="650"/>
      <c r="AG522" s="650"/>
    </row>
    <row r="523" spans="30:33" ht="15.75" customHeight="1">
      <c r="AD523" s="650"/>
      <c r="AE523" s="650"/>
      <c r="AF523" s="650"/>
      <c r="AG523" s="650"/>
    </row>
    <row r="524" spans="30:33" ht="15.75" customHeight="1">
      <c r="AD524" s="650"/>
      <c r="AE524" s="650"/>
      <c r="AF524" s="650"/>
      <c r="AG524" s="650"/>
    </row>
    <row r="525" spans="30:33" ht="15.75" customHeight="1">
      <c r="AD525" s="650"/>
      <c r="AE525" s="650"/>
      <c r="AF525" s="650"/>
      <c r="AG525" s="650"/>
    </row>
    <row r="526" spans="30:33" ht="15.75" customHeight="1">
      <c r="AD526" s="650"/>
      <c r="AE526" s="650"/>
      <c r="AF526" s="650"/>
      <c r="AG526" s="650"/>
    </row>
    <row r="527" spans="30:33" ht="15.75" customHeight="1">
      <c r="AD527" s="650"/>
      <c r="AE527" s="650"/>
      <c r="AF527" s="650"/>
      <c r="AG527" s="650"/>
    </row>
    <row r="528" spans="30:33" ht="15.75" customHeight="1">
      <c r="AD528" s="650"/>
      <c r="AE528" s="650"/>
      <c r="AF528" s="650"/>
      <c r="AG528" s="650"/>
    </row>
    <row r="529" spans="30:33" ht="15.75" customHeight="1">
      <c r="AD529" s="650"/>
      <c r="AE529" s="650"/>
      <c r="AF529" s="650"/>
      <c r="AG529" s="650"/>
    </row>
    <row r="530" spans="30:33" ht="15.75" customHeight="1">
      <c r="AD530" s="650"/>
      <c r="AE530" s="650"/>
      <c r="AF530" s="650"/>
      <c r="AG530" s="650"/>
    </row>
    <row r="531" spans="30:33" ht="15.75" customHeight="1">
      <c r="AD531" s="650"/>
      <c r="AE531" s="650"/>
      <c r="AF531" s="650"/>
      <c r="AG531" s="650"/>
    </row>
    <row r="532" spans="30:33" ht="15.75" customHeight="1">
      <c r="AD532" s="650"/>
      <c r="AE532" s="650"/>
      <c r="AF532" s="650"/>
      <c r="AG532" s="650"/>
    </row>
    <row r="533" spans="30:33" ht="15.75" customHeight="1">
      <c r="AD533" s="650"/>
      <c r="AE533" s="650"/>
      <c r="AF533" s="650"/>
      <c r="AG533" s="650"/>
    </row>
    <row r="534" spans="30:33" ht="15.75" customHeight="1">
      <c r="AD534" s="650"/>
      <c r="AE534" s="650"/>
      <c r="AF534" s="650"/>
      <c r="AG534" s="650"/>
    </row>
    <row r="535" spans="30:33" ht="15.75" customHeight="1">
      <c r="AD535" s="650"/>
      <c r="AE535" s="650"/>
      <c r="AF535" s="650"/>
      <c r="AG535" s="650"/>
    </row>
    <row r="536" spans="30:33" ht="15.75" customHeight="1">
      <c r="AD536" s="650"/>
      <c r="AE536" s="650"/>
      <c r="AF536" s="650"/>
      <c r="AG536" s="650"/>
    </row>
    <row r="537" spans="30:33" ht="15.75" customHeight="1">
      <c r="AD537" s="650"/>
      <c r="AE537" s="650"/>
      <c r="AF537" s="650"/>
      <c r="AG537" s="650"/>
    </row>
    <row r="538" spans="30:33" ht="15.75" customHeight="1">
      <c r="AD538" s="650"/>
      <c r="AE538" s="650"/>
      <c r="AF538" s="650"/>
      <c r="AG538" s="650"/>
    </row>
    <row r="539" spans="30:33" ht="15.75" customHeight="1">
      <c r="AD539" s="650"/>
      <c r="AE539" s="650"/>
      <c r="AF539" s="650"/>
      <c r="AG539" s="650"/>
    </row>
    <row r="540" spans="30:33" ht="15.75" customHeight="1">
      <c r="AD540" s="650"/>
      <c r="AE540" s="650"/>
      <c r="AF540" s="650"/>
      <c r="AG540" s="650"/>
    </row>
    <row r="541" spans="30:33" ht="15.75" customHeight="1">
      <c r="AD541" s="650"/>
      <c r="AE541" s="650"/>
      <c r="AF541" s="650"/>
      <c r="AG541" s="650"/>
    </row>
    <row r="542" spans="30:33" ht="15.75" customHeight="1">
      <c r="AD542" s="650"/>
      <c r="AE542" s="650"/>
      <c r="AF542" s="650"/>
      <c r="AG542" s="650"/>
    </row>
    <row r="543" spans="30:33" ht="15.75" customHeight="1">
      <c r="AD543" s="650"/>
      <c r="AE543" s="650"/>
      <c r="AF543" s="650"/>
      <c r="AG543" s="650"/>
    </row>
    <row r="544" spans="30:33" ht="15.75" customHeight="1">
      <c r="AD544" s="650"/>
      <c r="AE544" s="650"/>
      <c r="AF544" s="650"/>
      <c r="AG544" s="650"/>
    </row>
    <row r="545" spans="30:33" ht="15.75" customHeight="1">
      <c r="AD545" s="650"/>
      <c r="AE545" s="650"/>
      <c r="AF545" s="650"/>
      <c r="AG545" s="650"/>
    </row>
    <row r="546" spans="30:33" ht="15.75" customHeight="1">
      <c r="AD546" s="650"/>
      <c r="AE546" s="650"/>
      <c r="AF546" s="650"/>
      <c r="AG546" s="650"/>
    </row>
    <row r="547" spans="30:33" ht="15.75" customHeight="1">
      <c r="AD547" s="650"/>
      <c r="AE547" s="650"/>
      <c r="AF547" s="650"/>
      <c r="AG547" s="650"/>
    </row>
    <row r="548" spans="30:33" ht="15.75" customHeight="1">
      <c r="AD548" s="650"/>
      <c r="AE548" s="650"/>
      <c r="AF548" s="650"/>
      <c r="AG548" s="650"/>
    </row>
    <row r="549" spans="30:33" ht="15.75" customHeight="1">
      <c r="AD549" s="650"/>
      <c r="AE549" s="650"/>
      <c r="AF549" s="650"/>
      <c r="AG549" s="650"/>
    </row>
    <row r="550" spans="30:33" ht="15.75" customHeight="1">
      <c r="AD550" s="650"/>
      <c r="AE550" s="650"/>
      <c r="AF550" s="650"/>
      <c r="AG550" s="650"/>
    </row>
    <row r="551" spans="30:33" ht="15.75" customHeight="1">
      <c r="AD551" s="650"/>
      <c r="AE551" s="650"/>
      <c r="AF551" s="650"/>
      <c r="AG551" s="650"/>
    </row>
    <row r="552" spans="30:33" ht="15.75" customHeight="1">
      <c r="AD552" s="650"/>
      <c r="AE552" s="650"/>
      <c r="AF552" s="650"/>
      <c r="AG552" s="650"/>
    </row>
    <row r="553" spans="30:33" ht="15.75" customHeight="1">
      <c r="AD553" s="650"/>
      <c r="AE553" s="650"/>
      <c r="AF553" s="650"/>
      <c r="AG553" s="650"/>
    </row>
    <row r="554" spans="30:33" ht="15.75" customHeight="1">
      <c r="AD554" s="650"/>
      <c r="AE554" s="650"/>
      <c r="AF554" s="650"/>
      <c r="AG554" s="650"/>
    </row>
    <row r="555" spans="30:33" ht="15.75" customHeight="1">
      <c r="AD555" s="650"/>
      <c r="AE555" s="650"/>
      <c r="AF555" s="650"/>
      <c r="AG555" s="650"/>
    </row>
    <row r="556" spans="30:33" ht="15.75" customHeight="1">
      <c r="AD556" s="650"/>
      <c r="AE556" s="650"/>
      <c r="AF556" s="650"/>
      <c r="AG556" s="650"/>
    </row>
    <row r="557" spans="30:33" ht="15.75" customHeight="1">
      <c r="AD557" s="650"/>
      <c r="AE557" s="650"/>
      <c r="AF557" s="650"/>
      <c r="AG557" s="650"/>
    </row>
    <row r="558" spans="30:33" ht="15.75" customHeight="1">
      <c r="AD558" s="650"/>
      <c r="AE558" s="650"/>
      <c r="AF558" s="650"/>
      <c r="AG558" s="650"/>
    </row>
    <row r="559" spans="30:33" ht="15.75" customHeight="1">
      <c r="AD559" s="650"/>
      <c r="AE559" s="650"/>
      <c r="AF559" s="650"/>
      <c r="AG559" s="650"/>
    </row>
    <row r="560" spans="30:33" ht="15.75" customHeight="1">
      <c r="AD560" s="650"/>
      <c r="AE560" s="650"/>
      <c r="AF560" s="650"/>
      <c r="AG560" s="650"/>
    </row>
    <row r="561" spans="30:33" ht="15.75" customHeight="1">
      <c r="AD561" s="650"/>
      <c r="AE561" s="650"/>
      <c r="AF561" s="650"/>
      <c r="AG561" s="650"/>
    </row>
    <row r="562" spans="30:33" ht="15.75" customHeight="1">
      <c r="AD562" s="650"/>
      <c r="AE562" s="650"/>
      <c r="AF562" s="650"/>
      <c r="AG562" s="650"/>
    </row>
    <row r="563" spans="30:33" ht="15.75" customHeight="1">
      <c r="AD563" s="650"/>
      <c r="AE563" s="650"/>
      <c r="AF563" s="650"/>
      <c r="AG563" s="650"/>
    </row>
    <row r="564" spans="30:33" ht="15.75" customHeight="1">
      <c r="AD564" s="650"/>
      <c r="AE564" s="650"/>
      <c r="AF564" s="650"/>
      <c r="AG564" s="650"/>
    </row>
    <row r="565" spans="30:33" ht="15.75" customHeight="1">
      <c r="AD565" s="650"/>
      <c r="AE565" s="650"/>
      <c r="AF565" s="650"/>
      <c r="AG565" s="650"/>
    </row>
    <row r="566" spans="30:33" ht="15.75" customHeight="1">
      <c r="AD566" s="650"/>
      <c r="AE566" s="650"/>
      <c r="AF566" s="650"/>
      <c r="AG566" s="650"/>
    </row>
    <row r="567" spans="30:33" ht="15.75" customHeight="1">
      <c r="AD567" s="650"/>
      <c r="AE567" s="650"/>
      <c r="AF567" s="650"/>
      <c r="AG567" s="650"/>
    </row>
    <row r="568" spans="30:33" ht="15.75" customHeight="1">
      <c r="AD568" s="650"/>
      <c r="AE568" s="650"/>
      <c r="AF568" s="650"/>
      <c r="AG568" s="650"/>
    </row>
    <row r="569" spans="30:33" ht="15.75" customHeight="1">
      <c r="AD569" s="650"/>
      <c r="AE569" s="650"/>
      <c r="AF569" s="650"/>
      <c r="AG569" s="650"/>
    </row>
    <row r="570" spans="30:33" ht="15.75" customHeight="1">
      <c r="AD570" s="650"/>
      <c r="AE570" s="650"/>
      <c r="AF570" s="650"/>
      <c r="AG570" s="650"/>
    </row>
    <row r="571" spans="30:33" ht="15.75" customHeight="1">
      <c r="AD571" s="650"/>
      <c r="AE571" s="650"/>
      <c r="AF571" s="650"/>
      <c r="AG571" s="650"/>
    </row>
    <row r="572" spans="30:33" ht="15.75" customHeight="1">
      <c r="AD572" s="650"/>
      <c r="AE572" s="650"/>
      <c r="AF572" s="650"/>
      <c r="AG572" s="650"/>
    </row>
    <row r="573" spans="30:33" ht="15.75" customHeight="1">
      <c r="AD573" s="650"/>
      <c r="AE573" s="650"/>
      <c r="AF573" s="650"/>
      <c r="AG573" s="650"/>
    </row>
    <row r="574" spans="30:33" ht="15.75" customHeight="1">
      <c r="AD574" s="650"/>
      <c r="AE574" s="650"/>
      <c r="AF574" s="650"/>
      <c r="AG574" s="650"/>
    </row>
    <row r="575" spans="30:33" ht="15.75" customHeight="1">
      <c r="AD575" s="650"/>
      <c r="AE575" s="650"/>
      <c r="AF575" s="650"/>
      <c r="AG575" s="650"/>
    </row>
    <row r="576" spans="30:33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</sheetData>
  <mergeCells count="532">
    <mergeCell ref="AD1:AG2"/>
    <mergeCell ref="B6:AG6"/>
    <mergeCell ref="B8:N8"/>
    <mergeCell ref="P8:AG8"/>
    <mergeCell ref="P12:U12"/>
    <mergeCell ref="P14:U14"/>
    <mergeCell ref="Z14:AE14"/>
    <mergeCell ref="A30:A31"/>
    <mergeCell ref="B30:F31"/>
    <mergeCell ref="G30:AB31"/>
    <mergeCell ref="AC30:AG31"/>
    <mergeCell ref="AH30:AH31"/>
    <mergeCell ref="B16:AG16"/>
    <mergeCell ref="B20:AG20"/>
    <mergeCell ref="B24:AG24"/>
    <mergeCell ref="B25:AG25"/>
    <mergeCell ref="G28:AB28"/>
    <mergeCell ref="AC28:AG28"/>
    <mergeCell ref="B34:F34"/>
    <mergeCell ref="G34:AB34"/>
    <mergeCell ref="AC34:AG34"/>
    <mergeCell ref="B35:F35"/>
    <mergeCell ref="G35:AB35"/>
    <mergeCell ref="AC35:AG35"/>
    <mergeCell ref="B32:F32"/>
    <mergeCell ref="G32:AB32"/>
    <mergeCell ref="AC32:AG32"/>
    <mergeCell ref="B33:F33"/>
    <mergeCell ref="G33:AB33"/>
    <mergeCell ref="AC33:AG33"/>
    <mergeCell ref="B38:F38"/>
    <mergeCell ref="G38:AB38"/>
    <mergeCell ref="AC38:AG38"/>
    <mergeCell ref="B39:F39"/>
    <mergeCell ref="G39:AB39"/>
    <mergeCell ref="AC39:AG39"/>
    <mergeCell ref="B36:F36"/>
    <mergeCell ref="G36:AB36"/>
    <mergeCell ref="AC36:AG36"/>
    <mergeCell ref="B37:F37"/>
    <mergeCell ref="G37:AB37"/>
    <mergeCell ref="AC37:AG37"/>
    <mergeCell ref="B42:F42"/>
    <mergeCell ref="G42:AB42"/>
    <mergeCell ref="AC42:AG42"/>
    <mergeCell ref="B43:F43"/>
    <mergeCell ref="G43:AB43"/>
    <mergeCell ref="AC43:AG43"/>
    <mergeCell ref="B40:F40"/>
    <mergeCell ref="G40:AB40"/>
    <mergeCell ref="AC40:AG40"/>
    <mergeCell ref="B41:F41"/>
    <mergeCell ref="G41:AB41"/>
    <mergeCell ref="AC41:AG41"/>
    <mergeCell ref="B46:F46"/>
    <mergeCell ref="G46:AB46"/>
    <mergeCell ref="AC46:AG46"/>
    <mergeCell ref="B47:F47"/>
    <mergeCell ref="G47:AB47"/>
    <mergeCell ref="AC47:AG47"/>
    <mergeCell ref="B44:F44"/>
    <mergeCell ref="G44:AB44"/>
    <mergeCell ref="AC44:AG44"/>
    <mergeCell ref="B45:F45"/>
    <mergeCell ref="G45:AB45"/>
    <mergeCell ref="AC45:AG45"/>
    <mergeCell ref="B50:F50"/>
    <mergeCell ref="G50:AB50"/>
    <mergeCell ref="AC50:AG50"/>
    <mergeCell ref="B51:F51"/>
    <mergeCell ref="G51:AB51"/>
    <mergeCell ref="AC51:AG51"/>
    <mergeCell ref="B48:F48"/>
    <mergeCell ref="G48:AB48"/>
    <mergeCell ref="AC48:AG48"/>
    <mergeCell ref="B49:F49"/>
    <mergeCell ref="G49:AB49"/>
    <mergeCell ref="AC49:AG49"/>
    <mergeCell ref="B54:F54"/>
    <mergeCell ref="G54:AB54"/>
    <mergeCell ref="AC54:AG54"/>
    <mergeCell ref="B55:F55"/>
    <mergeCell ref="G55:AB55"/>
    <mergeCell ref="AC55:AG55"/>
    <mergeCell ref="B52:F52"/>
    <mergeCell ref="G52:AB52"/>
    <mergeCell ref="AC52:AG52"/>
    <mergeCell ref="B53:F53"/>
    <mergeCell ref="G53:AB53"/>
    <mergeCell ref="AC53:AG53"/>
    <mergeCell ref="B58:F58"/>
    <mergeCell ref="G58:AB58"/>
    <mergeCell ref="AC58:AG58"/>
    <mergeCell ref="B59:F59"/>
    <mergeCell ref="G59:AB59"/>
    <mergeCell ref="AC59:AG59"/>
    <mergeCell ref="B56:F56"/>
    <mergeCell ref="G56:AB56"/>
    <mergeCell ref="AC56:AG56"/>
    <mergeCell ref="B57:F57"/>
    <mergeCell ref="G57:AB57"/>
    <mergeCell ref="AC57:AG57"/>
    <mergeCell ref="B62:F62"/>
    <mergeCell ref="G62:AB62"/>
    <mergeCell ref="AC62:AG62"/>
    <mergeCell ref="B63:F63"/>
    <mergeCell ref="G63:AB63"/>
    <mergeCell ref="AC63:AG63"/>
    <mergeCell ref="B60:F60"/>
    <mergeCell ref="G60:AB60"/>
    <mergeCell ref="AC60:AG60"/>
    <mergeCell ref="B61:F61"/>
    <mergeCell ref="G61:AB61"/>
    <mergeCell ref="AC61:AG61"/>
    <mergeCell ref="B66:F66"/>
    <mergeCell ref="G66:AB66"/>
    <mergeCell ref="AC66:AG66"/>
    <mergeCell ref="B67:F67"/>
    <mergeCell ref="G67:AB67"/>
    <mergeCell ref="AC67:AG67"/>
    <mergeCell ref="B64:F64"/>
    <mergeCell ref="G64:AB64"/>
    <mergeCell ref="AC64:AG64"/>
    <mergeCell ref="B65:F65"/>
    <mergeCell ref="G65:AB65"/>
    <mergeCell ref="AC65:AG65"/>
    <mergeCell ref="B70:F70"/>
    <mergeCell ref="G70:AB70"/>
    <mergeCell ref="AC70:AG70"/>
    <mergeCell ref="B71:F71"/>
    <mergeCell ref="G71:AB71"/>
    <mergeCell ref="AC71:AG71"/>
    <mergeCell ref="B68:F68"/>
    <mergeCell ref="G68:AB68"/>
    <mergeCell ref="AC68:AG68"/>
    <mergeCell ref="B69:F69"/>
    <mergeCell ref="G69:AB69"/>
    <mergeCell ref="AC69:AG69"/>
    <mergeCell ref="B74:F74"/>
    <mergeCell ref="G74:AB74"/>
    <mergeCell ref="AC74:AG74"/>
    <mergeCell ref="B75:F75"/>
    <mergeCell ref="G75:AB75"/>
    <mergeCell ref="AC75:AG75"/>
    <mergeCell ref="B72:F72"/>
    <mergeCell ref="G72:AB72"/>
    <mergeCell ref="AC72:AG72"/>
    <mergeCell ref="B73:F73"/>
    <mergeCell ref="G73:AB73"/>
    <mergeCell ref="AC73:AG73"/>
    <mergeCell ref="B78:F78"/>
    <mergeCell ref="G78:AB78"/>
    <mergeCell ref="AC78:AG78"/>
    <mergeCell ref="B79:F79"/>
    <mergeCell ref="G79:AB79"/>
    <mergeCell ref="AC79:AG79"/>
    <mergeCell ref="B76:F76"/>
    <mergeCell ref="G76:AB76"/>
    <mergeCell ref="AC76:AG76"/>
    <mergeCell ref="B77:F77"/>
    <mergeCell ref="G77:AB77"/>
    <mergeCell ref="AC77:AG77"/>
    <mergeCell ref="B82:F82"/>
    <mergeCell ref="G82:AB82"/>
    <mergeCell ref="AC82:AG82"/>
    <mergeCell ref="B83:F83"/>
    <mergeCell ref="G83:AB83"/>
    <mergeCell ref="AC83:AG83"/>
    <mergeCell ref="B80:F80"/>
    <mergeCell ref="G80:AB80"/>
    <mergeCell ref="AC80:AG80"/>
    <mergeCell ref="B81:F81"/>
    <mergeCell ref="G81:AB81"/>
    <mergeCell ref="AC81:AG81"/>
    <mergeCell ref="B86:F86"/>
    <mergeCell ref="G86:AB86"/>
    <mergeCell ref="AC86:AG86"/>
    <mergeCell ref="B87:F87"/>
    <mergeCell ref="G87:AB87"/>
    <mergeCell ref="AC87:AG87"/>
    <mergeCell ref="B84:F84"/>
    <mergeCell ref="G84:AB84"/>
    <mergeCell ref="AC84:AG84"/>
    <mergeCell ref="B85:F85"/>
    <mergeCell ref="G85:AB85"/>
    <mergeCell ref="AC85:AG85"/>
    <mergeCell ref="B90:F90"/>
    <mergeCell ref="G90:AB90"/>
    <mergeCell ref="AC90:AG90"/>
    <mergeCell ref="B91:F91"/>
    <mergeCell ref="G91:AB91"/>
    <mergeCell ref="AC91:AG91"/>
    <mergeCell ref="B88:F88"/>
    <mergeCell ref="G88:AB88"/>
    <mergeCell ref="AC88:AG88"/>
    <mergeCell ref="B89:F89"/>
    <mergeCell ref="G89:AB89"/>
    <mergeCell ref="AC89:AG89"/>
    <mergeCell ref="B94:F94"/>
    <mergeCell ref="G94:AB94"/>
    <mergeCell ref="AC94:AG94"/>
    <mergeCell ref="B95:F95"/>
    <mergeCell ref="G95:AB95"/>
    <mergeCell ref="AC95:AG95"/>
    <mergeCell ref="B92:F92"/>
    <mergeCell ref="G92:AB92"/>
    <mergeCell ref="AC92:AG92"/>
    <mergeCell ref="B93:F93"/>
    <mergeCell ref="G93:AB93"/>
    <mergeCell ref="AC93:AG93"/>
    <mergeCell ref="B98:F98"/>
    <mergeCell ref="G98:AB98"/>
    <mergeCell ref="AC98:AG98"/>
    <mergeCell ref="B99:F99"/>
    <mergeCell ref="G99:AB99"/>
    <mergeCell ref="AC99:AG99"/>
    <mergeCell ref="B96:F96"/>
    <mergeCell ref="G96:AB96"/>
    <mergeCell ref="AC96:AG96"/>
    <mergeCell ref="B97:F97"/>
    <mergeCell ref="G97:AB97"/>
    <mergeCell ref="AC97:AG97"/>
    <mergeCell ref="B102:F102"/>
    <mergeCell ref="G102:AB102"/>
    <mergeCell ref="AC102:AG102"/>
    <mergeCell ref="B103:F103"/>
    <mergeCell ref="G103:AB103"/>
    <mergeCell ref="AC103:AG103"/>
    <mergeCell ref="B100:F100"/>
    <mergeCell ref="G100:AB100"/>
    <mergeCell ref="AC100:AG100"/>
    <mergeCell ref="B101:F101"/>
    <mergeCell ref="G101:AB101"/>
    <mergeCell ref="AC101:AG101"/>
    <mergeCell ref="B106:F106"/>
    <mergeCell ref="G106:AB106"/>
    <mergeCell ref="AC106:AG106"/>
    <mergeCell ref="B107:F107"/>
    <mergeCell ref="G107:AB107"/>
    <mergeCell ref="AC107:AG107"/>
    <mergeCell ref="B104:F104"/>
    <mergeCell ref="G104:AB104"/>
    <mergeCell ref="AC104:AG104"/>
    <mergeCell ref="B105:F105"/>
    <mergeCell ref="G105:AB105"/>
    <mergeCell ref="AC105:AG105"/>
    <mergeCell ref="B110:F110"/>
    <mergeCell ref="G110:AB110"/>
    <mergeCell ref="AC110:AG110"/>
    <mergeCell ref="B111:F111"/>
    <mergeCell ref="G111:AB111"/>
    <mergeCell ref="AC111:AG111"/>
    <mergeCell ref="B108:F108"/>
    <mergeCell ref="G108:AB108"/>
    <mergeCell ref="AC108:AG108"/>
    <mergeCell ref="B109:F109"/>
    <mergeCell ref="G109:AB109"/>
    <mergeCell ref="AC109:AG109"/>
    <mergeCell ref="B114:F114"/>
    <mergeCell ref="G114:AB114"/>
    <mergeCell ref="AC114:AG114"/>
    <mergeCell ref="B115:F115"/>
    <mergeCell ref="G115:AB115"/>
    <mergeCell ref="AC115:AG115"/>
    <mergeCell ref="B112:F112"/>
    <mergeCell ref="G112:AB112"/>
    <mergeCell ref="AC112:AG112"/>
    <mergeCell ref="B113:F113"/>
    <mergeCell ref="G113:AB113"/>
    <mergeCell ref="AC113:AG113"/>
    <mergeCell ref="B118:F118"/>
    <mergeCell ref="G118:AB118"/>
    <mergeCell ref="AC118:AG118"/>
    <mergeCell ref="B119:F119"/>
    <mergeCell ref="G119:AB119"/>
    <mergeCell ref="AC119:AG119"/>
    <mergeCell ref="B116:F116"/>
    <mergeCell ref="G116:AB116"/>
    <mergeCell ref="AC116:AG116"/>
    <mergeCell ref="B117:F117"/>
    <mergeCell ref="G117:AB117"/>
    <mergeCell ref="AC117:AG117"/>
    <mergeCell ref="B122:F122"/>
    <mergeCell ref="G122:AB122"/>
    <mergeCell ref="AC122:AG122"/>
    <mergeCell ref="B123:F123"/>
    <mergeCell ref="G123:AB123"/>
    <mergeCell ref="AC123:AG123"/>
    <mergeCell ref="B120:F120"/>
    <mergeCell ref="G120:AB120"/>
    <mergeCell ref="AC120:AG120"/>
    <mergeCell ref="B121:F121"/>
    <mergeCell ref="G121:AB121"/>
    <mergeCell ref="AC121:AG121"/>
    <mergeCell ref="B126:F126"/>
    <mergeCell ref="G126:AB126"/>
    <mergeCell ref="AC126:AG126"/>
    <mergeCell ref="B127:F127"/>
    <mergeCell ref="G127:AB127"/>
    <mergeCell ref="AC127:AG127"/>
    <mergeCell ref="B124:F124"/>
    <mergeCell ref="G124:AB124"/>
    <mergeCell ref="AC124:AG124"/>
    <mergeCell ref="B125:F125"/>
    <mergeCell ref="G125:AB125"/>
    <mergeCell ref="AC125:AG125"/>
    <mergeCell ref="B130:F130"/>
    <mergeCell ref="G130:AB130"/>
    <mergeCell ref="AC130:AG130"/>
    <mergeCell ref="B131:F131"/>
    <mergeCell ref="G131:AB131"/>
    <mergeCell ref="AC131:AG131"/>
    <mergeCell ref="B128:F128"/>
    <mergeCell ref="G128:AB128"/>
    <mergeCell ref="AC128:AG128"/>
    <mergeCell ref="B129:F129"/>
    <mergeCell ref="G129:AB129"/>
    <mergeCell ref="AC129:AG129"/>
    <mergeCell ref="B134:F134"/>
    <mergeCell ref="G134:AB134"/>
    <mergeCell ref="AC134:AG134"/>
    <mergeCell ref="B135:F135"/>
    <mergeCell ref="G135:AB135"/>
    <mergeCell ref="AC135:AG135"/>
    <mergeCell ref="B132:F132"/>
    <mergeCell ref="G132:AB132"/>
    <mergeCell ref="AC132:AG132"/>
    <mergeCell ref="B133:F133"/>
    <mergeCell ref="G133:AB133"/>
    <mergeCell ref="AC133:AG133"/>
    <mergeCell ref="B138:F138"/>
    <mergeCell ref="G138:AB138"/>
    <mergeCell ref="AC138:AG138"/>
    <mergeCell ref="B139:F139"/>
    <mergeCell ref="G139:AB139"/>
    <mergeCell ref="AC139:AG139"/>
    <mergeCell ref="B136:F136"/>
    <mergeCell ref="G136:AB136"/>
    <mergeCell ref="AC136:AG136"/>
    <mergeCell ref="B137:F137"/>
    <mergeCell ref="G137:AB137"/>
    <mergeCell ref="AC137:AG137"/>
    <mergeCell ref="B142:F142"/>
    <mergeCell ref="G142:AB142"/>
    <mergeCell ref="AC142:AG142"/>
    <mergeCell ref="B143:F143"/>
    <mergeCell ref="G143:AB143"/>
    <mergeCell ref="AC143:AG143"/>
    <mergeCell ref="B140:F140"/>
    <mergeCell ref="G140:AB140"/>
    <mergeCell ref="AC140:AG140"/>
    <mergeCell ref="B141:F141"/>
    <mergeCell ref="G141:AB141"/>
    <mergeCell ref="AC141:AG141"/>
    <mergeCell ref="B146:F146"/>
    <mergeCell ref="G146:AB146"/>
    <mergeCell ref="AC146:AG146"/>
    <mergeCell ref="B147:F147"/>
    <mergeCell ref="G147:AB147"/>
    <mergeCell ref="AC147:AG147"/>
    <mergeCell ref="B144:F144"/>
    <mergeCell ref="G144:AB144"/>
    <mergeCell ref="AC144:AG144"/>
    <mergeCell ref="B145:F145"/>
    <mergeCell ref="G145:AB145"/>
    <mergeCell ref="AC145:AG145"/>
    <mergeCell ref="B150:F150"/>
    <mergeCell ref="G150:AB150"/>
    <mergeCell ref="AC150:AG150"/>
    <mergeCell ref="B151:F151"/>
    <mergeCell ref="G151:AB151"/>
    <mergeCell ref="AC151:AG151"/>
    <mergeCell ref="B148:F148"/>
    <mergeCell ref="G148:AB148"/>
    <mergeCell ref="AC148:AG148"/>
    <mergeCell ref="B149:F149"/>
    <mergeCell ref="G149:AB149"/>
    <mergeCell ref="AC149:AG149"/>
    <mergeCell ref="B154:F154"/>
    <mergeCell ref="G154:AB154"/>
    <mergeCell ref="AC154:AG154"/>
    <mergeCell ref="B155:F155"/>
    <mergeCell ref="G155:AB155"/>
    <mergeCell ref="AC155:AG155"/>
    <mergeCell ref="B152:F152"/>
    <mergeCell ref="G152:AB152"/>
    <mergeCell ref="AC152:AG152"/>
    <mergeCell ref="B153:F153"/>
    <mergeCell ref="G153:AB153"/>
    <mergeCell ref="AC153:AG153"/>
    <mergeCell ref="B158:F158"/>
    <mergeCell ref="G158:AB158"/>
    <mergeCell ref="AC158:AG158"/>
    <mergeCell ref="B159:F159"/>
    <mergeCell ref="G159:AB159"/>
    <mergeCell ref="AC159:AG159"/>
    <mergeCell ref="B156:F156"/>
    <mergeCell ref="G156:AB156"/>
    <mergeCell ref="AC156:AG156"/>
    <mergeCell ref="B157:F157"/>
    <mergeCell ref="G157:AB157"/>
    <mergeCell ref="AC157:AG157"/>
    <mergeCell ref="B162:F162"/>
    <mergeCell ref="G162:AB162"/>
    <mergeCell ref="AC162:AG162"/>
    <mergeCell ref="B163:F163"/>
    <mergeCell ref="G163:AB163"/>
    <mergeCell ref="AC163:AG163"/>
    <mergeCell ref="B160:F160"/>
    <mergeCell ref="G160:AB160"/>
    <mergeCell ref="AC160:AG160"/>
    <mergeCell ref="B161:F161"/>
    <mergeCell ref="G161:AB161"/>
    <mergeCell ref="AC161:AG161"/>
    <mergeCell ref="B166:F166"/>
    <mergeCell ref="G166:AB166"/>
    <mergeCell ref="AC166:AG166"/>
    <mergeCell ref="B167:F167"/>
    <mergeCell ref="G167:AB167"/>
    <mergeCell ref="AC167:AG167"/>
    <mergeCell ref="B164:F164"/>
    <mergeCell ref="G164:AB164"/>
    <mergeCell ref="AC164:AG164"/>
    <mergeCell ref="B165:F165"/>
    <mergeCell ref="G165:AB165"/>
    <mergeCell ref="AC165:AG165"/>
    <mergeCell ref="B170:F170"/>
    <mergeCell ref="G170:AB170"/>
    <mergeCell ref="AC170:AG170"/>
    <mergeCell ref="B171:F171"/>
    <mergeCell ref="G171:AB171"/>
    <mergeCell ref="AC171:AG171"/>
    <mergeCell ref="B168:F168"/>
    <mergeCell ref="G168:AB168"/>
    <mergeCell ref="AC168:AG168"/>
    <mergeCell ref="B169:F169"/>
    <mergeCell ref="G169:AB169"/>
    <mergeCell ref="AC169:AG169"/>
    <mergeCell ref="B174:F174"/>
    <mergeCell ref="G174:AB174"/>
    <mergeCell ref="AC174:AG174"/>
    <mergeCell ref="B175:F175"/>
    <mergeCell ref="G175:AB175"/>
    <mergeCell ref="AC175:AG175"/>
    <mergeCell ref="B172:F172"/>
    <mergeCell ref="G172:AB172"/>
    <mergeCell ref="AC172:AG172"/>
    <mergeCell ref="B173:F173"/>
    <mergeCell ref="G173:AB173"/>
    <mergeCell ref="AC173:AG173"/>
    <mergeCell ref="B178:F178"/>
    <mergeCell ref="G178:AB178"/>
    <mergeCell ref="AC178:AG178"/>
    <mergeCell ref="B179:F179"/>
    <mergeCell ref="G179:AB179"/>
    <mergeCell ref="AC179:AG179"/>
    <mergeCell ref="B176:F176"/>
    <mergeCell ref="G176:AB176"/>
    <mergeCell ref="AC176:AG176"/>
    <mergeCell ref="B177:F177"/>
    <mergeCell ref="G177:AB177"/>
    <mergeCell ref="AC177:AG177"/>
    <mergeCell ref="B182:F182"/>
    <mergeCell ref="G182:AB182"/>
    <mergeCell ref="AC182:AG182"/>
    <mergeCell ref="B183:F183"/>
    <mergeCell ref="G183:AB183"/>
    <mergeCell ref="AC183:AG183"/>
    <mergeCell ref="B180:F180"/>
    <mergeCell ref="G180:AB180"/>
    <mergeCell ref="AC180:AG180"/>
    <mergeCell ref="B181:F181"/>
    <mergeCell ref="G181:AB181"/>
    <mergeCell ref="AC181:AG181"/>
    <mergeCell ref="B186:F186"/>
    <mergeCell ref="G186:AB186"/>
    <mergeCell ref="AC186:AG186"/>
    <mergeCell ref="B187:F187"/>
    <mergeCell ref="G187:AB187"/>
    <mergeCell ref="AC187:AG187"/>
    <mergeCell ref="B184:F184"/>
    <mergeCell ref="G184:AB184"/>
    <mergeCell ref="AC184:AG184"/>
    <mergeCell ref="B185:F185"/>
    <mergeCell ref="G185:AB185"/>
    <mergeCell ref="AC185:AG185"/>
    <mergeCell ref="B190:F190"/>
    <mergeCell ref="G190:AB190"/>
    <mergeCell ref="AC190:AG190"/>
    <mergeCell ref="B191:F191"/>
    <mergeCell ref="G191:AB191"/>
    <mergeCell ref="AC191:AG191"/>
    <mergeCell ref="B188:F188"/>
    <mergeCell ref="G188:AB188"/>
    <mergeCell ref="AC188:AG188"/>
    <mergeCell ref="B189:F189"/>
    <mergeCell ref="G189:AB189"/>
    <mergeCell ref="AC189:AG189"/>
    <mergeCell ref="B194:F194"/>
    <mergeCell ref="G194:AB194"/>
    <mergeCell ref="AC194:AG194"/>
    <mergeCell ref="B195:F195"/>
    <mergeCell ref="G195:AB195"/>
    <mergeCell ref="AC195:AG195"/>
    <mergeCell ref="B192:F192"/>
    <mergeCell ref="G192:AB192"/>
    <mergeCell ref="AC192:AG192"/>
    <mergeCell ref="B193:F193"/>
    <mergeCell ref="G193:AB193"/>
    <mergeCell ref="AC193:AG193"/>
    <mergeCell ref="B198:F198"/>
    <mergeCell ref="G198:AB198"/>
    <mergeCell ref="AC198:AG198"/>
    <mergeCell ref="B199:F199"/>
    <mergeCell ref="G199:AB199"/>
    <mergeCell ref="AC199:AG199"/>
    <mergeCell ref="B196:F196"/>
    <mergeCell ref="G196:AB196"/>
    <mergeCell ref="AC196:AG196"/>
    <mergeCell ref="B197:F197"/>
    <mergeCell ref="G197:AB197"/>
    <mergeCell ref="AC197:AG197"/>
    <mergeCell ref="B202:F202"/>
    <mergeCell ref="G202:AB202"/>
    <mergeCell ref="AC202:AG202"/>
    <mergeCell ref="AC203:AG203"/>
    <mergeCell ref="B200:F200"/>
    <mergeCell ref="G200:AB200"/>
    <mergeCell ref="AC200:AG200"/>
    <mergeCell ref="B201:F201"/>
    <mergeCell ref="G201:AB201"/>
    <mergeCell ref="AC201:AG201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6" fitToHeight="100" orientation="portrait" r:id="rId1"/>
  <headerFooter alignWithMargins="0">
    <oddFooter>&amp;C&amp;"Tahoma,Normale Italic"&amp;P / &amp;N</oddFooter>
  </headerFooter>
  <rowBreaks count="1" manualBreakCount="1">
    <brk id="163" max="3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I617"/>
  <sheetViews>
    <sheetView showGridLines="0" view="pageBreakPreview" topLeftCell="A175" zoomScale="90" zoomScaleNormal="75" zoomScaleSheetLayoutView="90" workbookViewId="0">
      <selection activeCell="AM192" sqref="AM192"/>
    </sheetView>
  </sheetViews>
  <sheetFormatPr defaultColWidth="3.28515625" defaultRowHeight="15"/>
  <cols>
    <col min="1" max="1" width="9.140625" style="647" customWidth="1"/>
    <col min="2" max="2" width="10.140625" style="647" customWidth="1"/>
    <col min="3" max="3" width="1" style="647" customWidth="1"/>
    <col min="4" max="6" width="3.28515625" style="647" customWidth="1"/>
    <col min="7" max="7" width="3" style="647" customWidth="1"/>
    <col min="8" max="8" width="17.85546875" style="647" customWidth="1"/>
    <col min="9" max="9" width="1.85546875" style="647" customWidth="1"/>
    <col min="10" max="12" width="3.28515625" style="647" customWidth="1"/>
    <col min="13" max="13" width="2.85546875" style="647" customWidth="1"/>
    <col min="14" max="14" width="1.85546875" style="647" customWidth="1"/>
    <col min="15" max="15" width="19.7109375" style="647" customWidth="1"/>
    <col min="16" max="16" width="1.85546875" style="647" customWidth="1"/>
    <col min="17" max="19" width="3" style="647" customWidth="1"/>
    <col min="20" max="20" width="4.42578125" style="647" customWidth="1"/>
    <col min="21" max="22" width="3" style="647" customWidth="1"/>
    <col min="23" max="27" width="3.28515625" style="647" customWidth="1"/>
    <col min="28" max="28" width="5.28515625" style="647" customWidth="1"/>
    <col min="29" max="32" width="3.28515625" style="647" customWidth="1"/>
    <col min="33" max="33" width="4.140625" style="647" customWidth="1"/>
    <col min="34" max="34" width="9.140625" style="648" customWidth="1"/>
    <col min="35" max="35" width="2.5703125" style="647" customWidth="1"/>
    <col min="36" max="212" width="9.140625" style="647" customWidth="1"/>
    <col min="213" max="213" width="10.140625" style="647" customWidth="1"/>
    <col min="214" max="214" width="1" style="647" customWidth="1"/>
    <col min="215" max="217" width="3.28515625" style="647" customWidth="1"/>
    <col min="218" max="218" width="1.85546875" style="647" customWidth="1"/>
    <col min="219" max="219" width="17.85546875" style="647" customWidth="1"/>
    <col min="220" max="220" width="1.85546875" style="647" customWidth="1"/>
    <col min="221" max="223" width="3.28515625" style="647" customWidth="1"/>
    <col min="224" max="224" width="2.85546875" style="647" customWidth="1"/>
    <col min="225" max="225" width="1.85546875" style="647" customWidth="1"/>
    <col min="226" max="226" width="19.7109375" style="647" customWidth="1"/>
    <col min="227" max="227" width="1.85546875" style="647" customWidth="1"/>
    <col min="228" max="230" width="3" style="647" customWidth="1"/>
    <col min="231" max="231" width="4.42578125" style="647" customWidth="1"/>
    <col min="232" max="233" width="3" style="647" customWidth="1"/>
    <col min="234" max="239" width="3.28515625" style="647" customWidth="1"/>
    <col min="240" max="241" width="9.140625" style="647" customWidth="1"/>
    <col min="242" max="245" width="3.28515625" style="647" customWidth="1"/>
    <col min="246" max="246" width="4.140625" style="647" customWidth="1"/>
    <col min="247" max="247" width="1.7109375" style="647" customWidth="1"/>
    <col min="248" max="16384" width="3.28515625" style="647"/>
  </cols>
  <sheetData>
    <row r="1" spans="1:35" ht="15" customHeight="1">
      <c r="A1" s="564"/>
      <c r="B1" s="564" t="s">
        <v>7270</v>
      </c>
      <c r="C1" s="564"/>
      <c r="D1" s="564"/>
      <c r="E1" s="564"/>
      <c r="F1" s="564"/>
      <c r="G1" s="564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6"/>
      <c r="AE1" s="567"/>
      <c r="AF1" s="923" t="s">
        <v>7775</v>
      </c>
      <c r="AG1" s="924"/>
      <c r="AH1" s="924"/>
      <c r="AI1" s="925"/>
    </row>
    <row r="2" spans="1:35" ht="9" customHeight="1" thickBot="1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6"/>
      <c r="AE2" s="567"/>
      <c r="AF2" s="926"/>
      <c r="AG2" s="927"/>
      <c r="AH2" s="927"/>
      <c r="AI2" s="928"/>
    </row>
    <row r="3" spans="1:35" ht="15" customHeight="1">
      <c r="A3" s="565"/>
      <c r="B3" s="569" t="s">
        <v>7271</v>
      </c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6"/>
      <c r="AE3" s="567"/>
      <c r="AF3" s="567"/>
      <c r="AG3" s="567"/>
      <c r="AH3" s="567"/>
      <c r="AI3" s="567"/>
    </row>
    <row r="4" spans="1:35" ht="15" customHeight="1">
      <c r="A4" s="565"/>
      <c r="B4" s="569" t="s">
        <v>7272</v>
      </c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6"/>
      <c r="AE4" s="567"/>
      <c r="AF4" s="567"/>
      <c r="AG4" s="567"/>
      <c r="AH4" s="567"/>
      <c r="AI4" s="567"/>
    </row>
    <row r="5" spans="1:35" ht="15" customHeight="1">
      <c r="A5" s="565"/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6"/>
      <c r="AE5" s="567"/>
      <c r="AF5" s="567"/>
      <c r="AG5" s="567"/>
      <c r="AH5" s="567"/>
      <c r="AI5" s="567"/>
    </row>
    <row r="6" spans="1:35" s="650" customFormat="1" ht="76.5" customHeight="1">
      <c r="A6" s="569"/>
      <c r="B6" s="929" t="s">
        <v>8025</v>
      </c>
      <c r="C6" s="929"/>
      <c r="D6" s="929"/>
      <c r="E6" s="929"/>
      <c r="F6" s="929"/>
      <c r="G6" s="929"/>
      <c r="H6" s="929"/>
      <c r="I6" s="929"/>
      <c r="J6" s="929"/>
      <c r="K6" s="929"/>
      <c r="L6" s="929"/>
      <c r="M6" s="929"/>
      <c r="N6" s="929"/>
      <c r="O6" s="929"/>
      <c r="P6" s="929"/>
      <c r="Q6" s="929"/>
      <c r="R6" s="929"/>
      <c r="S6" s="929"/>
      <c r="T6" s="929"/>
      <c r="U6" s="929"/>
      <c r="V6" s="929"/>
      <c r="W6" s="929"/>
      <c r="X6" s="929"/>
      <c r="Y6" s="929"/>
      <c r="Z6" s="929"/>
      <c r="AA6" s="929"/>
      <c r="AB6" s="929"/>
      <c r="AC6" s="929"/>
      <c r="AD6" s="929"/>
      <c r="AE6" s="929"/>
      <c r="AF6" s="929"/>
      <c r="AG6" s="929"/>
      <c r="AH6" s="929"/>
      <c r="AI6" s="929"/>
    </row>
    <row r="7" spans="1:35" s="650" customFormat="1" ht="15" customHeight="1" thickBot="1">
      <c r="A7" s="653"/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  <c r="AG7" s="654"/>
      <c r="AH7" s="651"/>
    </row>
    <row r="8" spans="1:35" s="650" customFormat="1" ht="23.25" customHeight="1" thickBot="1">
      <c r="A8" s="655"/>
      <c r="B8" s="1082" t="s">
        <v>7274</v>
      </c>
      <c r="C8" s="1083"/>
      <c r="D8" s="1083"/>
      <c r="E8" s="1083"/>
      <c r="F8" s="1083"/>
      <c r="G8" s="1083"/>
      <c r="H8" s="1083"/>
      <c r="I8" s="1083"/>
      <c r="J8" s="1083"/>
      <c r="K8" s="1083"/>
      <c r="L8" s="1083"/>
      <c r="M8" s="1083"/>
      <c r="N8" s="1084"/>
      <c r="O8" s="654"/>
      <c r="P8" s="1082" t="s">
        <v>7275</v>
      </c>
      <c r="Q8" s="1083"/>
      <c r="R8" s="1083"/>
      <c r="S8" s="1083"/>
      <c r="T8" s="1083"/>
      <c r="U8" s="1083"/>
      <c r="V8" s="1083"/>
      <c r="W8" s="1083"/>
      <c r="X8" s="1083"/>
      <c r="Y8" s="1083"/>
      <c r="Z8" s="1083"/>
      <c r="AA8" s="1083"/>
      <c r="AB8" s="1083"/>
      <c r="AC8" s="1083"/>
      <c r="AD8" s="1083"/>
      <c r="AE8" s="1083"/>
      <c r="AF8" s="1083"/>
      <c r="AG8" s="1084"/>
      <c r="AH8" s="651"/>
    </row>
    <row r="9" spans="1:35" s="650" customFormat="1" ht="15" customHeight="1">
      <c r="A9" s="656"/>
      <c r="B9" s="657"/>
      <c r="C9" s="658"/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9"/>
      <c r="O9" s="654"/>
      <c r="P9" s="657"/>
      <c r="Q9" s="658"/>
      <c r="R9" s="658"/>
      <c r="S9" s="658"/>
      <c r="T9" s="658"/>
      <c r="U9" s="658"/>
      <c r="V9" s="658"/>
      <c r="W9" s="658"/>
      <c r="X9" s="658"/>
      <c r="Y9" s="658"/>
      <c r="Z9" s="658"/>
      <c r="AA9" s="658"/>
      <c r="AB9" s="658"/>
      <c r="AC9" s="658"/>
      <c r="AD9" s="658"/>
      <c r="AE9" s="658"/>
      <c r="AF9" s="658"/>
      <c r="AG9" s="659"/>
      <c r="AH9" s="651"/>
    </row>
    <row r="10" spans="1:35" s="650" customFormat="1" ht="15" customHeight="1">
      <c r="A10" s="660"/>
      <c r="B10" s="661" t="s">
        <v>7276</v>
      </c>
      <c r="C10" s="662"/>
      <c r="D10" s="663">
        <v>0</v>
      </c>
      <c r="E10" s="663">
        <v>4</v>
      </c>
      <c r="F10" s="663">
        <v>1</v>
      </c>
      <c r="G10" s="653"/>
      <c r="H10" s="653" t="s">
        <v>7277</v>
      </c>
      <c r="I10" s="653"/>
      <c r="J10" s="663"/>
      <c r="K10" s="663">
        <v>2</v>
      </c>
      <c r="L10" s="663">
        <v>0</v>
      </c>
      <c r="M10" s="663">
        <v>1</v>
      </c>
      <c r="N10" s="664"/>
      <c r="O10" s="654"/>
      <c r="P10" s="665" t="s">
        <v>8026</v>
      </c>
      <c r="Q10" s="666"/>
      <c r="R10" s="666"/>
      <c r="S10" s="666"/>
      <c r="T10" s="666"/>
      <c r="U10" s="667"/>
      <c r="V10" s="667"/>
      <c r="W10" s="668">
        <f>'SP_Attivo MIN'!W10</f>
        <v>2</v>
      </c>
      <c r="X10" s="668">
        <f>'SP_Attivo MIN'!X10</f>
        <v>0</v>
      </c>
      <c r="Y10" s="668">
        <f>'SP_Attivo MIN'!Y10</f>
        <v>1</v>
      </c>
      <c r="Z10" s="668">
        <f>'SP_Attivo MIN'!Z10</f>
        <v>5</v>
      </c>
      <c r="AA10" s="667"/>
      <c r="AB10" s="667"/>
      <c r="AC10" s="667"/>
      <c r="AD10" s="667"/>
      <c r="AE10" s="667"/>
      <c r="AF10" s="667"/>
      <c r="AG10" s="669"/>
      <c r="AH10" s="651"/>
    </row>
    <row r="11" spans="1:35" s="650" customFormat="1" ht="9.9499999999999993" customHeight="1">
      <c r="A11" s="656"/>
      <c r="B11" s="670"/>
      <c r="C11" s="653"/>
      <c r="D11" s="653"/>
      <c r="E11" s="653"/>
      <c r="F11" s="653"/>
      <c r="G11" s="653"/>
      <c r="H11" s="653"/>
      <c r="I11" s="653"/>
      <c r="J11" s="653"/>
      <c r="K11" s="653"/>
      <c r="L11" s="653"/>
      <c r="M11" s="653"/>
      <c r="N11" s="664"/>
      <c r="O11" s="654"/>
      <c r="P11" s="670"/>
      <c r="Q11" s="653"/>
      <c r="R11" s="653"/>
      <c r="S11" s="653"/>
      <c r="T11" s="653"/>
      <c r="U11" s="653"/>
      <c r="V11" s="653"/>
      <c r="W11" s="653"/>
      <c r="X11" s="653"/>
      <c r="Y11" s="653"/>
      <c r="Z11" s="653"/>
      <c r="AA11" s="653"/>
      <c r="AB11" s="653"/>
      <c r="AC11" s="653"/>
      <c r="AD11" s="653"/>
      <c r="AE11" s="653"/>
      <c r="AF11" s="653"/>
      <c r="AG11" s="664"/>
      <c r="AH11" s="651"/>
    </row>
    <row r="12" spans="1:35" s="650" customFormat="1" ht="15" customHeight="1">
      <c r="A12" s="656"/>
      <c r="B12" s="670"/>
      <c r="C12" s="653"/>
      <c r="D12" s="653"/>
      <c r="E12" s="653"/>
      <c r="F12" s="653"/>
      <c r="G12" s="653"/>
      <c r="H12" s="653"/>
      <c r="I12" s="653"/>
      <c r="J12" s="653"/>
      <c r="K12" s="653"/>
      <c r="L12" s="653"/>
      <c r="M12" s="653"/>
      <c r="N12" s="664"/>
      <c r="O12" s="654"/>
      <c r="P12" s="1085" t="s">
        <v>8027</v>
      </c>
      <c r="Q12" s="1086"/>
      <c r="R12" s="1086"/>
      <c r="S12" s="1086"/>
      <c r="T12" s="1086"/>
      <c r="U12" s="1086"/>
      <c r="V12" s="653">
        <v>1</v>
      </c>
      <c r="W12" s="671"/>
      <c r="X12" s="653"/>
      <c r="Y12" s="653">
        <v>2</v>
      </c>
      <c r="Z12" s="671"/>
      <c r="AA12" s="653"/>
      <c r="AB12" s="653">
        <v>3</v>
      </c>
      <c r="AC12" s="671"/>
      <c r="AD12" s="653"/>
      <c r="AE12" s="653">
        <v>4</v>
      </c>
      <c r="AF12" s="671"/>
      <c r="AG12" s="664"/>
      <c r="AH12" s="651"/>
    </row>
    <row r="13" spans="1:35" s="650" customFormat="1" ht="9.9499999999999993" customHeight="1">
      <c r="A13" s="656"/>
      <c r="B13" s="670"/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64"/>
      <c r="O13" s="654"/>
      <c r="P13" s="670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64"/>
      <c r="AH13" s="651"/>
    </row>
    <row r="14" spans="1:35" s="650" customFormat="1" ht="15" customHeight="1">
      <c r="A14" s="656"/>
      <c r="B14" s="670"/>
      <c r="C14" s="653"/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64"/>
      <c r="O14" s="654"/>
      <c r="P14" s="1085" t="s">
        <v>8028</v>
      </c>
      <c r="Q14" s="1086"/>
      <c r="R14" s="1086"/>
      <c r="S14" s="1086"/>
      <c r="T14" s="1086"/>
      <c r="U14" s="1086"/>
      <c r="V14" s="653"/>
      <c r="W14" s="671"/>
      <c r="X14" s="653"/>
      <c r="Y14" s="653"/>
      <c r="Z14" s="1087" t="s">
        <v>7281</v>
      </c>
      <c r="AA14" s="1087"/>
      <c r="AB14" s="1087"/>
      <c r="AC14" s="1087"/>
      <c r="AD14" s="1087"/>
      <c r="AE14" s="1088"/>
      <c r="AF14" s="663" t="s">
        <v>6558</v>
      </c>
      <c r="AG14" s="664"/>
      <c r="AH14" s="651"/>
    </row>
    <row r="15" spans="1:35" s="650" customFormat="1" ht="15" customHeight="1" thickBot="1">
      <c r="A15" s="656"/>
      <c r="B15" s="672"/>
      <c r="C15" s="673"/>
      <c r="D15" s="673"/>
      <c r="E15" s="673"/>
      <c r="F15" s="673"/>
      <c r="G15" s="673"/>
      <c r="H15" s="673"/>
      <c r="I15" s="673"/>
      <c r="J15" s="673"/>
      <c r="K15" s="673"/>
      <c r="L15" s="673"/>
      <c r="M15" s="673"/>
      <c r="N15" s="674"/>
      <c r="O15" s="654"/>
      <c r="P15" s="672"/>
      <c r="Q15" s="673"/>
      <c r="R15" s="673"/>
      <c r="S15" s="673"/>
      <c r="T15" s="673"/>
      <c r="U15" s="673"/>
      <c r="V15" s="673"/>
      <c r="W15" s="673"/>
      <c r="X15" s="673"/>
      <c r="Y15" s="673"/>
      <c r="Z15" s="673"/>
      <c r="AA15" s="673"/>
      <c r="AB15" s="673"/>
      <c r="AC15" s="673"/>
      <c r="AD15" s="673"/>
      <c r="AE15" s="673"/>
      <c r="AF15" s="673"/>
      <c r="AG15" s="674"/>
      <c r="AH15" s="651"/>
    </row>
    <row r="16" spans="1:35" s="650" customFormat="1" ht="7.5" customHeight="1">
      <c r="A16" s="653"/>
      <c r="B16" s="1068"/>
      <c r="C16" s="1068"/>
      <c r="D16" s="1068"/>
      <c r="E16" s="1068"/>
      <c r="F16" s="1068"/>
      <c r="G16" s="1068"/>
      <c r="H16" s="1068"/>
      <c r="I16" s="1068"/>
      <c r="J16" s="1068"/>
      <c r="K16" s="1068"/>
      <c r="L16" s="1068"/>
      <c r="M16" s="1068"/>
      <c r="N16" s="1068"/>
      <c r="O16" s="1068"/>
      <c r="P16" s="1068"/>
      <c r="Q16" s="1068"/>
      <c r="R16" s="1068"/>
      <c r="S16" s="1068"/>
      <c r="T16" s="1068"/>
      <c r="U16" s="1068"/>
      <c r="V16" s="1068"/>
      <c r="W16" s="1068"/>
      <c r="X16" s="1068"/>
      <c r="Y16" s="1068"/>
      <c r="Z16" s="1068"/>
      <c r="AA16" s="1068"/>
      <c r="AB16" s="1068"/>
      <c r="AC16" s="1068"/>
      <c r="AD16" s="1068"/>
      <c r="AE16" s="1068"/>
      <c r="AF16" s="1068"/>
      <c r="AG16" s="1068"/>
      <c r="AH16" s="651"/>
    </row>
    <row r="17" spans="1:34" s="650" customFormat="1" ht="7.5" customHeight="1">
      <c r="A17" s="653"/>
      <c r="B17" s="653"/>
      <c r="C17" s="653"/>
      <c r="D17" s="653"/>
      <c r="E17" s="653"/>
      <c r="F17" s="653"/>
      <c r="G17" s="653"/>
      <c r="H17" s="653"/>
      <c r="I17" s="653"/>
      <c r="J17" s="653"/>
      <c r="K17" s="653"/>
      <c r="L17" s="653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53"/>
      <c r="Z17" s="653"/>
      <c r="AA17" s="653"/>
      <c r="AB17" s="653"/>
      <c r="AC17" s="653"/>
      <c r="AD17" s="653"/>
      <c r="AE17" s="653"/>
      <c r="AF17" s="653"/>
      <c r="AG17" s="653"/>
      <c r="AH17" s="651"/>
    </row>
    <row r="18" spans="1:34" s="650" customFormat="1" ht="7.5" customHeight="1">
      <c r="A18" s="653"/>
      <c r="B18" s="653"/>
      <c r="C18" s="653"/>
      <c r="D18" s="653"/>
      <c r="E18" s="653"/>
      <c r="F18" s="653"/>
      <c r="G18" s="653"/>
      <c r="H18" s="653"/>
      <c r="I18" s="653"/>
      <c r="J18" s="653"/>
      <c r="K18" s="653"/>
      <c r="L18" s="653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53"/>
      <c r="Z18" s="653"/>
      <c r="AA18" s="653"/>
      <c r="AB18" s="653"/>
      <c r="AC18" s="653"/>
      <c r="AD18" s="653"/>
      <c r="AE18" s="653"/>
      <c r="AF18" s="653"/>
      <c r="AG18" s="653"/>
      <c r="AH18" s="651"/>
    </row>
    <row r="19" spans="1:34" s="650" customFormat="1" ht="7.5" customHeight="1" thickBot="1"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3"/>
      <c r="AH19" s="651"/>
    </row>
    <row r="20" spans="1:34" s="650" customFormat="1" ht="23.25" customHeight="1" thickBot="1">
      <c r="B20" s="1069" t="s">
        <v>8029</v>
      </c>
      <c r="C20" s="1070"/>
      <c r="D20" s="1070"/>
      <c r="E20" s="1070"/>
      <c r="F20" s="1070"/>
      <c r="G20" s="1070"/>
      <c r="H20" s="1070"/>
      <c r="I20" s="1070"/>
      <c r="J20" s="1070"/>
      <c r="K20" s="1070"/>
      <c r="L20" s="1070"/>
      <c r="M20" s="1070"/>
      <c r="N20" s="1070"/>
      <c r="O20" s="1070"/>
      <c r="P20" s="1070"/>
      <c r="Q20" s="1070"/>
      <c r="R20" s="1070"/>
      <c r="S20" s="1070"/>
      <c r="T20" s="1070"/>
      <c r="U20" s="1070"/>
      <c r="V20" s="1070"/>
      <c r="W20" s="1070"/>
      <c r="X20" s="1070"/>
      <c r="Y20" s="1070"/>
      <c r="Z20" s="1070"/>
      <c r="AA20" s="1070"/>
      <c r="AB20" s="1070"/>
      <c r="AC20" s="1070"/>
      <c r="AD20" s="1070"/>
      <c r="AE20" s="1070"/>
      <c r="AF20" s="1070"/>
      <c r="AG20" s="1071"/>
      <c r="AH20" s="651"/>
    </row>
    <row r="21" spans="1:34" s="650" customFormat="1" ht="15" customHeight="1">
      <c r="B21" s="675"/>
      <c r="C21" s="676"/>
      <c r="D21" s="676"/>
      <c r="E21" s="676"/>
      <c r="F21" s="676"/>
      <c r="G21" s="676"/>
      <c r="H21" s="676"/>
      <c r="I21" s="676"/>
      <c r="J21" s="676"/>
      <c r="K21" s="676"/>
      <c r="L21" s="676"/>
      <c r="M21" s="676"/>
      <c r="N21" s="676"/>
      <c r="O21" s="676"/>
      <c r="P21" s="676"/>
      <c r="Q21" s="676"/>
      <c r="R21" s="676"/>
      <c r="S21" s="676"/>
      <c r="T21" s="676"/>
      <c r="U21" s="676"/>
      <c r="V21" s="676"/>
      <c r="W21" s="676"/>
      <c r="X21" s="676"/>
      <c r="Y21" s="676"/>
      <c r="Z21" s="676"/>
      <c r="AA21" s="676"/>
      <c r="AB21" s="676"/>
      <c r="AC21" s="676"/>
      <c r="AD21" s="676"/>
      <c r="AE21" s="676"/>
      <c r="AF21" s="676"/>
      <c r="AG21" s="677"/>
      <c r="AH21" s="651"/>
    </row>
    <row r="22" spans="1:34" s="650" customFormat="1" ht="15" customHeight="1">
      <c r="B22" s="670"/>
      <c r="C22" s="653"/>
      <c r="D22" s="653"/>
      <c r="E22" s="653"/>
      <c r="F22" s="653"/>
      <c r="G22" s="653"/>
      <c r="H22" s="653"/>
      <c r="I22" s="653"/>
      <c r="J22" s="653"/>
      <c r="K22" s="653"/>
      <c r="L22" s="678" t="s">
        <v>7283</v>
      </c>
      <c r="M22" s="663" t="s">
        <v>6558</v>
      </c>
      <c r="N22" s="653"/>
      <c r="O22" s="653"/>
      <c r="P22" s="678" t="s">
        <v>7284</v>
      </c>
      <c r="Q22" s="671"/>
      <c r="R22" s="662"/>
      <c r="S22" s="653"/>
      <c r="T22" s="653"/>
      <c r="U22" s="653"/>
      <c r="V22" s="653"/>
      <c r="W22" s="653"/>
      <c r="X22" s="653"/>
      <c r="Y22" s="653"/>
      <c r="Z22" s="653"/>
      <c r="AA22" s="653"/>
      <c r="AB22" s="653"/>
      <c r="AC22" s="653"/>
      <c r="AD22" s="653"/>
      <c r="AE22" s="653"/>
      <c r="AF22" s="653"/>
      <c r="AG22" s="664"/>
      <c r="AH22" s="651"/>
    </row>
    <row r="23" spans="1:34" s="650" customFormat="1" ht="15" customHeight="1" thickBot="1">
      <c r="B23" s="672"/>
      <c r="C23" s="673"/>
      <c r="D23" s="673"/>
      <c r="E23" s="673"/>
      <c r="F23" s="673"/>
      <c r="G23" s="673"/>
      <c r="H23" s="673"/>
      <c r="I23" s="673"/>
      <c r="J23" s="673"/>
      <c r="K23" s="673"/>
      <c r="L23" s="673"/>
      <c r="M23" s="673"/>
      <c r="N23" s="673"/>
      <c r="O23" s="673"/>
      <c r="P23" s="673"/>
      <c r="Q23" s="673"/>
      <c r="R23" s="673"/>
      <c r="S23" s="673"/>
      <c r="T23" s="673"/>
      <c r="U23" s="673"/>
      <c r="V23" s="673"/>
      <c r="W23" s="673"/>
      <c r="X23" s="673"/>
      <c r="Y23" s="673"/>
      <c r="Z23" s="673"/>
      <c r="AA23" s="673"/>
      <c r="AB23" s="673"/>
      <c r="AC23" s="673"/>
      <c r="AD23" s="673"/>
      <c r="AE23" s="673"/>
      <c r="AF23" s="673"/>
      <c r="AG23" s="674"/>
      <c r="AH23" s="651"/>
    </row>
    <row r="24" spans="1:34" s="650" customFormat="1" ht="7.5" customHeight="1">
      <c r="B24" s="1072"/>
      <c r="C24" s="1072"/>
      <c r="D24" s="1072"/>
      <c r="E24" s="1072"/>
      <c r="F24" s="1072"/>
      <c r="G24" s="1072"/>
      <c r="H24" s="1072"/>
      <c r="I24" s="1072"/>
      <c r="J24" s="1072"/>
      <c r="K24" s="1072"/>
      <c r="L24" s="1072"/>
      <c r="M24" s="1072"/>
      <c r="N24" s="1072"/>
      <c r="O24" s="1072"/>
      <c r="P24" s="1072"/>
      <c r="Q24" s="1072"/>
      <c r="R24" s="1072"/>
      <c r="S24" s="1072"/>
      <c r="T24" s="1072"/>
      <c r="U24" s="1072"/>
      <c r="V24" s="1072"/>
      <c r="W24" s="1072"/>
      <c r="X24" s="1072"/>
      <c r="Y24" s="1072"/>
      <c r="Z24" s="1072"/>
      <c r="AA24" s="1072"/>
      <c r="AB24" s="1072"/>
      <c r="AC24" s="1072"/>
      <c r="AD24" s="1072"/>
      <c r="AE24" s="1072"/>
      <c r="AF24" s="1072"/>
      <c r="AG24" s="1072"/>
      <c r="AH24" s="651"/>
    </row>
    <row r="25" spans="1:34" s="650" customFormat="1" ht="7.5" customHeight="1">
      <c r="A25" s="653"/>
      <c r="B25" s="1068"/>
      <c r="C25" s="1068"/>
      <c r="D25" s="1068"/>
      <c r="E25" s="1068"/>
      <c r="F25" s="1068"/>
      <c r="G25" s="1068"/>
      <c r="H25" s="1068"/>
      <c r="I25" s="1068"/>
      <c r="J25" s="1068"/>
      <c r="K25" s="1068"/>
      <c r="L25" s="1068"/>
      <c r="M25" s="1068"/>
      <c r="N25" s="1068"/>
      <c r="O25" s="1068"/>
      <c r="P25" s="1068"/>
      <c r="Q25" s="1068"/>
      <c r="R25" s="1068"/>
      <c r="S25" s="1068"/>
      <c r="T25" s="1068"/>
      <c r="U25" s="1068"/>
      <c r="V25" s="1068"/>
      <c r="W25" s="1068"/>
      <c r="X25" s="1068"/>
      <c r="Y25" s="1068"/>
      <c r="Z25" s="1068"/>
      <c r="AA25" s="1068"/>
      <c r="AB25" s="1068"/>
      <c r="AC25" s="1068"/>
      <c r="AD25" s="1068"/>
      <c r="AE25" s="1068"/>
      <c r="AF25" s="1068"/>
      <c r="AG25" s="1068"/>
      <c r="AH25" s="651"/>
    </row>
    <row r="26" spans="1:34" s="650" customFormat="1" ht="7.5" customHeight="1">
      <c r="A26" s="653"/>
      <c r="B26" s="653"/>
      <c r="C26" s="653"/>
      <c r="D26" s="653"/>
      <c r="E26" s="653"/>
      <c r="F26" s="653"/>
      <c r="G26" s="653"/>
      <c r="H26" s="653"/>
      <c r="I26" s="653"/>
      <c r="J26" s="653"/>
      <c r="K26" s="653"/>
      <c r="L26" s="653"/>
      <c r="M26" s="653"/>
      <c r="N26" s="653"/>
      <c r="O26" s="653"/>
      <c r="P26" s="653"/>
      <c r="Q26" s="653"/>
      <c r="R26" s="653"/>
      <c r="S26" s="653"/>
      <c r="T26" s="653"/>
      <c r="U26" s="653"/>
      <c r="V26" s="653"/>
      <c r="W26" s="653"/>
      <c r="X26" s="653"/>
      <c r="Y26" s="653"/>
      <c r="Z26" s="653"/>
      <c r="AA26" s="653"/>
      <c r="AB26" s="653"/>
      <c r="AC26" s="653"/>
      <c r="AD26" s="653"/>
      <c r="AE26" s="653"/>
      <c r="AF26" s="653"/>
      <c r="AG26" s="653"/>
      <c r="AH26" s="651"/>
    </row>
    <row r="27" spans="1:34" s="650" customFormat="1" ht="7.5" customHeight="1">
      <c r="A27" s="653"/>
      <c r="B27" s="653"/>
      <c r="C27" s="653"/>
      <c r="D27" s="653"/>
      <c r="E27" s="653"/>
      <c r="F27" s="653"/>
      <c r="G27" s="653"/>
      <c r="H27" s="653"/>
      <c r="I27" s="653"/>
      <c r="J27" s="653"/>
      <c r="K27" s="653"/>
      <c r="L27" s="653"/>
      <c r="M27" s="653"/>
      <c r="N27" s="653"/>
      <c r="O27" s="653"/>
      <c r="P27" s="653"/>
      <c r="Q27" s="653"/>
      <c r="R27" s="653"/>
      <c r="S27" s="653"/>
      <c r="T27" s="653"/>
      <c r="U27" s="653"/>
      <c r="V27" s="653"/>
      <c r="W27" s="653"/>
      <c r="X27" s="653"/>
      <c r="Y27" s="653"/>
      <c r="Z27" s="653"/>
      <c r="AA27" s="653"/>
      <c r="AB27" s="653"/>
      <c r="AC27" s="653"/>
      <c r="AD27" s="653"/>
      <c r="AE27" s="653"/>
      <c r="AF27" s="653"/>
      <c r="AG27" s="653"/>
      <c r="AH27" s="651"/>
    </row>
    <row r="28" spans="1:34" s="650" customFormat="1" ht="15" customHeight="1">
      <c r="A28" s="654"/>
      <c r="B28" s="654"/>
      <c r="C28" s="654"/>
      <c r="D28" s="654"/>
      <c r="E28" s="654"/>
      <c r="F28" s="654"/>
      <c r="G28" s="1073" t="s">
        <v>19</v>
      </c>
      <c r="H28" s="1073"/>
      <c r="I28" s="1073"/>
      <c r="J28" s="1073"/>
      <c r="K28" s="1073"/>
      <c r="L28" s="1073"/>
      <c r="M28" s="1073"/>
      <c r="N28" s="1073"/>
      <c r="O28" s="1073"/>
      <c r="P28" s="1073"/>
      <c r="Q28" s="1073"/>
      <c r="R28" s="1073"/>
      <c r="S28" s="1073"/>
      <c r="T28" s="1073"/>
      <c r="U28" s="1073"/>
      <c r="V28" s="1073"/>
      <c r="W28" s="1073"/>
      <c r="X28" s="1073"/>
      <c r="Y28" s="1073"/>
      <c r="Z28" s="1073"/>
      <c r="AA28" s="1073"/>
      <c r="AB28" s="1073"/>
      <c r="AC28" s="1074" t="s">
        <v>7285</v>
      </c>
      <c r="AD28" s="1074"/>
      <c r="AE28" s="1074"/>
      <c r="AF28" s="1074"/>
      <c r="AG28" s="1074"/>
      <c r="AH28" s="651"/>
    </row>
    <row r="29" spans="1:34" s="650" customFormat="1" ht="7.5" customHeight="1" thickBot="1">
      <c r="A29" s="654"/>
      <c r="B29" s="654"/>
      <c r="C29" s="654"/>
      <c r="D29" s="654"/>
      <c r="E29" s="654"/>
      <c r="F29" s="654"/>
      <c r="G29" s="679"/>
      <c r="H29" s="679"/>
      <c r="I29" s="679"/>
      <c r="J29" s="679"/>
      <c r="K29" s="679"/>
      <c r="L29" s="679"/>
      <c r="M29" s="679"/>
      <c r="N29" s="679"/>
      <c r="O29" s="679"/>
      <c r="P29" s="679"/>
      <c r="Q29" s="679"/>
      <c r="R29" s="679"/>
      <c r="S29" s="679"/>
      <c r="T29" s="679"/>
      <c r="U29" s="679"/>
      <c r="V29" s="679"/>
      <c r="W29" s="679"/>
      <c r="X29" s="679"/>
      <c r="Y29" s="679"/>
      <c r="Z29" s="679"/>
      <c r="AA29" s="679"/>
      <c r="AB29" s="679"/>
      <c r="AC29" s="680"/>
      <c r="AD29" s="680"/>
      <c r="AE29" s="680"/>
      <c r="AF29" s="680"/>
      <c r="AG29" s="680"/>
      <c r="AH29" s="651"/>
    </row>
    <row r="30" spans="1:34" ht="35.1" customHeight="1">
      <c r="A30" s="1046" t="s">
        <v>6563</v>
      </c>
      <c r="B30" s="1048" t="s">
        <v>7286</v>
      </c>
      <c r="C30" s="1049"/>
      <c r="D30" s="1049"/>
      <c r="E30" s="1049"/>
      <c r="F30" s="1050"/>
      <c r="G30" s="1054" t="s">
        <v>8030</v>
      </c>
      <c r="H30" s="1055"/>
      <c r="I30" s="1055"/>
      <c r="J30" s="1055"/>
      <c r="K30" s="1055"/>
      <c r="L30" s="1055"/>
      <c r="M30" s="1055"/>
      <c r="N30" s="1055"/>
      <c r="O30" s="1055"/>
      <c r="P30" s="1055"/>
      <c r="Q30" s="1055"/>
      <c r="R30" s="1055"/>
      <c r="S30" s="1055"/>
      <c r="T30" s="1055"/>
      <c r="U30" s="1055"/>
      <c r="V30" s="1055"/>
      <c r="W30" s="1055"/>
      <c r="X30" s="1055"/>
      <c r="Y30" s="1055"/>
      <c r="Z30" s="1055"/>
      <c r="AA30" s="1055"/>
      <c r="AB30" s="1056"/>
      <c r="AC30" s="1060" t="s">
        <v>7288</v>
      </c>
      <c r="AD30" s="1061"/>
      <c r="AE30" s="1061"/>
      <c r="AF30" s="1061"/>
      <c r="AG30" s="1062"/>
      <c r="AH30" s="1066" t="s">
        <v>7289</v>
      </c>
    </row>
    <row r="31" spans="1:34" ht="20.100000000000001" customHeight="1" thickBot="1">
      <c r="A31" s="1047"/>
      <c r="B31" s="1051"/>
      <c r="C31" s="1052"/>
      <c r="D31" s="1052"/>
      <c r="E31" s="1052"/>
      <c r="F31" s="1053"/>
      <c r="G31" s="1057"/>
      <c r="H31" s="1058"/>
      <c r="I31" s="1058"/>
      <c r="J31" s="1058"/>
      <c r="K31" s="1058"/>
      <c r="L31" s="1058"/>
      <c r="M31" s="1058"/>
      <c r="N31" s="1058"/>
      <c r="O31" s="1058"/>
      <c r="P31" s="1058"/>
      <c r="Q31" s="1058"/>
      <c r="R31" s="1058"/>
      <c r="S31" s="1058"/>
      <c r="T31" s="1058"/>
      <c r="U31" s="1058"/>
      <c r="V31" s="1058"/>
      <c r="W31" s="1058"/>
      <c r="X31" s="1058"/>
      <c r="Y31" s="1058"/>
      <c r="Z31" s="1058"/>
      <c r="AA31" s="1058"/>
      <c r="AB31" s="1059"/>
      <c r="AC31" s="1063"/>
      <c r="AD31" s="1064"/>
      <c r="AE31" s="1064"/>
      <c r="AF31" s="1064"/>
      <c r="AG31" s="1065"/>
      <c r="AH31" s="1067"/>
    </row>
    <row r="32" spans="1:34" s="614" customFormat="1" ht="18" customHeight="1">
      <c r="A32" s="681"/>
      <c r="B32" s="980" t="s">
        <v>7781</v>
      </c>
      <c r="C32" s="981"/>
      <c r="D32" s="981"/>
      <c r="E32" s="981"/>
      <c r="F32" s="982"/>
      <c r="G32" s="983" t="s">
        <v>8031</v>
      </c>
      <c r="H32" s="984"/>
      <c r="I32" s="984"/>
      <c r="J32" s="984"/>
      <c r="K32" s="984"/>
      <c r="L32" s="984"/>
      <c r="M32" s="984"/>
      <c r="N32" s="984"/>
      <c r="O32" s="984"/>
      <c r="P32" s="984"/>
      <c r="Q32" s="984"/>
      <c r="R32" s="984"/>
      <c r="S32" s="984"/>
      <c r="T32" s="984"/>
      <c r="U32" s="984"/>
      <c r="V32" s="984"/>
      <c r="W32" s="984"/>
      <c r="X32" s="984"/>
      <c r="Y32" s="984"/>
      <c r="Z32" s="984"/>
      <c r="AA32" s="984"/>
      <c r="AB32" s="985"/>
      <c r="AC32" s="986">
        <f>'SP_Attivo MIN'!AC32</f>
        <v>0</v>
      </c>
      <c r="AD32" s="987"/>
      <c r="AE32" s="987"/>
      <c r="AF32" s="987"/>
      <c r="AG32" s="988"/>
      <c r="AH32" s="682" t="s">
        <v>6571</v>
      </c>
    </row>
    <row r="33" spans="1:34" s="617" customFormat="1" ht="15.75" customHeight="1">
      <c r="A33" s="684"/>
      <c r="B33" s="971" t="s">
        <v>7783</v>
      </c>
      <c r="C33" s="972"/>
      <c r="D33" s="972"/>
      <c r="E33" s="972"/>
      <c r="F33" s="973"/>
      <c r="G33" s="974" t="s">
        <v>8032</v>
      </c>
      <c r="H33" s="975"/>
      <c r="I33" s="975"/>
      <c r="J33" s="975"/>
      <c r="K33" s="975"/>
      <c r="L33" s="975"/>
      <c r="M33" s="975"/>
      <c r="N33" s="975"/>
      <c r="O33" s="975"/>
      <c r="P33" s="975"/>
      <c r="Q33" s="975"/>
      <c r="R33" s="975"/>
      <c r="S33" s="975"/>
      <c r="T33" s="975"/>
      <c r="U33" s="975"/>
      <c r="V33" s="975"/>
      <c r="W33" s="975"/>
      <c r="X33" s="975"/>
      <c r="Y33" s="975"/>
      <c r="Z33" s="975"/>
      <c r="AA33" s="975"/>
      <c r="AB33" s="976"/>
      <c r="AC33" s="1001">
        <f>'SP_Attivo MIN'!AC33</f>
        <v>0</v>
      </c>
      <c r="AD33" s="1002"/>
      <c r="AE33" s="1002"/>
      <c r="AF33" s="1002"/>
      <c r="AG33" s="1003"/>
      <c r="AH33" s="682" t="s">
        <v>6571</v>
      </c>
    </row>
    <row r="34" spans="1:34" s="620" customFormat="1" ht="15.75" customHeight="1">
      <c r="A34" s="686"/>
      <c r="B34" s="989" t="s">
        <v>7785</v>
      </c>
      <c r="C34" s="990"/>
      <c r="D34" s="990"/>
      <c r="E34" s="990"/>
      <c r="F34" s="991"/>
      <c r="G34" s="992" t="s">
        <v>8033</v>
      </c>
      <c r="H34" s="993"/>
      <c r="I34" s="993"/>
      <c r="J34" s="993"/>
      <c r="K34" s="993"/>
      <c r="L34" s="993"/>
      <c r="M34" s="993"/>
      <c r="N34" s="993"/>
      <c r="O34" s="993"/>
      <c r="P34" s="993"/>
      <c r="Q34" s="993"/>
      <c r="R34" s="993"/>
      <c r="S34" s="993"/>
      <c r="T34" s="993"/>
      <c r="U34" s="993"/>
      <c r="V34" s="993"/>
      <c r="W34" s="993"/>
      <c r="X34" s="993"/>
      <c r="Y34" s="993"/>
      <c r="Z34" s="993"/>
      <c r="AA34" s="993"/>
      <c r="AB34" s="994"/>
      <c r="AC34" s="1019">
        <f>'SP_Attivo MIN'!AC34</f>
        <v>0</v>
      </c>
      <c r="AD34" s="1020"/>
      <c r="AE34" s="1020"/>
      <c r="AF34" s="1020"/>
      <c r="AG34" s="1021"/>
      <c r="AH34" s="682" t="s">
        <v>6571</v>
      </c>
    </row>
    <row r="35" spans="1:34" s="567" customFormat="1" ht="15.75" customHeight="1">
      <c r="A35" s="684"/>
      <c r="B35" s="1010" t="s">
        <v>33</v>
      </c>
      <c r="C35" s="1011"/>
      <c r="D35" s="1011"/>
      <c r="E35" s="1011"/>
      <c r="F35" s="1012"/>
      <c r="G35" s="1013" t="s">
        <v>8034</v>
      </c>
      <c r="H35" s="1014"/>
      <c r="I35" s="1014"/>
      <c r="J35" s="1014"/>
      <c r="K35" s="1014"/>
      <c r="L35" s="1014"/>
      <c r="M35" s="1014"/>
      <c r="N35" s="1014"/>
      <c r="O35" s="1014"/>
      <c r="P35" s="1014"/>
      <c r="Q35" s="1014"/>
      <c r="R35" s="1014"/>
      <c r="S35" s="1014"/>
      <c r="T35" s="1014"/>
      <c r="U35" s="1014"/>
      <c r="V35" s="1014"/>
      <c r="W35" s="1014"/>
      <c r="X35" s="1014"/>
      <c r="Y35" s="1014"/>
      <c r="Z35" s="1014"/>
      <c r="AA35" s="1014"/>
      <c r="AB35" s="1015"/>
      <c r="AC35" s="977">
        <f>'SP_Attivo MIN'!AC35</f>
        <v>0</v>
      </c>
      <c r="AD35" s="978"/>
      <c r="AE35" s="978"/>
      <c r="AF35" s="978"/>
      <c r="AG35" s="979"/>
      <c r="AH35" s="682" t="s">
        <v>6571</v>
      </c>
    </row>
    <row r="36" spans="1:34" s="567" customFormat="1" ht="15.75" customHeight="1">
      <c r="A36" s="684"/>
      <c r="B36" s="1010" t="s">
        <v>1304</v>
      </c>
      <c r="C36" s="1011"/>
      <c r="D36" s="1011"/>
      <c r="E36" s="1011"/>
      <c r="F36" s="1012"/>
      <c r="G36" s="1013" t="s">
        <v>8035</v>
      </c>
      <c r="H36" s="1014"/>
      <c r="I36" s="1014"/>
      <c r="J36" s="1014"/>
      <c r="K36" s="1014"/>
      <c r="L36" s="1014"/>
      <c r="M36" s="1014"/>
      <c r="N36" s="1014"/>
      <c r="O36" s="1014"/>
      <c r="P36" s="1014"/>
      <c r="Q36" s="1014"/>
      <c r="R36" s="1014"/>
      <c r="S36" s="1014"/>
      <c r="T36" s="1014"/>
      <c r="U36" s="1014"/>
      <c r="V36" s="1014"/>
      <c r="W36" s="1014"/>
      <c r="X36" s="1014"/>
      <c r="Y36" s="1014"/>
      <c r="Z36" s="1014"/>
      <c r="AA36" s="1014"/>
      <c r="AB36" s="1015"/>
      <c r="AC36" s="977">
        <f>'SP_Attivo MIN'!AC36</f>
        <v>0</v>
      </c>
      <c r="AD36" s="978"/>
      <c r="AE36" s="978"/>
      <c r="AF36" s="978"/>
      <c r="AG36" s="979"/>
      <c r="AH36" s="682" t="s">
        <v>6571</v>
      </c>
    </row>
    <row r="37" spans="1:34" s="567" customFormat="1" ht="15.75" customHeight="1">
      <c r="A37" s="684"/>
      <c r="B37" s="989" t="s">
        <v>7789</v>
      </c>
      <c r="C37" s="990"/>
      <c r="D37" s="990"/>
      <c r="E37" s="990"/>
      <c r="F37" s="991"/>
      <c r="G37" s="992" t="s">
        <v>8036</v>
      </c>
      <c r="H37" s="993"/>
      <c r="I37" s="993"/>
      <c r="J37" s="993"/>
      <c r="K37" s="993"/>
      <c r="L37" s="993"/>
      <c r="M37" s="993"/>
      <c r="N37" s="993"/>
      <c r="O37" s="993"/>
      <c r="P37" s="993"/>
      <c r="Q37" s="993"/>
      <c r="R37" s="993"/>
      <c r="S37" s="993"/>
      <c r="T37" s="993"/>
      <c r="U37" s="993"/>
      <c r="V37" s="993"/>
      <c r="W37" s="993"/>
      <c r="X37" s="993"/>
      <c r="Y37" s="993"/>
      <c r="Z37" s="993"/>
      <c r="AA37" s="993"/>
      <c r="AB37" s="994"/>
      <c r="AC37" s="1019">
        <f>'SP_Attivo MIN'!AC37</f>
        <v>0</v>
      </c>
      <c r="AD37" s="1020"/>
      <c r="AE37" s="1020"/>
      <c r="AF37" s="1020"/>
      <c r="AG37" s="1021"/>
      <c r="AH37" s="682" t="s">
        <v>6571</v>
      </c>
    </row>
    <row r="38" spans="1:34" s="567" customFormat="1" ht="15.75" customHeight="1">
      <c r="A38" s="684"/>
      <c r="B38" s="1010" t="s">
        <v>45</v>
      </c>
      <c r="C38" s="1011"/>
      <c r="D38" s="1011"/>
      <c r="E38" s="1011"/>
      <c r="F38" s="1012"/>
      <c r="G38" s="1013" t="s">
        <v>8037</v>
      </c>
      <c r="H38" s="1014"/>
      <c r="I38" s="1014"/>
      <c r="J38" s="1014"/>
      <c r="K38" s="1014"/>
      <c r="L38" s="1014"/>
      <c r="M38" s="1014"/>
      <c r="N38" s="1014"/>
      <c r="O38" s="1014"/>
      <c r="P38" s="1014"/>
      <c r="Q38" s="1014"/>
      <c r="R38" s="1014"/>
      <c r="S38" s="1014"/>
      <c r="T38" s="1014"/>
      <c r="U38" s="1014"/>
      <c r="V38" s="1014"/>
      <c r="W38" s="1014"/>
      <c r="X38" s="1014"/>
      <c r="Y38" s="1014"/>
      <c r="Z38" s="1014"/>
      <c r="AA38" s="1014"/>
      <c r="AB38" s="1015"/>
      <c r="AC38" s="977">
        <f>'SP_Attivo MIN'!AC38</f>
        <v>0</v>
      </c>
      <c r="AD38" s="978"/>
      <c r="AE38" s="978"/>
      <c r="AF38" s="978"/>
      <c r="AG38" s="979"/>
      <c r="AH38" s="682" t="s">
        <v>6571</v>
      </c>
    </row>
    <row r="39" spans="1:34" s="567" customFormat="1" ht="15.75" customHeight="1">
      <c r="A39" s="684"/>
      <c r="B39" s="1010" t="s">
        <v>1313</v>
      </c>
      <c r="C39" s="1011"/>
      <c r="D39" s="1011"/>
      <c r="E39" s="1011"/>
      <c r="F39" s="1012"/>
      <c r="G39" s="1013" t="s">
        <v>8038</v>
      </c>
      <c r="H39" s="1014"/>
      <c r="I39" s="1014"/>
      <c r="J39" s="1014"/>
      <c r="K39" s="1014"/>
      <c r="L39" s="1014"/>
      <c r="M39" s="1014"/>
      <c r="N39" s="1014"/>
      <c r="O39" s="1014"/>
      <c r="P39" s="1014"/>
      <c r="Q39" s="1014"/>
      <c r="R39" s="1014"/>
      <c r="S39" s="1014"/>
      <c r="T39" s="1014"/>
      <c r="U39" s="1014"/>
      <c r="V39" s="1014"/>
      <c r="W39" s="1014"/>
      <c r="X39" s="1014"/>
      <c r="Y39" s="1014"/>
      <c r="Z39" s="1014"/>
      <c r="AA39" s="1014"/>
      <c r="AB39" s="1015"/>
      <c r="AC39" s="977">
        <f>'SP_Attivo MIN'!AC39</f>
        <v>0</v>
      </c>
      <c r="AD39" s="978"/>
      <c r="AE39" s="978"/>
      <c r="AF39" s="978"/>
      <c r="AG39" s="979"/>
      <c r="AH39" s="682" t="s">
        <v>6571</v>
      </c>
    </row>
    <row r="40" spans="1:34" s="567" customFormat="1" ht="15.75" customHeight="1">
      <c r="A40" s="684"/>
      <c r="B40" s="989" t="s">
        <v>7793</v>
      </c>
      <c r="C40" s="990"/>
      <c r="D40" s="990"/>
      <c r="E40" s="990"/>
      <c r="F40" s="991"/>
      <c r="G40" s="992" t="s">
        <v>8039</v>
      </c>
      <c r="H40" s="993"/>
      <c r="I40" s="993"/>
      <c r="J40" s="993"/>
      <c r="K40" s="993"/>
      <c r="L40" s="993"/>
      <c r="M40" s="993"/>
      <c r="N40" s="993"/>
      <c r="O40" s="993"/>
      <c r="P40" s="993"/>
      <c r="Q40" s="993"/>
      <c r="R40" s="993"/>
      <c r="S40" s="993"/>
      <c r="T40" s="993"/>
      <c r="U40" s="993"/>
      <c r="V40" s="993"/>
      <c r="W40" s="993"/>
      <c r="X40" s="993"/>
      <c r="Y40" s="993"/>
      <c r="Z40" s="993"/>
      <c r="AA40" s="993"/>
      <c r="AB40" s="994"/>
      <c r="AC40" s="1019">
        <f>'SP_Attivo MIN'!AC40</f>
        <v>0</v>
      </c>
      <c r="AD40" s="1020"/>
      <c r="AE40" s="1020"/>
      <c r="AF40" s="1020"/>
      <c r="AG40" s="1021"/>
      <c r="AH40" s="682" t="s">
        <v>6571</v>
      </c>
    </row>
    <row r="41" spans="1:34" s="567" customFormat="1" ht="27.75" customHeight="1">
      <c r="A41" s="684"/>
      <c r="B41" s="1010" t="s">
        <v>63</v>
      </c>
      <c r="C41" s="1011"/>
      <c r="D41" s="1011"/>
      <c r="E41" s="1011"/>
      <c r="F41" s="1012"/>
      <c r="G41" s="1013" t="s">
        <v>8040</v>
      </c>
      <c r="H41" s="1014"/>
      <c r="I41" s="1014"/>
      <c r="J41" s="1014"/>
      <c r="K41" s="1014"/>
      <c r="L41" s="1014"/>
      <c r="M41" s="1014"/>
      <c r="N41" s="1014"/>
      <c r="O41" s="1014"/>
      <c r="P41" s="1014"/>
      <c r="Q41" s="1014"/>
      <c r="R41" s="1014"/>
      <c r="S41" s="1014"/>
      <c r="T41" s="1014"/>
      <c r="U41" s="1014"/>
      <c r="V41" s="1014"/>
      <c r="W41" s="1014"/>
      <c r="X41" s="1014"/>
      <c r="Y41" s="1014"/>
      <c r="Z41" s="1014"/>
      <c r="AA41" s="1014"/>
      <c r="AB41" s="1015"/>
      <c r="AC41" s="977">
        <f>'SP_Attivo MIN'!AC41</f>
        <v>0</v>
      </c>
      <c r="AD41" s="978"/>
      <c r="AE41" s="978"/>
      <c r="AF41" s="978"/>
      <c r="AG41" s="979"/>
      <c r="AH41" s="682" t="s">
        <v>6571</v>
      </c>
    </row>
    <row r="42" spans="1:34" s="567" customFormat="1" ht="31.5" customHeight="1">
      <c r="A42" s="684"/>
      <c r="B42" s="1010" t="s">
        <v>1328</v>
      </c>
      <c r="C42" s="1011"/>
      <c r="D42" s="1011"/>
      <c r="E42" s="1011"/>
      <c r="F42" s="1012"/>
      <c r="G42" s="1013" t="s">
        <v>8041</v>
      </c>
      <c r="H42" s="1014"/>
      <c r="I42" s="1014"/>
      <c r="J42" s="1014"/>
      <c r="K42" s="1014"/>
      <c r="L42" s="1014"/>
      <c r="M42" s="1014"/>
      <c r="N42" s="1014"/>
      <c r="O42" s="1014"/>
      <c r="P42" s="1014"/>
      <c r="Q42" s="1014"/>
      <c r="R42" s="1014"/>
      <c r="S42" s="1014"/>
      <c r="T42" s="1014"/>
      <c r="U42" s="1014"/>
      <c r="V42" s="1014"/>
      <c r="W42" s="1014"/>
      <c r="X42" s="1014"/>
      <c r="Y42" s="1014"/>
      <c r="Z42" s="1014"/>
      <c r="AA42" s="1014"/>
      <c r="AB42" s="1015"/>
      <c r="AC42" s="977">
        <f>'SP_Attivo MIN'!AC42</f>
        <v>0</v>
      </c>
      <c r="AD42" s="978"/>
      <c r="AE42" s="978"/>
      <c r="AF42" s="978"/>
      <c r="AG42" s="979"/>
      <c r="AH42" s="682" t="s">
        <v>6571</v>
      </c>
    </row>
    <row r="43" spans="1:34" s="567" customFormat="1" ht="15.75" customHeight="1">
      <c r="A43" s="684"/>
      <c r="B43" s="1010" t="s">
        <v>54</v>
      </c>
      <c r="C43" s="1011"/>
      <c r="D43" s="1011"/>
      <c r="E43" s="1011"/>
      <c r="F43" s="1012"/>
      <c r="G43" s="1013" t="s">
        <v>8042</v>
      </c>
      <c r="H43" s="1014"/>
      <c r="I43" s="1014"/>
      <c r="J43" s="1014"/>
      <c r="K43" s="1014"/>
      <c r="L43" s="1014"/>
      <c r="M43" s="1014"/>
      <c r="N43" s="1014"/>
      <c r="O43" s="1014"/>
      <c r="P43" s="1014"/>
      <c r="Q43" s="1014"/>
      <c r="R43" s="1014"/>
      <c r="S43" s="1014"/>
      <c r="T43" s="1014"/>
      <c r="U43" s="1014"/>
      <c r="V43" s="1014"/>
      <c r="W43" s="1014"/>
      <c r="X43" s="1014"/>
      <c r="Y43" s="1014"/>
      <c r="Z43" s="1014"/>
      <c r="AA43" s="1014"/>
      <c r="AB43" s="1015"/>
      <c r="AC43" s="977">
        <f>'SP_Attivo MIN'!AC43</f>
        <v>0</v>
      </c>
      <c r="AD43" s="978"/>
      <c r="AE43" s="978"/>
      <c r="AF43" s="978"/>
      <c r="AG43" s="979"/>
      <c r="AH43" s="682" t="s">
        <v>6571</v>
      </c>
    </row>
    <row r="44" spans="1:34" s="567" customFormat="1" ht="15.75" customHeight="1">
      <c r="A44" s="684"/>
      <c r="B44" s="1010" t="s">
        <v>1321</v>
      </c>
      <c r="C44" s="1011"/>
      <c r="D44" s="1011"/>
      <c r="E44" s="1011"/>
      <c r="F44" s="1012"/>
      <c r="G44" s="1013" t="s">
        <v>8043</v>
      </c>
      <c r="H44" s="1014"/>
      <c r="I44" s="1014"/>
      <c r="J44" s="1014"/>
      <c r="K44" s="1014"/>
      <c r="L44" s="1014"/>
      <c r="M44" s="1014"/>
      <c r="N44" s="1014"/>
      <c r="O44" s="1014"/>
      <c r="P44" s="1014"/>
      <c r="Q44" s="1014"/>
      <c r="R44" s="1014"/>
      <c r="S44" s="1014"/>
      <c r="T44" s="1014"/>
      <c r="U44" s="1014"/>
      <c r="V44" s="1014"/>
      <c r="W44" s="1014"/>
      <c r="X44" s="1014"/>
      <c r="Y44" s="1014"/>
      <c r="Z44" s="1014"/>
      <c r="AA44" s="1014"/>
      <c r="AB44" s="1015"/>
      <c r="AC44" s="977">
        <f>'SP_Attivo MIN'!AC44</f>
        <v>0</v>
      </c>
      <c r="AD44" s="978"/>
      <c r="AE44" s="978"/>
      <c r="AF44" s="978"/>
      <c r="AG44" s="979"/>
      <c r="AH44" s="682" t="s">
        <v>6571</v>
      </c>
    </row>
    <row r="45" spans="1:34" s="567" customFormat="1" ht="15.75" customHeight="1">
      <c r="A45" s="684"/>
      <c r="B45" s="989" t="s">
        <v>83</v>
      </c>
      <c r="C45" s="990"/>
      <c r="D45" s="990"/>
      <c r="E45" s="990"/>
      <c r="F45" s="991"/>
      <c r="G45" s="992" t="s">
        <v>8044</v>
      </c>
      <c r="H45" s="993"/>
      <c r="I45" s="993"/>
      <c r="J45" s="993"/>
      <c r="K45" s="993"/>
      <c r="L45" s="993"/>
      <c r="M45" s="993"/>
      <c r="N45" s="993"/>
      <c r="O45" s="993"/>
      <c r="P45" s="993"/>
      <c r="Q45" s="993"/>
      <c r="R45" s="993"/>
      <c r="S45" s="993"/>
      <c r="T45" s="993"/>
      <c r="U45" s="993"/>
      <c r="V45" s="993"/>
      <c r="W45" s="993"/>
      <c r="X45" s="993"/>
      <c r="Y45" s="993"/>
      <c r="Z45" s="993"/>
      <c r="AA45" s="993"/>
      <c r="AB45" s="994"/>
      <c r="AC45" s="977">
        <f>'SP_Attivo MIN'!AC45</f>
        <v>0</v>
      </c>
      <c r="AD45" s="978"/>
      <c r="AE45" s="978"/>
      <c r="AF45" s="978"/>
      <c r="AG45" s="979"/>
      <c r="AH45" s="682" t="s">
        <v>6571</v>
      </c>
    </row>
    <row r="46" spans="1:34" s="567" customFormat="1" ht="15.75" customHeight="1">
      <c r="A46" s="684"/>
      <c r="B46" s="989" t="s">
        <v>7800</v>
      </c>
      <c r="C46" s="990"/>
      <c r="D46" s="990"/>
      <c r="E46" s="990"/>
      <c r="F46" s="991"/>
      <c r="G46" s="992" t="s">
        <v>8045</v>
      </c>
      <c r="H46" s="993"/>
      <c r="I46" s="993"/>
      <c r="J46" s="993"/>
      <c r="K46" s="993"/>
      <c r="L46" s="993"/>
      <c r="M46" s="993"/>
      <c r="N46" s="993"/>
      <c r="O46" s="993"/>
      <c r="P46" s="993"/>
      <c r="Q46" s="993"/>
      <c r="R46" s="993"/>
      <c r="S46" s="993"/>
      <c r="T46" s="993"/>
      <c r="U46" s="993"/>
      <c r="V46" s="993"/>
      <c r="W46" s="993"/>
      <c r="X46" s="993"/>
      <c r="Y46" s="993"/>
      <c r="Z46" s="993"/>
      <c r="AA46" s="993"/>
      <c r="AB46" s="994"/>
      <c r="AC46" s="1019">
        <f>'SP_Attivo MIN'!AC46</f>
        <v>0</v>
      </c>
      <c r="AD46" s="1020"/>
      <c r="AE46" s="1020"/>
      <c r="AF46" s="1020"/>
      <c r="AG46" s="1021"/>
      <c r="AH46" s="682" t="s">
        <v>6571</v>
      </c>
    </row>
    <row r="47" spans="1:34" s="567" customFormat="1" ht="15.75" customHeight="1">
      <c r="A47" s="684"/>
      <c r="B47" s="1010" t="s">
        <v>71</v>
      </c>
      <c r="C47" s="1011"/>
      <c r="D47" s="1011"/>
      <c r="E47" s="1011"/>
      <c r="F47" s="1012"/>
      <c r="G47" s="1013" t="s">
        <v>8046</v>
      </c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4"/>
      <c r="U47" s="1014"/>
      <c r="V47" s="1014"/>
      <c r="W47" s="1014"/>
      <c r="X47" s="1014"/>
      <c r="Y47" s="1014"/>
      <c r="Z47" s="1014"/>
      <c r="AA47" s="1014"/>
      <c r="AB47" s="1015"/>
      <c r="AC47" s="977">
        <f>'SP_Attivo MIN'!AC47</f>
        <v>0</v>
      </c>
      <c r="AD47" s="978"/>
      <c r="AE47" s="978"/>
      <c r="AF47" s="978"/>
      <c r="AG47" s="979"/>
      <c r="AH47" s="682" t="s">
        <v>6571</v>
      </c>
    </row>
    <row r="48" spans="1:34" s="567" customFormat="1" ht="15.75" customHeight="1">
      <c r="A48" s="684"/>
      <c r="B48" s="1010" t="s">
        <v>1336</v>
      </c>
      <c r="C48" s="1011"/>
      <c r="D48" s="1011"/>
      <c r="E48" s="1011"/>
      <c r="F48" s="1012"/>
      <c r="G48" s="1013" t="s">
        <v>8047</v>
      </c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4"/>
      <c r="U48" s="1014"/>
      <c r="V48" s="1014"/>
      <c r="W48" s="1014"/>
      <c r="X48" s="1014"/>
      <c r="Y48" s="1014"/>
      <c r="Z48" s="1014"/>
      <c r="AA48" s="1014"/>
      <c r="AB48" s="1015"/>
      <c r="AC48" s="977">
        <f>'SP_Attivo MIN'!AC48</f>
        <v>0</v>
      </c>
      <c r="AD48" s="978"/>
      <c r="AE48" s="978"/>
      <c r="AF48" s="978"/>
      <c r="AG48" s="979"/>
      <c r="AH48" s="682" t="s">
        <v>6571</v>
      </c>
    </row>
    <row r="49" spans="1:34" s="567" customFormat="1" ht="15.75" customHeight="1">
      <c r="A49" s="684"/>
      <c r="B49" s="1010" t="s">
        <v>103</v>
      </c>
      <c r="C49" s="1011"/>
      <c r="D49" s="1011"/>
      <c r="E49" s="1011"/>
      <c r="F49" s="1012"/>
      <c r="G49" s="1013" t="s">
        <v>8048</v>
      </c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4"/>
      <c r="U49" s="1014"/>
      <c r="V49" s="1014"/>
      <c r="W49" s="1014"/>
      <c r="X49" s="1014"/>
      <c r="Y49" s="1014"/>
      <c r="Z49" s="1014"/>
      <c r="AA49" s="1014"/>
      <c r="AB49" s="1015"/>
      <c r="AC49" s="977">
        <f>'SP_Attivo MIN'!AC49</f>
        <v>0</v>
      </c>
      <c r="AD49" s="978"/>
      <c r="AE49" s="978"/>
      <c r="AF49" s="978"/>
      <c r="AG49" s="979"/>
      <c r="AH49" s="682" t="s">
        <v>6571</v>
      </c>
    </row>
    <row r="50" spans="1:34" s="567" customFormat="1" ht="15.75" customHeight="1">
      <c r="A50" s="684"/>
      <c r="B50" s="1010" t="s">
        <v>1353</v>
      </c>
      <c r="C50" s="1011"/>
      <c r="D50" s="1011"/>
      <c r="E50" s="1011"/>
      <c r="F50" s="1012"/>
      <c r="G50" s="1013" t="s">
        <v>8049</v>
      </c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4"/>
      <c r="U50" s="1014"/>
      <c r="V50" s="1014"/>
      <c r="W50" s="1014"/>
      <c r="X50" s="1014"/>
      <c r="Y50" s="1014"/>
      <c r="Z50" s="1014"/>
      <c r="AA50" s="1014"/>
      <c r="AB50" s="1015"/>
      <c r="AC50" s="977">
        <f>'SP_Attivo MIN'!AC50</f>
        <v>0</v>
      </c>
      <c r="AD50" s="978"/>
      <c r="AE50" s="978"/>
      <c r="AF50" s="978"/>
      <c r="AG50" s="979"/>
      <c r="AH50" s="682" t="s">
        <v>6571</v>
      </c>
    </row>
    <row r="51" spans="1:34" s="567" customFormat="1" ht="15.75" customHeight="1">
      <c r="A51" s="684"/>
      <c r="B51" s="1010" t="s">
        <v>97</v>
      </c>
      <c r="C51" s="1011"/>
      <c r="D51" s="1011"/>
      <c r="E51" s="1011"/>
      <c r="F51" s="1012"/>
      <c r="G51" s="1013" t="s">
        <v>8050</v>
      </c>
      <c r="H51" s="1014"/>
      <c r="I51" s="1014"/>
      <c r="J51" s="1014"/>
      <c r="K51" s="1014"/>
      <c r="L51" s="1014"/>
      <c r="M51" s="1014"/>
      <c r="N51" s="1014"/>
      <c r="O51" s="1014"/>
      <c r="P51" s="1014"/>
      <c r="Q51" s="1014"/>
      <c r="R51" s="1014"/>
      <c r="S51" s="1014"/>
      <c r="T51" s="1014"/>
      <c r="U51" s="1014"/>
      <c r="V51" s="1014"/>
      <c r="W51" s="1014"/>
      <c r="X51" s="1014"/>
      <c r="Y51" s="1014"/>
      <c r="Z51" s="1014"/>
      <c r="AA51" s="1014"/>
      <c r="AB51" s="1015"/>
      <c r="AC51" s="977">
        <f>'SP_Attivo MIN'!AC51</f>
        <v>0</v>
      </c>
      <c r="AD51" s="978"/>
      <c r="AE51" s="978"/>
      <c r="AF51" s="978"/>
      <c r="AG51" s="979"/>
      <c r="AH51" s="682" t="s">
        <v>6571</v>
      </c>
    </row>
    <row r="52" spans="1:34" s="567" customFormat="1" ht="15.75" customHeight="1">
      <c r="A52" s="684"/>
      <c r="B52" s="1010" t="s">
        <v>1346</v>
      </c>
      <c r="C52" s="1011"/>
      <c r="D52" s="1011"/>
      <c r="E52" s="1011"/>
      <c r="F52" s="1012"/>
      <c r="G52" s="1013" t="s">
        <v>8051</v>
      </c>
      <c r="H52" s="1014"/>
      <c r="I52" s="1014"/>
      <c r="J52" s="1014"/>
      <c r="K52" s="1014"/>
      <c r="L52" s="1014"/>
      <c r="M52" s="1014"/>
      <c r="N52" s="1014"/>
      <c r="O52" s="1014"/>
      <c r="P52" s="1014"/>
      <c r="Q52" s="1014"/>
      <c r="R52" s="1014"/>
      <c r="S52" s="1014"/>
      <c r="T52" s="1014"/>
      <c r="U52" s="1014"/>
      <c r="V52" s="1014"/>
      <c r="W52" s="1014"/>
      <c r="X52" s="1014"/>
      <c r="Y52" s="1014"/>
      <c r="Z52" s="1014"/>
      <c r="AA52" s="1014"/>
      <c r="AB52" s="1015"/>
      <c r="AC52" s="977">
        <f>'SP_Attivo MIN'!AC52</f>
        <v>0</v>
      </c>
      <c r="AD52" s="978"/>
      <c r="AE52" s="978"/>
      <c r="AF52" s="978"/>
      <c r="AG52" s="979"/>
      <c r="AH52" s="682" t="s">
        <v>6571</v>
      </c>
    </row>
    <row r="53" spans="1:34" s="567" customFormat="1" ht="15.75" customHeight="1">
      <c r="A53" s="684"/>
      <c r="B53" s="1010" t="s">
        <v>108</v>
      </c>
      <c r="C53" s="1011"/>
      <c r="D53" s="1011"/>
      <c r="E53" s="1011"/>
      <c r="F53" s="1012"/>
      <c r="G53" s="1013" t="s">
        <v>8052</v>
      </c>
      <c r="H53" s="1014"/>
      <c r="I53" s="1014"/>
      <c r="J53" s="1014"/>
      <c r="K53" s="1014"/>
      <c r="L53" s="1014"/>
      <c r="M53" s="1014"/>
      <c r="N53" s="1014"/>
      <c r="O53" s="1014"/>
      <c r="P53" s="1014"/>
      <c r="Q53" s="1014"/>
      <c r="R53" s="1014"/>
      <c r="S53" s="1014"/>
      <c r="T53" s="1014"/>
      <c r="U53" s="1014"/>
      <c r="V53" s="1014"/>
      <c r="W53" s="1014"/>
      <c r="X53" s="1014"/>
      <c r="Y53" s="1014"/>
      <c r="Z53" s="1014"/>
      <c r="AA53" s="1014"/>
      <c r="AB53" s="1015"/>
      <c r="AC53" s="977">
        <f>'SP_Attivo MIN'!AC53</f>
        <v>0</v>
      </c>
      <c r="AD53" s="978"/>
      <c r="AE53" s="978"/>
      <c r="AF53" s="978"/>
      <c r="AG53" s="979"/>
      <c r="AH53" s="682" t="s">
        <v>6571</v>
      </c>
    </row>
    <row r="54" spans="1:34" s="567" customFormat="1" ht="15.75" customHeight="1">
      <c r="A54" s="684"/>
      <c r="B54" s="1010" t="s">
        <v>1357</v>
      </c>
      <c r="C54" s="1011"/>
      <c r="D54" s="1011"/>
      <c r="E54" s="1011"/>
      <c r="F54" s="1012"/>
      <c r="G54" s="1013" t="s">
        <v>8053</v>
      </c>
      <c r="H54" s="1014"/>
      <c r="I54" s="1014"/>
      <c r="J54" s="1014"/>
      <c r="K54" s="1014"/>
      <c r="L54" s="1014"/>
      <c r="M54" s="1014"/>
      <c r="N54" s="1014"/>
      <c r="O54" s="1014"/>
      <c r="P54" s="1014"/>
      <c r="Q54" s="1014"/>
      <c r="R54" s="1014"/>
      <c r="S54" s="1014"/>
      <c r="T54" s="1014"/>
      <c r="U54" s="1014"/>
      <c r="V54" s="1014"/>
      <c r="W54" s="1014"/>
      <c r="X54" s="1014"/>
      <c r="Y54" s="1014"/>
      <c r="Z54" s="1014"/>
      <c r="AA54" s="1014"/>
      <c r="AB54" s="1015"/>
      <c r="AC54" s="977">
        <f>'SP_Attivo MIN'!AC54</f>
        <v>0</v>
      </c>
      <c r="AD54" s="978"/>
      <c r="AE54" s="978"/>
      <c r="AF54" s="978"/>
      <c r="AG54" s="979"/>
      <c r="AH54" s="682" t="s">
        <v>6571</v>
      </c>
    </row>
    <row r="55" spans="1:34" s="567" customFormat="1" ht="15.75" customHeight="1">
      <c r="A55" s="684"/>
      <c r="B55" s="989" t="s">
        <v>7810</v>
      </c>
      <c r="C55" s="990"/>
      <c r="D55" s="990"/>
      <c r="E55" s="990"/>
      <c r="F55" s="991"/>
      <c r="G55" s="992" t="s">
        <v>8054</v>
      </c>
      <c r="H55" s="993"/>
      <c r="I55" s="993"/>
      <c r="J55" s="993"/>
      <c r="K55" s="993"/>
      <c r="L55" s="993"/>
      <c r="M55" s="993"/>
      <c r="N55" s="993"/>
      <c r="O55" s="993"/>
      <c r="P55" s="993"/>
      <c r="Q55" s="993"/>
      <c r="R55" s="993"/>
      <c r="S55" s="993"/>
      <c r="T55" s="993"/>
      <c r="U55" s="993"/>
      <c r="V55" s="993"/>
      <c r="W55" s="993"/>
      <c r="X55" s="993"/>
      <c r="Y55" s="993"/>
      <c r="Z55" s="993"/>
      <c r="AA55" s="993"/>
      <c r="AB55" s="994"/>
      <c r="AC55" s="1019">
        <f>'SP_Attivo MIN'!AC55</f>
        <v>0</v>
      </c>
      <c r="AD55" s="1020"/>
      <c r="AE55" s="1020"/>
      <c r="AF55" s="1020"/>
      <c r="AG55" s="1021"/>
      <c r="AH55" s="682" t="s">
        <v>6571</v>
      </c>
    </row>
    <row r="56" spans="1:34" s="567" customFormat="1" ht="15.75" customHeight="1">
      <c r="A56" s="689"/>
      <c r="B56" s="1010" t="s">
        <v>1426</v>
      </c>
      <c r="C56" s="1011"/>
      <c r="D56" s="1011"/>
      <c r="E56" s="1011"/>
      <c r="F56" s="1012"/>
      <c r="G56" s="1013" t="s">
        <v>8055</v>
      </c>
      <c r="H56" s="1014"/>
      <c r="I56" s="1014"/>
      <c r="J56" s="1014"/>
      <c r="K56" s="1014"/>
      <c r="L56" s="1014"/>
      <c r="M56" s="1014"/>
      <c r="N56" s="1014"/>
      <c r="O56" s="1014"/>
      <c r="P56" s="1014"/>
      <c r="Q56" s="1014"/>
      <c r="R56" s="1014"/>
      <c r="S56" s="1014"/>
      <c r="T56" s="1014"/>
      <c r="U56" s="1014"/>
      <c r="V56" s="1014"/>
      <c r="W56" s="1014"/>
      <c r="X56" s="1014"/>
      <c r="Y56" s="1014"/>
      <c r="Z56" s="1014"/>
      <c r="AA56" s="1014"/>
      <c r="AB56" s="1015"/>
      <c r="AC56" s="977">
        <f>'SP_Attivo MIN'!AC56</f>
        <v>0</v>
      </c>
      <c r="AD56" s="978"/>
      <c r="AE56" s="978"/>
      <c r="AF56" s="978"/>
      <c r="AG56" s="979"/>
      <c r="AH56" s="682" t="s">
        <v>6571</v>
      </c>
    </row>
    <row r="57" spans="1:34" s="567" customFormat="1" ht="15.75" customHeight="1">
      <c r="A57" s="684"/>
      <c r="B57" s="1010" t="s">
        <v>1432</v>
      </c>
      <c r="C57" s="1011"/>
      <c r="D57" s="1011"/>
      <c r="E57" s="1011"/>
      <c r="F57" s="1012"/>
      <c r="G57" s="1013" t="s">
        <v>8056</v>
      </c>
      <c r="H57" s="1014"/>
      <c r="I57" s="1014"/>
      <c r="J57" s="1014"/>
      <c r="K57" s="1014"/>
      <c r="L57" s="1014"/>
      <c r="M57" s="1014"/>
      <c r="N57" s="1014"/>
      <c r="O57" s="1014"/>
      <c r="P57" s="1014"/>
      <c r="Q57" s="1014"/>
      <c r="R57" s="1014"/>
      <c r="S57" s="1014"/>
      <c r="T57" s="1014"/>
      <c r="U57" s="1014"/>
      <c r="V57" s="1014"/>
      <c r="W57" s="1014"/>
      <c r="X57" s="1014"/>
      <c r="Y57" s="1014"/>
      <c r="Z57" s="1014"/>
      <c r="AA57" s="1014"/>
      <c r="AB57" s="1015"/>
      <c r="AC57" s="977">
        <f>'SP_Attivo MIN'!AC57</f>
        <v>0</v>
      </c>
      <c r="AD57" s="978"/>
      <c r="AE57" s="978"/>
      <c r="AF57" s="978"/>
      <c r="AG57" s="979"/>
      <c r="AH57" s="682" t="s">
        <v>6571</v>
      </c>
    </row>
    <row r="58" spans="1:34" s="567" customFormat="1" ht="33" customHeight="1">
      <c r="A58" s="684"/>
      <c r="B58" s="1010" t="s">
        <v>1438</v>
      </c>
      <c r="C58" s="1011"/>
      <c r="D58" s="1011"/>
      <c r="E58" s="1011"/>
      <c r="F58" s="1012"/>
      <c r="G58" s="1013" t="s">
        <v>8057</v>
      </c>
      <c r="H58" s="1014"/>
      <c r="I58" s="1014"/>
      <c r="J58" s="1014"/>
      <c r="K58" s="1014"/>
      <c r="L58" s="1014"/>
      <c r="M58" s="1014"/>
      <c r="N58" s="1014"/>
      <c r="O58" s="1014"/>
      <c r="P58" s="1014"/>
      <c r="Q58" s="1014"/>
      <c r="R58" s="1014"/>
      <c r="S58" s="1014"/>
      <c r="T58" s="1014"/>
      <c r="U58" s="1014"/>
      <c r="V58" s="1014"/>
      <c r="W58" s="1014"/>
      <c r="X58" s="1014"/>
      <c r="Y58" s="1014"/>
      <c r="Z58" s="1014"/>
      <c r="AA58" s="1014"/>
      <c r="AB58" s="1015"/>
      <c r="AC58" s="977">
        <f>'SP_Attivo MIN'!AC58</f>
        <v>0</v>
      </c>
      <c r="AD58" s="978"/>
      <c r="AE58" s="978"/>
      <c r="AF58" s="978"/>
      <c r="AG58" s="979"/>
      <c r="AH58" s="682" t="s">
        <v>6571</v>
      </c>
    </row>
    <row r="59" spans="1:34" s="567" customFormat="1" ht="15.75" customHeight="1" thickBot="1">
      <c r="A59" s="690"/>
      <c r="B59" s="1004" t="s">
        <v>1454</v>
      </c>
      <c r="C59" s="1005"/>
      <c r="D59" s="1005"/>
      <c r="E59" s="1005"/>
      <c r="F59" s="1006"/>
      <c r="G59" s="1007" t="s">
        <v>8058</v>
      </c>
      <c r="H59" s="1008"/>
      <c r="I59" s="1008"/>
      <c r="J59" s="1008"/>
      <c r="K59" s="1008"/>
      <c r="L59" s="1008"/>
      <c r="M59" s="1008"/>
      <c r="N59" s="1008"/>
      <c r="O59" s="1008"/>
      <c r="P59" s="1008"/>
      <c r="Q59" s="1008"/>
      <c r="R59" s="1008"/>
      <c r="S59" s="1008"/>
      <c r="T59" s="1008"/>
      <c r="U59" s="1008"/>
      <c r="V59" s="1008"/>
      <c r="W59" s="1008"/>
      <c r="X59" s="1008"/>
      <c r="Y59" s="1008"/>
      <c r="Z59" s="1008"/>
      <c r="AA59" s="1008"/>
      <c r="AB59" s="1009"/>
      <c r="AC59" s="967">
        <f>'SP_Attivo MIN'!AC59</f>
        <v>0</v>
      </c>
      <c r="AD59" s="968"/>
      <c r="AE59" s="968"/>
      <c r="AF59" s="968"/>
      <c r="AG59" s="969"/>
      <c r="AH59" s="691" t="s">
        <v>6571</v>
      </c>
    </row>
    <row r="60" spans="1:34" s="567" customFormat="1" ht="15.75" customHeight="1">
      <c r="A60" s="689"/>
      <c r="B60" s="980" t="s">
        <v>7816</v>
      </c>
      <c r="C60" s="981"/>
      <c r="D60" s="981"/>
      <c r="E60" s="981"/>
      <c r="F60" s="982"/>
      <c r="G60" s="983" t="s">
        <v>8059</v>
      </c>
      <c r="H60" s="984"/>
      <c r="I60" s="984"/>
      <c r="J60" s="984"/>
      <c r="K60" s="984"/>
      <c r="L60" s="984"/>
      <c r="M60" s="984"/>
      <c r="N60" s="984"/>
      <c r="O60" s="984"/>
      <c r="P60" s="984"/>
      <c r="Q60" s="984"/>
      <c r="R60" s="984"/>
      <c r="S60" s="984"/>
      <c r="T60" s="984"/>
      <c r="U60" s="984"/>
      <c r="V60" s="984"/>
      <c r="W60" s="984"/>
      <c r="X60" s="984"/>
      <c r="Y60" s="984"/>
      <c r="Z60" s="984"/>
      <c r="AA60" s="984"/>
      <c r="AB60" s="985"/>
      <c r="AC60" s="986">
        <f>'SP_Attivo MIN'!AC60</f>
        <v>0</v>
      </c>
      <c r="AD60" s="987"/>
      <c r="AE60" s="987"/>
      <c r="AF60" s="987"/>
      <c r="AG60" s="988"/>
      <c r="AH60" s="692" t="s">
        <v>6571</v>
      </c>
    </row>
    <row r="61" spans="1:34" s="567" customFormat="1" ht="15.75" customHeight="1">
      <c r="A61" s="684"/>
      <c r="B61" s="989" t="s">
        <v>7818</v>
      </c>
      <c r="C61" s="990"/>
      <c r="D61" s="990"/>
      <c r="E61" s="990"/>
      <c r="F61" s="991"/>
      <c r="G61" s="992" t="s">
        <v>8060</v>
      </c>
      <c r="H61" s="993"/>
      <c r="I61" s="993"/>
      <c r="J61" s="993"/>
      <c r="K61" s="993"/>
      <c r="L61" s="993"/>
      <c r="M61" s="993"/>
      <c r="N61" s="993"/>
      <c r="O61" s="993"/>
      <c r="P61" s="993"/>
      <c r="Q61" s="993"/>
      <c r="R61" s="993"/>
      <c r="S61" s="993"/>
      <c r="T61" s="993"/>
      <c r="U61" s="993"/>
      <c r="V61" s="993"/>
      <c r="W61" s="993"/>
      <c r="X61" s="993"/>
      <c r="Y61" s="993"/>
      <c r="Z61" s="993"/>
      <c r="AA61" s="993"/>
      <c r="AB61" s="994"/>
      <c r="AC61" s="1019">
        <f>'SP_Attivo MIN'!AC61</f>
        <v>0</v>
      </c>
      <c r="AD61" s="1020"/>
      <c r="AE61" s="1020"/>
      <c r="AF61" s="1020"/>
      <c r="AG61" s="1021"/>
      <c r="AH61" s="682" t="s">
        <v>6571</v>
      </c>
    </row>
    <row r="62" spans="1:34" s="567" customFormat="1" ht="15.75" customHeight="1">
      <c r="A62" s="684"/>
      <c r="B62" s="1037" t="s">
        <v>7820</v>
      </c>
      <c r="C62" s="1038"/>
      <c r="D62" s="1038"/>
      <c r="E62" s="1038"/>
      <c r="F62" s="1039"/>
      <c r="G62" s="1040" t="s">
        <v>8061</v>
      </c>
      <c r="H62" s="1041"/>
      <c r="I62" s="1041"/>
      <c r="J62" s="1041"/>
      <c r="K62" s="1041"/>
      <c r="L62" s="1041"/>
      <c r="M62" s="1041"/>
      <c r="N62" s="1041"/>
      <c r="O62" s="1041"/>
      <c r="P62" s="1041"/>
      <c r="Q62" s="1041"/>
      <c r="R62" s="1041"/>
      <c r="S62" s="1041"/>
      <c r="T62" s="1041"/>
      <c r="U62" s="1041"/>
      <c r="V62" s="1041"/>
      <c r="W62" s="1041"/>
      <c r="X62" s="1041"/>
      <c r="Y62" s="1041"/>
      <c r="Z62" s="1041"/>
      <c r="AA62" s="1041"/>
      <c r="AB62" s="1042"/>
      <c r="AC62" s="977">
        <f>'SP_Attivo MIN'!AC62</f>
        <v>0</v>
      </c>
      <c r="AD62" s="978"/>
      <c r="AE62" s="978"/>
      <c r="AF62" s="978"/>
      <c r="AG62" s="979"/>
      <c r="AH62" s="682" t="s">
        <v>6571</v>
      </c>
    </row>
    <row r="63" spans="1:34" s="567" customFormat="1" ht="15.75" customHeight="1">
      <c r="A63" s="684"/>
      <c r="B63" s="1037" t="s">
        <v>119</v>
      </c>
      <c r="C63" s="1038"/>
      <c r="D63" s="1038"/>
      <c r="E63" s="1038"/>
      <c r="F63" s="1039"/>
      <c r="G63" s="1040" t="s">
        <v>8062</v>
      </c>
      <c r="H63" s="1041"/>
      <c r="I63" s="1041"/>
      <c r="J63" s="1041"/>
      <c r="K63" s="1041"/>
      <c r="L63" s="1041"/>
      <c r="M63" s="1041"/>
      <c r="N63" s="1041"/>
      <c r="O63" s="1041"/>
      <c r="P63" s="1041"/>
      <c r="Q63" s="1041"/>
      <c r="R63" s="1041"/>
      <c r="S63" s="1041"/>
      <c r="T63" s="1041"/>
      <c r="U63" s="1041"/>
      <c r="V63" s="1041"/>
      <c r="W63" s="1041"/>
      <c r="X63" s="1041"/>
      <c r="Y63" s="1041"/>
      <c r="Z63" s="1041"/>
      <c r="AA63" s="1041"/>
      <c r="AB63" s="1042"/>
      <c r="AC63" s="977">
        <f>'SP_Attivo MIN'!AC63</f>
        <v>0</v>
      </c>
      <c r="AD63" s="978"/>
      <c r="AE63" s="978"/>
      <c r="AF63" s="978"/>
      <c r="AG63" s="979"/>
      <c r="AH63" s="682" t="s">
        <v>6571</v>
      </c>
    </row>
    <row r="64" spans="1:34" s="567" customFormat="1" ht="15.75" customHeight="1">
      <c r="A64" s="684"/>
      <c r="B64" s="989" t="s">
        <v>7823</v>
      </c>
      <c r="C64" s="990"/>
      <c r="D64" s="990"/>
      <c r="E64" s="990"/>
      <c r="F64" s="991"/>
      <c r="G64" s="992" t="s">
        <v>8063</v>
      </c>
      <c r="H64" s="993"/>
      <c r="I64" s="993"/>
      <c r="J64" s="993"/>
      <c r="K64" s="993"/>
      <c r="L64" s="993"/>
      <c r="M64" s="993"/>
      <c r="N64" s="993"/>
      <c r="O64" s="993"/>
      <c r="P64" s="993"/>
      <c r="Q64" s="993"/>
      <c r="R64" s="993"/>
      <c r="S64" s="993"/>
      <c r="T64" s="993"/>
      <c r="U64" s="993"/>
      <c r="V64" s="993"/>
      <c r="W64" s="993"/>
      <c r="X64" s="993"/>
      <c r="Y64" s="993"/>
      <c r="Z64" s="993"/>
      <c r="AA64" s="993"/>
      <c r="AB64" s="994"/>
      <c r="AC64" s="1019">
        <f>'SP_Attivo MIN'!AC64</f>
        <v>0</v>
      </c>
      <c r="AD64" s="1020"/>
      <c r="AE64" s="1020"/>
      <c r="AF64" s="1020"/>
      <c r="AG64" s="1021"/>
      <c r="AH64" s="682" t="s">
        <v>6571</v>
      </c>
    </row>
    <row r="65" spans="1:34" s="567" customFormat="1" ht="15.75" customHeight="1">
      <c r="A65" s="684"/>
      <c r="B65" s="1037" t="s">
        <v>7825</v>
      </c>
      <c r="C65" s="1038"/>
      <c r="D65" s="1038"/>
      <c r="E65" s="1038"/>
      <c r="F65" s="1039"/>
      <c r="G65" s="1040" t="s">
        <v>8064</v>
      </c>
      <c r="H65" s="1041"/>
      <c r="I65" s="1041"/>
      <c r="J65" s="1041"/>
      <c r="K65" s="1041"/>
      <c r="L65" s="1041"/>
      <c r="M65" s="1041"/>
      <c r="N65" s="1041"/>
      <c r="O65" s="1041"/>
      <c r="P65" s="1041"/>
      <c r="Q65" s="1041"/>
      <c r="R65" s="1041"/>
      <c r="S65" s="1041"/>
      <c r="T65" s="1041"/>
      <c r="U65" s="1041"/>
      <c r="V65" s="1041"/>
      <c r="W65" s="1041"/>
      <c r="X65" s="1041"/>
      <c r="Y65" s="1041"/>
      <c r="Z65" s="1041"/>
      <c r="AA65" s="1041"/>
      <c r="AB65" s="1042"/>
      <c r="AC65" s="1043">
        <f>'SP_Attivo MIN'!AC65</f>
        <v>0</v>
      </c>
      <c r="AD65" s="1044"/>
      <c r="AE65" s="1044"/>
      <c r="AF65" s="1044"/>
      <c r="AG65" s="1045"/>
      <c r="AH65" s="682" t="s">
        <v>6571</v>
      </c>
    </row>
    <row r="66" spans="1:34" s="567" customFormat="1" ht="15.75" customHeight="1">
      <c r="A66" s="684"/>
      <c r="B66" s="1010" t="s">
        <v>7827</v>
      </c>
      <c r="C66" s="1011"/>
      <c r="D66" s="1011"/>
      <c r="E66" s="1011"/>
      <c r="F66" s="1012"/>
      <c r="G66" s="1013" t="s">
        <v>8065</v>
      </c>
      <c r="H66" s="1014"/>
      <c r="I66" s="1014"/>
      <c r="J66" s="1014"/>
      <c r="K66" s="1014"/>
      <c r="L66" s="1014"/>
      <c r="M66" s="1014"/>
      <c r="N66" s="1014"/>
      <c r="O66" s="1014"/>
      <c r="P66" s="1014"/>
      <c r="Q66" s="1014"/>
      <c r="R66" s="1014"/>
      <c r="S66" s="1014"/>
      <c r="T66" s="1014"/>
      <c r="U66" s="1014"/>
      <c r="V66" s="1014"/>
      <c r="W66" s="1014"/>
      <c r="X66" s="1014"/>
      <c r="Y66" s="1014"/>
      <c r="Z66" s="1014"/>
      <c r="AA66" s="1014"/>
      <c r="AB66" s="1015"/>
      <c r="AC66" s="977">
        <f>'SP_Attivo MIN'!AC66</f>
        <v>0</v>
      </c>
      <c r="AD66" s="978"/>
      <c r="AE66" s="978"/>
      <c r="AF66" s="978"/>
      <c r="AG66" s="979"/>
      <c r="AH66" s="682" t="s">
        <v>6571</v>
      </c>
    </row>
    <row r="67" spans="1:34" s="567" customFormat="1" ht="15.75" customHeight="1">
      <c r="A67" s="684"/>
      <c r="B67" s="1010" t="s">
        <v>7829</v>
      </c>
      <c r="C67" s="1011"/>
      <c r="D67" s="1011"/>
      <c r="E67" s="1011"/>
      <c r="F67" s="1012"/>
      <c r="G67" s="1013" t="s">
        <v>8066</v>
      </c>
      <c r="H67" s="1014"/>
      <c r="I67" s="1014"/>
      <c r="J67" s="1014"/>
      <c r="K67" s="1014"/>
      <c r="L67" s="1014"/>
      <c r="M67" s="1014"/>
      <c r="N67" s="1014"/>
      <c r="O67" s="1014"/>
      <c r="P67" s="1014"/>
      <c r="Q67" s="1014"/>
      <c r="R67" s="1014"/>
      <c r="S67" s="1014"/>
      <c r="T67" s="1014"/>
      <c r="U67" s="1014"/>
      <c r="V67" s="1014"/>
      <c r="W67" s="1014"/>
      <c r="X67" s="1014"/>
      <c r="Y67" s="1014"/>
      <c r="Z67" s="1014"/>
      <c r="AA67" s="1014"/>
      <c r="AB67" s="1015"/>
      <c r="AC67" s="977">
        <f>'SP_Attivo MIN'!AC67</f>
        <v>0</v>
      </c>
      <c r="AD67" s="978"/>
      <c r="AE67" s="978"/>
      <c r="AF67" s="978"/>
      <c r="AG67" s="979"/>
      <c r="AH67" s="682" t="s">
        <v>6571</v>
      </c>
    </row>
    <row r="68" spans="1:34" s="567" customFormat="1" ht="15.75" customHeight="1">
      <c r="A68" s="684"/>
      <c r="B68" s="1037" t="s">
        <v>7831</v>
      </c>
      <c r="C68" s="1038"/>
      <c r="D68" s="1038"/>
      <c r="E68" s="1038"/>
      <c r="F68" s="1039"/>
      <c r="G68" s="1040" t="s">
        <v>8067</v>
      </c>
      <c r="H68" s="1041"/>
      <c r="I68" s="1041"/>
      <c r="J68" s="1041"/>
      <c r="K68" s="1041"/>
      <c r="L68" s="1041"/>
      <c r="M68" s="1041"/>
      <c r="N68" s="1041"/>
      <c r="O68" s="1041"/>
      <c r="P68" s="1041"/>
      <c r="Q68" s="1041"/>
      <c r="R68" s="1041"/>
      <c r="S68" s="1041"/>
      <c r="T68" s="1041"/>
      <c r="U68" s="1041"/>
      <c r="V68" s="1041"/>
      <c r="W68" s="1041"/>
      <c r="X68" s="1041"/>
      <c r="Y68" s="1041"/>
      <c r="Z68" s="1041"/>
      <c r="AA68" s="1041"/>
      <c r="AB68" s="1042"/>
      <c r="AC68" s="1043">
        <f>'SP_Attivo MIN'!AC68</f>
        <v>0</v>
      </c>
      <c r="AD68" s="1044"/>
      <c r="AE68" s="1044"/>
      <c r="AF68" s="1044"/>
      <c r="AG68" s="1045"/>
      <c r="AH68" s="682" t="s">
        <v>6571</v>
      </c>
    </row>
    <row r="69" spans="1:34" s="567" customFormat="1" ht="15.75" customHeight="1">
      <c r="A69" s="684"/>
      <c r="B69" s="1010" t="s">
        <v>128</v>
      </c>
      <c r="C69" s="1011"/>
      <c r="D69" s="1011"/>
      <c r="E69" s="1011"/>
      <c r="F69" s="1012"/>
      <c r="G69" s="1013" t="s">
        <v>8068</v>
      </c>
      <c r="H69" s="1014"/>
      <c r="I69" s="1014"/>
      <c r="J69" s="1014"/>
      <c r="K69" s="1014"/>
      <c r="L69" s="1014"/>
      <c r="M69" s="1014"/>
      <c r="N69" s="1014"/>
      <c r="O69" s="1014"/>
      <c r="P69" s="1014"/>
      <c r="Q69" s="1014"/>
      <c r="R69" s="1014"/>
      <c r="S69" s="1014"/>
      <c r="T69" s="1014"/>
      <c r="U69" s="1014"/>
      <c r="V69" s="1014"/>
      <c r="W69" s="1014"/>
      <c r="X69" s="1014"/>
      <c r="Y69" s="1014"/>
      <c r="Z69" s="1014"/>
      <c r="AA69" s="1014"/>
      <c r="AB69" s="1015"/>
      <c r="AC69" s="977">
        <f>'SP_Attivo MIN'!AC69</f>
        <v>0</v>
      </c>
      <c r="AD69" s="978"/>
      <c r="AE69" s="978"/>
      <c r="AF69" s="978"/>
      <c r="AG69" s="979"/>
      <c r="AH69" s="682" t="s">
        <v>6571</v>
      </c>
    </row>
    <row r="70" spans="1:34" s="567" customFormat="1" ht="15.75" customHeight="1">
      <c r="A70" s="684"/>
      <c r="B70" s="1010" t="s">
        <v>1370</v>
      </c>
      <c r="C70" s="1011"/>
      <c r="D70" s="1011"/>
      <c r="E70" s="1011"/>
      <c r="F70" s="1012"/>
      <c r="G70" s="1013" t="s">
        <v>8069</v>
      </c>
      <c r="H70" s="1014"/>
      <c r="I70" s="1014"/>
      <c r="J70" s="1014"/>
      <c r="K70" s="1014"/>
      <c r="L70" s="1014"/>
      <c r="M70" s="1014"/>
      <c r="N70" s="1014"/>
      <c r="O70" s="1014"/>
      <c r="P70" s="1014"/>
      <c r="Q70" s="1014"/>
      <c r="R70" s="1014"/>
      <c r="S70" s="1014"/>
      <c r="T70" s="1014"/>
      <c r="U70" s="1014"/>
      <c r="V70" s="1014"/>
      <c r="W70" s="1014"/>
      <c r="X70" s="1014"/>
      <c r="Y70" s="1014"/>
      <c r="Z70" s="1014"/>
      <c r="AA70" s="1014"/>
      <c r="AB70" s="1015"/>
      <c r="AC70" s="977">
        <f>'SP_Attivo MIN'!AC70</f>
        <v>0</v>
      </c>
      <c r="AD70" s="978"/>
      <c r="AE70" s="978"/>
      <c r="AF70" s="978"/>
      <c r="AG70" s="979"/>
      <c r="AH70" s="682" t="s">
        <v>6571</v>
      </c>
    </row>
    <row r="71" spans="1:34" s="567" customFormat="1" ht="15.75" customHeight="1">
      <c r="A71" s="684"/>
      <c r="B71" s="989" t="s">
        <v>7835</v>
      </c>
      <c r="C71" s="990"/>
      <c r="D71" s="990"/>
      <c r="E71" s="990"/>
      <c r="F71" s="991"/>
      <c r="G71" s="992" t="s">
        <v>8070</v>
      </c>
      <c r="H71" s="993"/>
      <c r="I71" s="993"/>
      <c r="J71" s="993"/>
      <c r="K71" s="993"/>
      <c r="L71" s="993"/>
      <c r="M71" s="993"/>
      <c r="N71" s="993"/>
      <c r="O71" s="993"/>
      <c r="P71" s="993"/>
      <c r="Q71" s="993"/>
      <c r="R71" s="993"/>
      <c r="S71" s="993"/>
      <c r="T71" s="993"/>
      <c r="U71" s="993"/>
      <c r="V71" s="993"/>
      <c r="W71" s="993"/>
      <c r="X71" s="993"/>
      <c r="Y71" s="993"/>
      <c r="Z71" s="993"/>
      <c r="AA71" s="993"/>
      <c r="AB71" s="994"/>
      <c r="AC71" s="1019">
        <f>'SP_Attivo MIN'!AC71</f>
        <v>0</v>
      </c>
      <c r="AD71" s="1020"/>
      <c r="AE71" s="1020"/>
      <c r="AF71" s="1020"/>
      <c r="AG71" s="1021"/>
      <c r="AH71" s="682" t="s">
        <v>6571</v>
      </c>
    </row>
    <row r="72" spans="1:34" s="567" customFormat="1" ht="15.75" customHeight="1">
      <c r="A72" s="684"/>
      <c r="B72" s="1010" t="s">
        <v>136</v>
      </c>
      <c r="C72" s="1011"/>
      <c r="D72" s="1011"/>
      <c r="E72" s="1011"/>
      <c r="F72" s="1012"/>
      <c r="G72" s="1013" t="s">
        <v>8071</v>
      </c>
      <c r="H72" s="1014"/>
      <c r="I72" s="1014"/>
      <c r="J72" s="1014"/>
      <c r="K72" s="1014"/>
      <c r="L72" s="1014"/>
      <c r="M72" s="1014"/>
      <c r="N72" s="1014"/>
      <c r="O72" s="1014"/>
      <c r="P72" s="1014"/>
      <c r="Q72" s="1014"/>
      <c r="R72" s="1014"/>
      <c r="S72" s="1014"/>
      <c r="T72" s="1014"/>
      <c r="U72" s="1014"/>
      <c r="V72" s="1014"/>
      <c r="W72" s="1014"/>
      <c r="X72" s="1014"/>
      <c r="Y72" s="1014"/>
      <c r="Z72" s="1014"/>
      <c r="AA72" s="1014"/>
      <c r="AB72" s="1015"/>
      <c r="AC72" s="977">
        <f>'SP_Attivo MIN'!AC72</f>
        <v>0</v>
      </c>
      <c r="AD72" s="978"/>
      <c r="AE72" s="978"/>
      <c r="AF72" s="978"/>
      <c r="AG72" s="979"/>
      <c r="AH72" s="682" t="s">
        <v>6571</v>
      </c>
    </row>
    <row r="73" spans="1:34" s="567" customFormat="1" ht="15.75" customHeight="1">
      <c r="A73" s="684"/>
      <c r="B73" s="1010" t="s">
        <v>1378</v>
      </c>
      <c r="C73" s="1011"/>
      <c r="D73" s="1011"/>
      <c r="E73" s="1011"/>
      <c r="F73" s="1012"/>
      <c r="G73" s="1013" t="s">
        <v>8072</v>
      </c>
      <c r="H73" s="1014"/>
      <c r="I73" s="1014"/>
      <c r="J73" s="1014"/>
      <c r="K73" s="1014"/>
      <c r="L73" s="1014"/>
      <c r="M73" s="1014"/>
      <c r="N73" s="1014"/>
      <c r="O73" s="1014"/>
      <c r="P73" s="1014"/>
      <c r="Q73" s="1014"/>
      <c r="R73" s="1014"/>
      <c r="S73" s="1014"/>
      <c r="T73" s="1014"/>
      <c r="U73" s="1014"/>
      <c r="V73" s="1014"/>
      <c r="W73" s="1014"/>
      <c r="X73" s="1014"/>
      <c r="Y73" s="1014"/>
      <c r="Z73" s="1014"/>
      <c r="AA73" s="1014"/>
      <c r="AB73" s="1015"/>
      <c r="AC73" s="977">
        <f>'SP_Attivo MIN'!AC73</f>
        <v>0</v>
      </c>
      <c r="AD73" s="978"/>
      <c r="AE73" s="978"/>
      <c r="AF73" s="978"/>
      <c r="AG73" s="979"/>
      <c r="AH73" s="682" t="s">
        <v>6571</v>
      </c>
    </row>
    <row r="74" spans="1:34" s="567" customFormat="1" ht="15.75" customHeight="1">
      <c r="A74" s="684"/>
      <c r="B74" s="989" t="s">
        <v>7839</v>
      </c>
      <c r="C74" s="990"/>
      <c r="D74" s="990"/>
      <c r="E74" s="990"/>
      <c r="F74" s="991"/>
      <c r="G74" s="992" t="s">
        <v>8073</v>
      </c>
      <c r="H74" s="993"/>
      <c r="I74" s="993"/>
      <c r="J74" s="993"/>
      <c r="K74" s="993"/>
      <c r="L74" s="993"/>
      <c r="M74" s="993"/>
      <c r="N74" s="993"/>
      <c r="O74" s="993"/>
      <c r="P74" s="993"/>
      <c r="Q74" s="993"/>
      <c r="R74" s="993"/>
      <c r="S74" s="993"/>
      <c r="T74" s="993"/>
      <c r="U74" s="993"/>
      <c r="V74" s="993"/>
      <c r="W74" s="993"/>
      <c r="X74" s="993"/>
      <c r="Y74" s="993"/>
      <c r="Z74" s="993"/>
      <c r="AA74" s="993"/>
      <c r="AB74" s="994"/>
      <c r="AC74" s="1019">
        <f>'SP_Attivo MIN'!AC74</f>
        <v>0</v>
      </c>
      <c r="AD74" s="1020"/>
      <c r="AE74" s="1020"/>
      <c r="AF74" s="1020"/>
      <c r="AG74" s="1021"/>
      <c r="AH74" s="682" t="s">
        <v>6571</v>
      </c>
    </row>
    <row r="75" spans="1:34" s="567" customFormat="1" ht="15.75" customHeight="1">
      <c r="A75" s="684"/>
      <c r="B75" s="1010" t="s">
        <v>144</v>
      </c>
      <c r="C75" s="1011"/>
      <c r="D75" s="1011"/>
      <c r="E75" s="1011"/>
      <c r="F75" s="1012"/>
      <c r="G75" s="1013" t="s">
        <v>8074</v>
      </c>
      <c r="H75" s="1014"/>
      <c r="I75" s="1014"/>
      <c r="J75" s="1014"/>
      <c r="K75" s="1014"/>
      <c r="L75" s="1014"/>
      <c r="M75" s="1014"/>
      <c r="N75" s="1014"/>
      <c r="O75" s="1014"/>
      <c r="P75" s="1014"/>
      <c r="Q75" s="1014"/>
      <c r="R75" s="1014"/>
      <c r="S75" s="1014"/>
      <c r="T75" s="1014"/>
      <c r="U75" s="1014"/>
      <c r="V75" s="1014"/>
      <c r="W75" s="1014"/>
      <c r="X75" s="1014"/>
      <c r="Y75" s="1014"/>
      <c r="Z75" s="1014"/>
      <c r="AA75" s="1014"/>
      <c r="AB75" s="1015"/>
      <c r="AC75" s="977">
        <f>'SP_Attivo MIN'!AC75</f>
        <v>0</v>
      </c>
      <c r="AD75" s="978"/>
      <c r="AE75" s="978"/>
      <c r="AF75" s="978"/>
      <c r="AG75" s="979"/>
      <c r="AH75" s="682" t="s">
        <v>6571</v>
      </c>
    </row>
    <row r="76" spans="1:34" s="567" customFormat="1" ht="15.75" customHeight="1">
      <c r="A76" s="684"/>
      <c r="B76" s="1010" t="s">
        <v>1386</v>
      </c>
      <c r="C76" s="1011"/>
      <c r="D76" s="1011"/>
      <c r="E76" s="1011"/>
      <c r="F76" s="1012"/>
      <c r="G76" s="1013" t="s">
        <v>8075</v>
      </c>
      <c r="H76" s="1014"/>
      <c r="I76" s="1014"/>
      <c r="J76" s="1014"/>
      <c r="K76" s="1014"/>
      <c r="L76" s="1014"/>
      <c r="M76" s="1014"/>
      <c r="N76" s="1014"/>
      <c r="O76" s="1014"/>
      <c r="P76" s="1014"/>
      <c r="Q76" s="1014"/>
      <c r="R76" s="1014"/>
      <c r="S76" s="1014"/>
      <c r="T76" s="1014"/>
      <c r="U76" s="1014"/>
      <c r="V76" s="1014"/>
      <c r="W76" s="1014"/>
      <c r="X76" s="1014"/>
      <c r="Y76" s="1014"/>
      <c r="Z76" s="1014"/>
      <c r="AA76" s="1014"/>
      <c r="AB76" s="1015"/>
      <c r="AC76" s="977">
        <f>'SP_Attivo MIN'!AC76</f>
        <v>0</v>
      </c>
      <c r="AD76" s="978"/>
      <c r="AE76" s="978"/>
      <c r="AF76" s="978"/>
      <c r="AG76" s="979"/>
      <c r="AH76" s="682" t="s">
        <v>6571</v>
      </c>
    </row>
    <row r="77" spans="1:34" s="567" customFormat="1" ht="15.75" customHeight="1">
      <c r="A77" s="684"/>
      <c r="B77" s="989" t="s">
        <v>7843</v>
      </c>
      <c r="C77" s="990"/>
      <c r="D77" s="990"/>
      <c r="E77" s="990"/>
      <c r="F77" s="991"/>
      <c r="G77" s="992" t="s">
        <v>8076</v>
      </c>
      <c r="H77" s="993"/>
      <c r="I77" s="993"/>
      <c r="J77" s="993"/>
      <c r="K77" s="993"/>
      <c r="L77" s="993"/>
      <c r="M77" s="993"/>
      <c r="N77" s="993"/>
      <c r="O77" s="993"/>
      <c r="P77" s="993"/>
      <c r="Q77" s="993"/>
      <c r="R77" s="993"/>
      <c r="S77" s="993"/>
      <c r="T77" s="993"/>
      <c r="U77" s="993"/>
      <c r="V77" s="993"/>
      <c r="W77" s="993"/>
      <c r="X77" s="993"/>
      <c r="Y77" s="993"/>
      <c r="Z77" s="993"/>
      <c r="AA77" s="993"/>
      <c r="AB77" s="994"/>
      <c r="AC77" s="1019">
        <f>'SP_Attivo MIN'!AC77</f>
        <v>0</v>
      </c>
      <c r="AD77" s="1020"/>
      <c r="AE77" s="1020"/>
      <c r="AF77" s="1020"/>
      <c r="AG77" s="1021"/>
      <c r="AH77" s="682" t="s">
        <v>6571</v>
      </c>
    </row>
    <row r="78" spans="1:34" s="567" customFormat="1" ht="15.75" customHeight="1">
      <c r="A78" s="684"/>
      <c r="B78" s="1010" t="s">
        <v>152</v>
      </c>
      <c r="C78" s="1011"/>
      <c r="D78" s="1011"/>
      <c r="E78" s="1011"/>
      <c r="F78" s="1012"/>
      <c r="G78" s="1013" t="s">
        <v>8077</v>
      </c>
      <c r="H78" s="1014"/>
      <c r="I78" s="1014"/>
      <c r="J78" s="1014"/>
      <c r="K78" s="1014"/>
      <c r="L78" s="1014"/>
      <c r="M78" s="1014"/>
      <c r="N78" s="1014"/>
      <c r="O78" s="1014"/>
      <c r="P78" s="1014"/>
      <c r="Q78" s="1014"/>
      <c r="R78" s="1014"/>
      <c r="S78" s="1014"/>
      <c r="T78" s="1014"/>
      <c r="U78" s="1014"/>
      <c r="V78" s="1014"/>
      <c r="W78" s="1014"/>
      <c r="X78" s="1014"/>
      <c r="Y78" s="1014"/>
      <c r="Z78" s="1014"/>
      <c r="AA78" s="1014"/>
      <c r="AB78" s="1015"/>
      <c r="AC78" s="977">
        <f>'SP_Attivo MIN'!AC78</f>
        <v>0</v>
      </c>
      <c r="AD78" s="978"/>
      <c r="AE78" s="978"/>
      <c r="AF78" s="978"/>
      <c r="AG78" s="979"/>
      <c r="AH78" s="682" t="s">
        <v>6571</v>
      </c>
    </row>
    <row r="79" spans="1:34" s="567" customFormat="1" ht="15.75" customHeight="1">
      <c r="A79" s="684"/>
      <c r="B79" s="1010" t="s">
        <v>1394</v>
      </c>
      <c r="C79" s="1011"/>
      <c r="D79" s="1011"/>
      <c r="E79" s="1011"/>
      <c r="F79" s="1012"/>
      <c r="G79" s="1013" t="s">
        <v>8078</v>
      </c>
      <c r="H79" s="1014"/>
      <c r="I79" s="1014"/>
      <c r="J79" s="1014"/>
      <c r="K79" s="1014"/>
      <c r="L79" s="1014"/>
      <c r="M79" s="1014"/>
      <c r="N79" s="1014"/>
      <c r="O79" s="1014"/>
      <c r="P79" s="1014"/>
      <c r="Q79" s="1014"/>
      <c r="R79" s="1014"/>
      <c r="S79" s="1014"/>
      <c r="T79" s="1014"/>
      <c r="U79" s="1014"/>
      <c r="V79" s="1014"/>
      <c r="W79" s="1014"/>
      <c r="X79" s="1014"/>
      <c r="Y79" s="1014"/>
      <c r="Z79" s="1014"/>
      <c r="AA79" s="1014"/>
      <c r="AB79" s="1015"/>
      <c r="AC79" s="977">
        <f>'SP_Attivo MIN'!AC79</f>
        <v>0</v>
      </c>
      <c r="AD79" s="978"/>
      <c r="AE79" s="978"/>
      <c r="AF79" s="978"/>
      <c r="AG79" s="979"/>
      <c r="AH79" s="682" t="s">
        <v>6571</v>
      </c>
    </row>
    <row r="80" spans="1:34" s="567" customFormat="1" ht="15.75" customHeight="1">
      <c r="A80" s="684"/>
      <c r="B80" s="989" t="s">
        <v>7847</v>
      </c>
      <c r="C80" s="990"/>
      <c r="D80" s="990"/>
      <c r="E80" s="990"/>
      <c r="F80" s="991"/>
      <c r="G80" s="992" t="s">
        <v>8079</v>
      </c>
      <c r="H80" s="993"/>
      <c r="I80" s="993"/>
      <c r="J80" s="993"/>
      <c r="K80" s="993"/>
      <c r="L80" s="993"/>
      <c r="M80" s="993"/>
      <c r="N80" s="993"/>
      <c r="O80" s="993"/>
      <c r="P80" s="993"/>
      <c r="Q80" s="993"/>
      <c r="R80" s="993"/>
      <c r="S80" s="993"/>
      <c r="T80" s="993"/>
      <c r="U80" s="993"/>
      <c r="V80" s="993"/>
      <c r="W80" s="993"/>
      <c r="X80" s="993"/>
      <c r="Y80" s="993"/>
      <c r="Z80" s="993"/>
      <c r="AA80" s="993"/>
      <c r="AB80" s="994"/>
      <c r="AC80" s="1019">
        <f>'SP_Attivo MIN'!AC80</f>
        <v>0</v>
      </c>
      <c r="AD80" s="1020"/>
      <c r="AE80" s="1020"/>
      <c r="AF80" s="1020"/>
      <c r="AG80" s="1021"/>
      <c r="AH80" s="682" t="s">
        <v>6571</v>
      </c>
    </row>
    <row r="81" spans="1:34" s="567" customFormat="1" ht="15.75" customHeight="1">
      <c r="A81" s="684"/>
      <c r="B81" s="1010" t="s">
        <v>160</v>
      </c>
      <c r="C81" s="1011"/>
      <c r="D81" s="1011"/>
      <c r="E81" s="1011"/>
      <c r="F81" s="1012"/>
      <c r="G81" s="1013" t="s">
        <v>8080</v>
      </c>
      <c r="H81" s="1014"/>
      <c r="I81" s="1014"/>
      <c r="J81" s="1014"/>
      <c r="K81" s="1014"/>
      <c r="L81" s="1014"/>
      <c r="M81" s="1014"/>
      <c r="N81" s="1014"/>
      <c r="O81" s="1014"/>
      <c r="P81" s="1014"/>
      <c r="Q81" s="1014"/>
      <c r="R81" s="1014"/>
      <c r="S81" s="1014"/>
      <c r="T81" s="1014"/>
      <c r="U81" s="1014"/>
      <c r="V81" s="1014"/>
      <c r="W81" s="1014"/>
      <c r="X81" s="1014"/>
      <c r="Y81" s="1014"/>
      <c r="Z81" s="1014"/>
      <c r="AA81" s="1014"/>
      <c r="AB81" s="1015"/>
      <c r="AC81" s="977">
        <f>'SP_Attivo MIN'!AC81</f>
        <v>0</v>
      </c>
      <c r="AD81" s="978"/>
      <c r="AE81" s="978"/>
      <c r="AF81" s="978"/>
      <c r="AG81" s="979"/>
      <c r="AH81" s="682" t="s">
        <v>6571</v>
      </c>
    </row>
    <row r="82" spans="1:34" s="567" customFormat="1" ht="15.75" customHeight="1">
      <c r="A82" s="684"/>
      <c r="B82" s="1010" t="s">
        <v>1403</v>
      </c>
      <c r="C82" s="1011"/>
      <c r="D82" s="1011"/>
      <c r="E82" s="1011"/>
      <c r="F82" s="1012"/>
      <c r="G82" s="1013" t="s">
        <v>8081</v>
      </c>
      <c r="H82" s="1014"/>
      <c r="I82" s="1014"/>
      <c r="J82" s="1014"/>
      <c r="K82" s="1014"/>
      <c r="L82" s="1014"/>
      <c r="M82" s="1014"/>
      <c r="N82" s="1014"/>
      <c r="O82" s="1014"/>
      <c r="P82" s="1014"/>
      <c r="Q82" s="1014"/>
      <c r="R82" s="1014"/>
      <c r="S82" s="1014"/>
      <c r="T82" s="1014"/>
      <c r="U82" s="1014"/>
      <c r="V82" s="1014"/>
      <c r="W82" s="1014"/>
      <c r="X82" s="1014"/>
      <c r="Y82" s="1014"/>
      <c r="Z82" s="1014"/>
      <c r="AA82" s="1014"/>
      <c r="AB82" s="1015"/>
      <c r="AC82" s="977">
        <f>'SP_Attivo MIN'!AC82</f>
        <v>0</v>
      </c>
      <c r="AD82" s="978"/>
      <c r="AE82" s="978"/>
      <c r="AF82" s="978"/>
      <c r="AG82" s="979"/>
      <c r="AH82" s="682" t="s">
        <v>6571</v>
      </c>
    </row>
    <row r="83" spans="1:34" s="567" customFormat="1" ht="15.75" customHeight="1">
      <c r="A83" s="684"/>
      <c r="B83" s="989" t="s">
        <v>169</v>
      </c>
      <c r="C83" s="990"/>
      <c r="D83" s="990"/>
      <c r="E83" s="990"/>
      <c r="F83" s="991"/>
      <c r="G83" s="992" t="s">
        <v>8082</v>
      </c>
      <c r="H83" s="993"/>
      <c r="I83" s="993"/>
      <c r="J83" s="993"/>
      <c r="K83" s="993"/>
      <c r="L83" s="993"/>
      <c r="M83" s="993"/>
      <c r="N83" s="993"/>
      <c r="O83" s="993"/>
      <c r="P83" s="993"/>
      <c r="Q83" s="993"/>
      <c r="R83" s="993"/>
      <c r="S83" s="993"/>
      <c r="T83" s="993"/>
      <c r="U83" s="993"/>
      <c r="V83" s="993"/>
      <c r="W83" s="993"/>
      <c r="X83" s="993"/>
      <c r="Y83" s="993"/>
      <c r="Z83" s="993"/>
      <c r="AA83" s="993"/>
      <c r="AB83" s="994"/>
      <c r="AC83" s="977">
        <f>'SP_Attivo MIN'!AC83</f>
        <v>0</v>
      </c>
      <c r="AD83" s="978"/>
      <c r="AE83" s="978"/>
      <c r="AF83" s="978"/>
      <c r="AG83" s="979"/>
      <c r="AH83" s="682" t="s">
        <v>6571</v>
      </c>
    </row>
    <row r="84" spans="1:34" s="567" customFormat="1" ht="15.75" customHeight="1">
      <c r="A84" s="684"/>
      <c r="B84" s="989" t="s">
        <v>7852</v>
      </c>
      <c r="C84" s="990"/>
      <c r="D84" s="990"/>
      <c r="E84" s="990"/>
      <c r="F84" s="991"/>
      <c r="G84" s="992" t="s">
        <v>8083</v>
      </c>
      <c r="H84" s="993"/>
      <c r="I84" s="993"/>
      <c r="J84" s="993"/>
      <c r="K84" s="993"/>
      <c r="L84" s="993"/>
      <c r="M84" s="993"/>
      <c r="N84" s="993"/>
      <c r="O84" s="993"/>
      <c r="P84" s="993"/>
      <c r="Q84" s="993"/>
      <c r="R84" s="993"/>
      <c r="S84" s="993"/>
      <c r="T84" s="993"/>
      <c r="U84" s="993"/>
      <c r="V84" s="993"/>
      <c r="W84" s="993"/>
      <c r="X84" s="993"/>
      <c r="Y84" s="993"/>
      <c r="Z84" s="993"/>
      <c r="AA84" s="993"/>
      <c r="AB84" s="994"/>
      <c r="AC84" s="1019">
        <f>'SP_Attivo MIN'!AC84</f>
        <v>0</v>
      </c>
      <c r="AD84" s="1020"/>
      <c r="AE84" s="1020"/>
      <c r="AF84" s="1020"/>
      <c r="AG84" s="1021"/>
      <c r="AH84" s="682" t="s">
        <v>6571</v>
      </c>
    </row>
    <row r="85" spans="1:34" s="567" customFormat="1" ht="15.75" customHeight="1">
      <c r="A85" s="684"/>
      <c r="B85" s="1010" t="s">
        <v>177</v>
      </c>
      <c r="C85" s="1011"/>
      <c r="D85" s="1011"/>
      <c r="E85" s="1011"/>
      <c r="F85" s="1012"/>
      <c r="G85" s="1013" t="s">
        <v>8084</v>
      </c>
      <c r="H85" s="1014"/>
      <c r="I85" s="1014"/>
      <c r="J85" s="1014"/>
      <c r="K85" s="1014"/>
      <c r="L85" s="1014"/>
      <c r="M85" s="1014"/>
      <c r="N85" s="1014"/>
      <c r="O85" s="1014"/>
      <c r="P85" s="1014"/>
      <c r="Q85" s="1014"/>
      <c r="R85" s="1014"/>
      <c r="S85" s="1014"/>
      <c r="T85" s="1014"/>
      <c r="U85" s="1014"/>
      <c r="V85" s="1014"/>
      <c r="W85" s="1014"/>
      <c r="X85" s="1014"/>
      <c r="Y85" s="1014"/>
      <c r="Z85" s="1014"/>
      <c r="AA85" s="1014"/>
      <c r="AB85" s="1015"/>
      <c r="AC85" s="977">
        <f>'SP_Attivo MIN'!AC85</f>
        <v>0</v>
      </c>
      <c r="AD85" s="978"/>
      <c r="AE85" s="978"/>
      <c r="AF85" s="978"/>
      <c r="AG85" s="979"/>
      <c r="AH85" s="682" t="s">
        <v>6571</v>
      </c>
    </row>
    <row r="86" spans="1:34" s="567" customFormat="1" ht="15.75" customHeight="1">
      <c r="A86" s="684"/>
      <c r="B86" s="1010" t="s">
        <v>1411</v>
      </c>
      <c r="C86" s="1011"/>
      <c r="D86" s="1011"/>
      <c r="E86" s="1011"/>
      <c r="F86" s="1012"/>
      <c r="G86" s="1013" t="s">
        <v>8085</v>
      </c>
      <c r="H86" s="1014"/>
      <c r="I86" s="1014"/>
      <c r="J86" s="1014"/>
      <c r="K86" s="1014"/>
      <c r="L86" s="1014"/>
      <c r="M86" s="1014"/>
      <c r="N86" s="1014"/>
      <c r="O86" s="1014"/>
      <c r="P86" s="1014"/>
      <c r="Q86" s="1014"/>
      <c r="R86" s="1014"/>
      <c r="S86" s="1014"/>
      <c r="T86" s="1014"/>
      <c r="U86" s="1014"/>
      <c r="V86" s="1014"/>
      <c r="W86" s="1014"/>
      <c r="X86" s="1014"/>
      <c r="Y86" s="1014"/>
      <c r="Z86" s="1014"/>
      <c r="AA86" s="1014"/>
      <c r="AB86" s="1015"/>
      <c r="AC86" s="977">
        <f>'SP_Attivo MIN'!AC86</f>
        <v>0</v>
      </c>
      <c r="AD86" s="978"/>
      <c r="AE86" s="978"/>
      <c r="AF86" s="978"/>
      <c r="AG86" s="979"/>
      <c r="AH86" s="682" t="s">
        <v>6571</v>
      </c>
    </row>
    <row r="87" spans="1:34" s="567" customFormat="1" ht="15.75" customHeight="1">
      <c r="A87" s="684"/>
      <c r="B87" s="989" t="s">
        <v>186</v>
      </c>
      <c r="C87" s="990"/>
      <c r="D87" s="990"/>
      <c r="E87" s="990"/>
      <c r="F87" s="991"/>
      <c r="G87" s="992" t="s">
        <v>8086</v>
      </c>
      <c r="H87" s="993"/>
      <c r="I87" s="993"/>
      <c r="J87" s="993"/>
      <c r="K87" s="993"/>
      <c r="L87" s="993"/>
      <c r="M87" s="993"/>
      <c r="N87" s="993"/>
      <c r="O87" s="993"/>
      <c r="P87" s="993"/>
      <c r="Q87" s="993"/>
      <c r="R87" s="993"/>
      <c r="S87" s="993"/>
      <c r="T87" s="993"/>
      <c r="U87" s="993"/>
      <c r="V87" s="993"/>
      <c r="W87" s="993"/>
      <c r="X87" s="993"/>
      <c r="Y87" s="993"/>
      <c r="Z87" s="993"/>
      <c r="AA87" s="993"/>
      <c r="AB87" s="994"/>
      <c r="AC87" s="977">
        <f>'SP_Attivo MIN'!AC87</f>
        <v>0</v>
      </c>
      <c r="AD87" s="978"/>
      <c r="AE87" s="978"/>
      <c r="AF87" s="978"/>
      <c r="AG87" s="979"/>
      <c r="AH87" s="682" t="s">
        <v>6571</v>
      </c>
    </row>
    <row r="88" spans="1:34" s="567" customFormat="1" ht="15.75" customHeight="1">
      <c r="A88" s="708"/>
      <c r="B88" s="989" t="s">
        <v>7857</v>
      </c>
      <c r="C88" s="990"/>
      <c r="D88" s="990"/>
      <c r="E88" s="990"/>
      <c r="F88" s="991"/>
      <c r="G88" s="992" t="s">
        <v>8087</v>
      </c>
      <c r="H88" s="993"/>
      <c r="I88" s="993"/>
      <c r="J88" s="993"/>
      <c r="K88" s="993"/>
      <c r="L88" s="993"/>
      <c r="M88" s="993"/>
      <c r="N88" s="993"/>
      <c r="O88" s="993"/>
      <c r="P88" s="993"/>
      <c r="Q88" s="993"/>
      <c r="R88" s="993"/>
      <c r="S88" s="993"/>
      <c r="T88" s="993"/>
      <c r="U88" s="993"/>
      <c r="V88" s="993"/>
      <c r="W88" s="993"/>
      <c r="X88" s="993"/>
      <c r="Y88" s="993"/>
      <c r="Z88" s="993"/>
      <c r="AA88" s="993"/>
      <c r="AB88" s="994"/>
      <c r="AC88" s="1019">
        <f>'SP_Attivo MIN'!AC88</f>
        <v>0</v>
      </c>
      <c r="AD88" s="1020"/>
      <c r="AE88" s="1020"/>
      <c r="AF88" s="1020"/>
      <c r="AG88" s="1021"/>
      <c r="AH88" s="682" t="s">
        <v>6571</v>
      </c>
    </row>
    <row r="89" spans="1:34" s="567" customFormat="1" ht="15.75" customHeight="1">
      <c r="A89" s="684"/>
      <c r="B89" s="1010" t="s">
        <v>1470</v>
      </c>
      <c r="C89" s="1011"/>
      <c r="D89" s="1011"/>
      <c r="E89" s="1011"/>
      <c r="F89" s="1012"/>
      <c r="G89" s="1013" t="s">
        <v>8088</v>
      </c>
      <c r="H89" s="1014"/>
      <c r="I89" s="1014"/>
      <c r="J89" s="1014"/>
      <c r="K89" s="1014"/>
      <c r="L89" s="1014"/>
      <c r="M89" s="1014"/>
      <c r="N89" s="1014"/>
      <c r="O89" s="1014"/>
      <c r="P89" s="1014"/>
      <c r="Q89" s="1014"/>
      <c r="R89" s="1014"/>
      <c r="S89" s="1014"/>
      <c r="T89" s="1014"/>
      <c r="U89" s="1014"/>
      <c r="V89" s="1014"/>
      <c r="W89" s="1014"/>
      <c r="X89" s="1014"/>
      <c r="Y89" s="1014"/>
      <c r="Z89" s="1014"/>
      <c r="AA89" s="1014"/>
      <c r="AB89" s="1015"/>
      <c r="AC89" s="977">
        <f>'SP_Attivo MIN'!AC89</f>
        <v>0</v>
      </c>
      <c r="AD89" s="978"/>
      <c r="AE89" s="978"/>
      <c r="AF89" s="978"/>
      <c r="AG89" s="979"/>
      <c r="AH89" s="682" t="s">
        <v>6571</v>
      </c>
    </row>
    <row r="90" spans="1:34" s="567" customFormat="1" ht="15.75" customHeight="1">
      <c r="A90" s="684"/>
      <c r="B90" s="1010" t="s">
        <v>1478</v>
      </c>
      <c r="C90" s="1011"/>
      <c r="D90" s="1011"/>
      <c r="E90" s="1011"/>
      <c r="F90" s="1012"/>
      <c r="G90" s="1013" t="s">
        <v>8089</v>
      </c>
      <c r="H90" s="1014"/>
      <c r="I90" s="1014"/>
      <c r="J90" s="1014"/>
      <c r="K90" s="1014"/>
      <c r="L90" s="1014"/>
      <c r="M90" s="1014"/>
      <c r="N90" s="1014"/>
      <c r="O90" s="1014"/>
      <c r="P90" s="1014"/>
      <c r="Q90" s="1014"/>
      <c r="R90" s="1014"/>
      <c r="S90" s="1014"/>
      <c r="T90" s="1014"/>
      <c r="U90" s="1014"/>
      <c r="V90" s="1014"/>
      <c r="W90" s="1014"/>
      <c r="X90" s="1014"/>
      <c r="Y90" s="1014"/>
      <c r="Z90" s="1014"/>
      <c r="AA90" s="1014"/>
      <c r="AB90" s="1015"/>
      <c r="AC90" s="977">
        <f>'SP_Attivo MIN'!AC90</f>
        <v>0</v>
      </c>
      <c r="AD90" s="978"/>
      <c r="AE90" s="978"/>
      <c r="AF90" s="978"/>
      <c r="AG90" s="979"/>
      <c r="AH90" s="682" t="s">
        <v>6571</v>
      </c>
    </row>
    <row r="91" spans="1:34" s="567" customFormat="1" ht="15.75" customHeight="1">
      <c r="A91" s="684"/>
      <c r="B91" s="1010" t="s">
        <v>1485</v>
      </c>
      <c r="C91" s="1011"/>
      <c r="D91" s="1011"/>
      <c r="E91" s="1011"/>
      <c r="F91" s="1012"/>
      <c r="G91" s="1013" t="s">
        <v>8090</v>
      </c>
      <c r="H91" s="1014"/>
      <c r="I91" s="1014"/>
      <c r="J91" s="1014"/>
      <c r="K91" s="1014"/>
      <c r="L91" s="1014"/>
      <c r="M91" s="1014"/>
      <c r="N91" s="1014"/>
      <c r="O91" s="1014"/>
      <c r="P91" s="1014"/>
      <c r="Q91" s="1014"/>
      <c r="R91" s="1014"/>
      <c r="S91" s="1014"/>
      <c r="T91" s="1014"/>
      <c r="U91" s="1014"/>
      <c r="V91" s="1014"/>
      <c r="W91" s="1014"/>
      <c r="X91" s="1014"/>
      <c r="Y91" s="1014"/>
      <c r="Z91" s="1014"/>
      <c r="AA91" s="1014"/>
      <c r="AB91" s="1015"/>
      <c r="AC91" s="977">
        <f>'SP_Attivo MIN'!AC91</f>
        <v>0</v>
      </c>
      <c r="AD91" s="978"/>
      <c r="AE91" s="978"/>
      <c r="AF91" s="978"/>
      <c r="AG91" s="979"/>
      <c r="AH91" s="682" t="s">
        <v>6571</v>
      </c>
    </row>
    <row r="92" spans="1:34" s="567" customFormat="1" ht="15.75" customHeight="1">
      <c r="A92" s="684"/>
      <c r="B92" s="1010" t="s">
        <v>1491</v>
      </c>
      <c r="C92" s="1011"/>
      <c r="D92" s="1011"/>
      <c r="E92" s="1011"/>
      <c r="F92" s="1012"/>
      <c r="G92" s="1013" t="s">
        <v>8091</v>
      </c>
      <c r="H92" s="1014"/>
      <c r="I92" s="1014"/>
      <c r="J92" s="1014"/>
      <c r="K92" s="1014"/>
      <c r="L92" s="1014"/>
      <c r="M92" s="1014"/>
      <c r="N92" s="1014"/>
      <c r="O92" s="1014"/>
      <c r="P92" s="1014"/>
      <c r="Q92" s="1014"/>
      <c r="R92" s="1014"/>
      <c r="S92" s="1014"/>
      <c r="T92" s="1014"/>
      <c r="U92" s="1014"/>
      <c r="V92" s="1014"/>
      <c r="W92" s="1014"/>
      <c r="X92" s="1014"/>
      <c r="Y92" s="1014"/>
      <c r="Z92" s="1014"/>
      <c r="AA92" s="1014"/>
      <c r="AB92" s="1015"/>
      <c r="AC92" s="977">
        <f>'SP_Attivo MIN'!AC92</f>
        <v>0</v>
      </c>
      <c r="AD92" s="978"/>
      <c r="AE92" s="978"/>
      <c r="AF92" s="978"/>
      <c r="AG92" s="979"/>
      <c r="AH92" s="682" t="s">
        <v>6571</v>
      </c>
    </row>
    <row r="93" spans="1:34" s="567" customFormat="1" ht="15.75" customHeight="1">
      <c r="A93" s="684"/>
      <c r="B93" s="1010" t="s">
        <v>1497</v>
      </c>
      <c r="C93" s="1011"/>
      <c r="D93" s="1011"/>
      <c r="E93" s="1011"/>
      <c r="F93" s="1012"/>
      <c r="G93" s="1013" t="s">
        <v>8092</v>
      </c>
      <c r="H93" s="1014"/>
      <c r="I93" s="1014"/>
      <c r="J93" s="1014"/>
      <c r="K93" s="1014"/>
      <c r="L93" s="1014"/>
      <c r="M93" s="1014"/>
      <c r="N93" s="1014"/>
      <c r="O93" s="1014"/>
      <c r="P93" s="1014"/>
      <c r="Q93" s="1014"/>
      <c r="R93" s="1014"/>
      <c r="S93" s="1014"/>
      <c r="T93" s="1014"/>
      <c r="U93" s="1014"/>
      <c r="V93" s="1014"/>
      <c r="W93" s="1014"/>
      <c r="X93" s="1014"/>
      <c r="Y93" s="1014"/>
      <c r="Z93" s="1014"/>
      <c r="AA93" s="1014"/>
      <c r="AB93" s="1015"/>
      <c r="AC93" s="977">
        <f>'SP_Attivo MIN'!AC93</f>
        <v>0</v>
      </c>
      <c r="AD93" s="978"/>
      <c r="AE93" s="978"/>
      <c r="AF93" s="978"/>
      <c r="AG93" s="979"/>
      <c r="AH93" s="682" t="s">
        <v>6571</v>
      </c>
    </row>
    <row r="94" spans="1:34" s="567" customFormat="1" ht="15.75" customHeight="1">
      <c r="A94" s="684"/>
      <c r="B94" s="1010" t="s">
        <v>1503</v>
      </c>
      <c r="C94" s="1011"/>
      <c r="D94" s="1011"/>
      <c r="E94" s="1011"/>
      <c r="F94" s="1012"/>
      <c r="G94" s="1013" t="s">
        <v>8093</v>
      </c>
      <c r="H94" s="1014"/>
      <c r="I94" s="1014"/>
      <c r="J94" s="1014"/>
      <c r="K94" s="1014"/>
      <c r="L94" s="1014"/>
      <c r="M94" s="1014"/>
      <c r="N94" s="1014"/>
      <c r="O94" s="1014"/>
      <c r="P94" s="1014"/>
      <c r="Q94" s="1014"/>
      <c r="R94" s="1014"/>
      <c r="S94" s="1014"/>
      <c r="T94" s="1014"/>
      <c r="U94" s="1014"/>
      <c r="V94" s="1014"/>
      <c r="W94" s="1014"/>
      <c r="X94" s="1014"/>
      <c r="Y94" s="1014"/>
      <c r="Z94" s="1014"/>
      <c r="AA94" s="1014"/>
      <c r="AB94" s="1015"/>
      <c r="AC94" s="977">
        <f>'SP_Attivo MIN'!AC94</f>
        <v>0</v>
      </c>
      <c r="AD94" s="978"/>
      <c r="AE94" s="978"/>
      <c r="AF94" s="978"/>
      <c r="AG94" s="979"/>
      <c r="AH94" s="682" t="s">
        <v>6571</v>
      </c>
    </row>
    <row r="95" spans="1:34" s="567" customFormat="1" ht="15.75" customHeight="1">
      <c r="A95" s="684"/>
      <c r="B95" s="1010" t="s">
        <v>1510</v>
      </c>
      <c r="C95" s="1011"/>
      <c r="D95" s="1011"/>
      <c r="E95" s="1011"/>
      <c r="F95" s="1012"/>
      <c r="G95" s="1013" t="s">
        <v>8094</v>
      </c>
      <c r="H95" s="1014"/>
      <c r="I95" s="1014"/>
      <c r="J95" s="1014"/>
      <c r="K95" s="1014"/>
      <c r="L95" s="1014"/>
      <c r="M95" s="1014"/>
      <c r="N95" s="1014"/>
      <c r="O95" s="1014"/>
      <c r="P95" s="1014"/>
      <c r="Q95" s="1014"/>
      <c r="R95" s="1014"/>
      <c r="S95" s="1014"/>
      <c r="T95" s="1014"/>
      <c r="U95" s="1014"/>
      <c r="V95" s="1014"/>
      <c r="W95" s="1014"/>
      <c r="X95" s="1014"/>
      <c r="Y95" s="1014"/>
      <c r="Z95" s="1014"/>
      <c r="AA95" s="1014"/>
      <c r="AB95" s="1015"/>
      <c r="AC95" s="977">
        <f>'SP_Attivo MIN'!AC95</f>
        <v>0</v>
      </c>
      <c r="AD95" s="978"/>
      <c r="AE95" s="978"/>
      <c r="AF95" s="978"/>
      <c r="AG95" s="979"/>
      <c r="AH95" s="682" t="s">
        <v>6571</v>
      </c>
    </row>
    <row r="96" spans="1:34" s="567" customFormat="1" ht="15.75" customHeight="1" thickBot="1">
      <c r="A96" s="690"/>
      <c r="B96" s="1004" t="s">
        <v>1519</v>
      </c>
      <c r="C96" s="1005"/>
      <c r="D96" s="1005"/>
      <c r="E96" s="1005"/>
      <c r="F96" s="1006"/>
      <c r="G96" s="1007" t="s">
        <v>8095</v>
      </c>
      <c r="H96" s="1008"/>
      <c r="I96" s="1008"/>
      <c r="J96" s="1008"/>
      <c r="K96" s="1008"/>
      <c r="L96" s="1008"/>
      <c r="M96" s="1008"/>
      <c r="N96" s="1008"/>
      <c r="O96" s="1008"/>
      <c r="P96" s="1008"/>
      <c r="Q96" s="1008"/>
      <c r="R96" s="1008"/>
      <c r="S96" s="1008"/>
      <c r="T96" s="1008"/>
      <c r="U96" s="1008"/>
      <c r="V96" s="1008"/>
      <c r="W96" s="1008"/>
      <c r="X96" s="1008"/>
      <c r="Y96" s="1008"/>
      <c r="Z96" s="1008"/>
      <c r="AA96" s="1008"/>
      <c r="AB96" s="1009"/>
      <c r="AC96" s="967">
        <f>'SP_Attivo MIN'!AC96</f>
        <v>0</v>
      </c>
      <c r="AD96" s="968"/>
      <c r="AE96" s="968"/>
      <c r="AF96" s="968"/>
      <c r="AG96" s="969"/>
      <c r="AH96" s="691" t="s">
        <v>6571</v>
      </c>
    </row>
    <row r="97" spans="1:34" s="567" customFormat="1" ht="15.75" customHeight="1">
      <c r="A97" s="689"/>
      <c r="B97" s="980" t="s">
        <v>7867</v>
      </c>
      <c r="C97" s="981"/>
      <c r="D97" s="981"/>
      <c r="E97" s="981"/>
      <c r="F97" s="982"/>
      <c r="G97" s="983" t="s">
        <v>8096</v>
      </c>
      <c r="H97" s="984"/>
      <c r="I97" s="984"/>
      <c r="J97" s="984"/>
      <c r="K97" s="984"/>
      <c r="L97" s="984"/>
      <c r="M97" s="984"/>
      <c r="N97" s="984"/>
      <c r="O97" s="984"/>
      <c r="P97" s="984"/>
      <c r="Q97" s="984"/>
      <c r="R97" s="984"/>
      <c r="S97" s="984"/>
      <c r="T97" s="984"/>
      <c r="U97" s="984"/>
      <c r="V97" s="984"/>
      <c r="W97" s="984"/>
      <c r="X97" s="984"/>
      <c r="Y97" s="984"/>
      <c r="Z97" s="984"/>
      <c r="AA97" s="984"/>
      <c r="AB97" s="985"/>
      <c r="AC97" s="986">
        <f>'SP_Attivo MIN'!AC97</f>
        <v>0</v>
      </c>
      <c r="AD97" s="987"/>
      <c r="AE97" s="987"/>
      <c r="AF97" s="987"/>
      <c r="AG97" s="988"/>
      <c r="AH97" s="692" t="s">
        <v>6571</v>
      </c>
    </row>
    <row r="98" spans="1:34" s="567" customFormat="1" ht="15.75" customHeight="1">
      <c r="A98" s="684"/>
      <c r="B98" s="989" t="s">
        <v>7869</v>
      </c>
      <c r="C98" s="990"/>
      <c r="D98" s="990"/>
      <c r="E98" s="990"/>
      <c r="F98" s="991"/>
      <c r="G98" s="992" t="s">
        <v>8097</v>
      </c>
      <c r="H98" s="993"/>
      <c r="I98" s="993"/>
      <c r="J98" s="993"/>
      <c r="K98" s="993"/>
      <c r="L98" s="993"/>
      <c r="M98" s="993"/>
      <c r="N98" s="993"/>
      <c r="O98" s="993"/>
      <c r="P98" s="993"/>
      <c r="Q98" s="993"/>
      <c r="R98" s="993"/>
      <c r="S98" s="993"/>
      <c r="T98" s="993"/>
      <c r="U98" s="993"/>
      <c r="V98" s="993"/>
      <c r="W98" s="993"/>
      <c r="X98" s="993"/>
      <c r="Y98" s="993"/>
      <c r="Z98" s="993"/>
      <c r="AA98" s="993"/>
      <c r="AB98" s="994"/>
      <c r="AC98" s="1019">
        <f>'SP_Attivo MIN'!AC98</f>
        <v>0</v>
      </c>
      <c r="AD98" s="1020"/>
      <c r="AE98" s="1020"/>
      <c r="AF98" s="1020"/>
      <c r="AG98" s="1021"/>
      <c r="AH98" s="682" t="s">
        <v>6571</v>
      </c>
    </row>
    <row r="99" spans="1:34" s="567" customFormat="1" ht="15.75" customHeight="1">
      <c r="A99" s="684"/>
      <c r="B99" s="1010" t="s">
        <v>215</v>
      </c>
      <c r="C99" s="1011"/>
      <c r="D99" s="1011"/>
      <c r="E99" s="1011"/>
      <c r="F99" s="1012"/>
      <c r="G99" s="1013" t="s">
        <v>8098</v>
      </c>
      <c r="H99" s="1014"/>
      <c r="I99" s="1014"/>
      <c r="J99" s="1014"/>
      <c r="K99" s="1014"/>
      <c r="L99" s="1014"/>
      <c r="M99" s="1014"/>
      <c r="N99" s="1014"/>
      <c r="O99" s="1014"/>
      <c r="P99" s="1014"/>
      <c r="Q99" s="1014"/>
      <c r="R99" s="1014"/>
      <c r="S99" s="1014"/>
      <c r="T99" s="1014"/>
      <c r="U99" s="1014"/>
      <c r="V99" s="1014"/>
      <c r="W99" s="1014"/>
      <c r="X99" s="1014"/>
      <c r="Y99" s="1014"/>
      <c r="Z99" s="1014"/>
      <c r="AA99" s="1014"/>
      <c r="AB99" s="1015"/>
      <c r="AC99" s="977">
        <f>'SP_Attivo MIN'!AC99</f>
        <v>0</v>
      </c>
      <c r="AD99" s="978"/>
      <c r="AE99" s="978"/>
      <c r="AF99" s="978"/>
      <c r="AG99" s="979"/>
      <c r="AH99" s="682" t="s">
        <v>6571</v>
      </c>
    </row>
    <row r="100" spans="1:34" s="567" customFormat="1" ht="15.75" customHeight="1">
      <c r="A100" s="684"/>
      <c r="B100" s="1010" t="s">
        <v>199</v>
      </c>
      <c r="C100" s="1011"/>
      <c r="D100" s="1011"/>
      <c r="E100" s="1011"/>
      <c r="F100" s="1012"/>
      <c r="G100" s="1013" t="s">
        <v>8099</v>
      </c>
      <c r="H100" s="1014"/>
      <c r="I100" s="1014"/>
      <c r="J100" s="1014"/>
      <c r="K100" s="1014"/>
      <c r="L100" s="1014"/>
      <c r="M100" s="1014"/>
      <c r="N100" s="1014"/>
      <c r="O100" s="1014"/>
      <c r="P100" s="1014"/>
      <c r="Q100" s="1014"/>
      <c r="R100" s="1014"/>
      <c r="S100" s="1014"/>
      <c r="T100" s="1014"/>
      <c r="U100" s="1014"/>
      <c r="V100" s="1014"/>
      <c r="W100" s="1014"/>
      <c r="X100" s="1014"/>
      <c r="Y100" s="1014"/>
      <c r="Z100" s="1014"/>
      <c r="AA100" s="1014"/>
      <c r="AB100" s="1015"/>
      <c r="AC100" s="977">
        <f>'SP_Attivo MIN'!AC100</f>
        <v>0</v>
      </c>
      <c r="AD100" s="978"/>
      <c r="AE100" s="978"/>
      <c r="AF100" s="978"/>
      <c r="AG100" s="979"/>
      <c r="AH100" s="682" t="s">
        <v>6571</v>
      </c>
    </row>
    <row r="101" spans="1:34" s="567" customFormat="1" ht="18" customHeight="1">
      <c r="A101" s="684"/>
      <c r="B101" s="1022" t="s">
        <v>223</v>
      </c>
      <c r="C101" s="1023"/>
      <c r="D101" s="1023"/>
      <c r="E101" s="1023"/>
      <c r="F101" s="1024"/>
      <c r="G101" s="1025" t="s">
        <v>8100</v>
      </c>
      <c r="H101" s="1026"/>
      <c r="I101" s="1026"/>
      <c r="J101" s="1026"/>
      <c r="K101" s="1026"/>
      <c r="L101" s="1026"/>
      <c r="M101" s="1026"/>
      <c r="N101" s="1026"/>
      <c r="O101" s="1026"/>
      <c r="P101" s="1026"/>
      <c r="Q101" s="1026"/>
      <c r="R101" s="1026"/>
      <c r="S101" s="1026"/>
      <c r="T101" s="1026"/>
      <c r="U101" s="1026"/>
      <c r="V101" s="1026"/>
      <c r="W101" s="1026"/>
      <c r="X101" s="1026"/>
      <c r="Y101" s="1026"/>
      <c r="Z101" s="1026"/>
      <c r="AA101" s="1026"/>
      <c r="AB101" s="1027"/>
      <c r="AC101" s="977">
        <f>'SP_Attivo MIN'!AC101</f>
        <v>0</v>
      </c>
      <c r="AD101" s="978"/>
      <c r="AE101" s="978"/>
      <c r="AF101" s="978"/>
      <c r="AG101" s="979"/>
      <c r="AH101" s="682" t="s">
        <v>6571</v>
      </c>
    </row>
    <row r="102" spans="1:34" s="567" customFormat="1" ht="15.75" customHeight="1">
      <c r="A102" s="684"/>
      <c r="B102" s="1010" t="s">
        <v>207</v>
      </c>
      <c r="C102" s="1011"/>
      <c r="D102" s="1011"/>
      <c r="E102" s="1011"/>
      <c r="F102" s="1012"/>
      <c r="G102" s="1013" t="s">
        <v>8101</v>
      </c>
      <c r="H102" s="1014"/>
      <c r="I102" s="1014"/>
      <c r="J102" s="1014"/>
      <c r="K102" s="1014"/>
      <c r="L102" s="1014"/>
      <c r="M102" s="1014"/>
      <c r="N102" s="1014"/>
      <c r="O102" s="1014"/>
      <c r="P102" s="1014"/>
      <c r="Q102" s="1014"/>
      <c r="R102" s="1014"/>
      <c r="S102" s="1014"/>
      <c r="T102" s="1014"/>
      <c r="U102" s="1014"/>
      <c r="V102" s="1014"/>
      <c r="W102" s="1014"/>
      <c r="X102" s="1014"/>
      <c r="Y102" s="1014"/>
      <c r="Z102" s="1014"/>
      <c r="AA102" s="1014"/>
      <c r="AB102" s="1015"/>
      <c r="AC102" s="977">
        <f>'SP_Attivo MIN'!AC102</f>
        <v>0</v>
      </c>
      <c r="AD102" s="978"/>
      <c r="AE102" s="978"/>
      <c r="AF102" s="978"/>
      <c r="AG102" s="979"/>
      <c r="AH102" s="682" t="s">
        <v>6571</v>
      </c>
    </row>
    <row r="103" spans="1:34" s="567" customFormat="1" ht="15.75" customHeight="1">
      <c r="A103" s="684"/>
      <c r="B103" s="989" t="s">
        <v>7875</v>
      </c>
      <c r="C103" s="990"/>
      <c r="D103" s="990"/>
      <c r="E103" s="990"/>
      <c r="F103" s="991"/>
      <c r="G103" s="992" t="s">
        <v>8102</v>
      </c>
      <c r="H103" s="993"/>
      <c r="I103" s="993"/>
      <c r="J103" s="993"/>
      <c r="K103" s="993"/>
      <c r="L103" s="993"/>
      <c r="M103" s="993"/>
      <c r="N103" s="993"/>
      <c r="O103" s="993"/>
      <c r="P103" s="993"/>
      <c r="Q103" s="993"/>
      <c r="R103" s="993"/>
      <c r="S103" s="993"/>
      <c r="T103" s="993"/>
      <c r="U103" s="993"/>
      <c r="V103" s="993"/>
      <c r="W103" s="993"/>
      <c r="X103" s="993"/>
      <c r="Y103" s="993"/>
      <c r="Z103" s="993"/>
      <c r="AA103" s="993"/>
      <c r="AB103" s="994"/>
      <c r="AC103" s="1019">
        <f>'SP_Attivo MIN'!AC103</f>
        <v>0</v>
      </c>
      <c r="AD103" s="1020"/>
      <c r="AE103" s="1020"/>
      <c r="AF103" s="1020"/>
      <c r="AG103" s="1021"/>
      <c r="AH103" s="682" t="s">
        <v>6571</v>
      </c>
    </row>
    <row r="104" spans="1:34" s="567" customFormat="1" ht="18" customHeight="1">
      <c r="A104" s="684"/>
      <c r="B104" s="1010" t="s">
        <v>249</v>
      </c>
      <c r="C104" s="1011"/>
      <c r="D104" s="1011"/>
      <c r="E104" s="1011"/>
      <c r="F104" s="1012"/>
      <c r="G104" s="1013" t="s">
        <v>8103</v>
      </c>
      <c r="H104" s="1014"/>
      <c r="I104" s="1014"/>
      <c r="J104" s="1014"/>
      <c r="K104" s="1014"/>
      <c r="L104" s="1014"/>
      <c r="M104" s="1014"/>
      <c r="N104" s="1014"/>
      <c r="O104" s="1014"/>
      <c r="P104" s="1014"/>
      <c r="Q104" s="1014"/>
      <c r="R104" s="1014"/>
      <c r="S104" s="1014"/>
      <c r="T104" s="1014"/>
      <c r="U104" s="1014"/>
      <c r="V104" s="1014"/>
      <c r="W104" s="1014"/>
      <c r="X104" s="1014"/>
      <c r="Y104" s="1014"/>
      <c r="Z104" s="1014"/>
      <c r="AA104" s="1014"/>
      <c r="AB104" s="1015"/>
      <c r="AC104" s="977">
        <f>'SP_Attivo MIN'!AC104</f>
        <v>0</v>
      </c>
      <c r="AD104" s="978"/>
      <c r="AE104" s="978"/>
      <c r="AF104" s="978"/>
      <c r="AG104" s="979"/>
      <c r="AH104" s="682" t="s">
        <v>6571</v>
      </c>
    </row>
    <row r="105" spans="1:34" s="567" customFormat="1" ht="15.75" customHeight="1">
      <c r="A105" s="684"/>
      <c r="B105" s="1010" t="s">
        <v>7878</v>
      </c>
      <c r="C105" s="1011"/>
      <c r="D105" s="1011"/>
      <c r="E105" s="1011"/>
      <c r="F105" s="1012"/>
      <c r="G105" s="1013" t="s">
        <v>8104</v>
      </c>
      <c r="H105" s="1014"/>
      <c r="I105" s="1014"/>
      <c r="J105" s="1014"/>
      <c r="K105" s="1014"/>
      <c r="L105" s="1014"/>
      <c r="M105" s="1014"/>
      <c r="N105" s="1014"/>
      <c r="O105" s="1014"/>
      <c r="P105" s="1014"/>
      <c r="Q105" s="1014"/>
      <c r="R105" s="1014"/>
      <c r="S105" s="1014"/>
      <c r="T105" s="1014"/>
      <c r="U105" s="1014"/>
      <c r="V105" s="1014"/>
      <c r="W105" s="1014"/>
      <c r="X105" s="1014"/>
      <c r="Y105" s="1014"/>
      <c r="Z105" s="1014"/>
      <c r="AA105" s="1014"/>
      <c r="AB105" s="1015"/>
      <c r="AC105" s="1028">
        <f>'SP_Attivo MIN'!AC105</f>
        <v>0</v>
      </c>
      <c r="AD105" s="1029"/>
      <c r="AE105" s="1029"/>
      <c r="AF105" s="1029"/>
      <c r="AG105" s="1030"/>
      <c r="AH105" s="682" t="s">
        <v>6571</v>
      </c>
    </row>
    <row r="106" spans="1:34" s="567" customFormat="1" ht="15.75" customHeight="1">
      <c r="A106" s="684"/>
      <c r="B106" s="1010" t="s">
        <v>7880</v>
      </c>
      <c r="C106" s="1011"/>
      <c r="D106" s="1011"/>
      <c r="E106" s="1011"/>
      <c r="F106" s="1012"/>
      <c r="G106" s="1013" t="s">
        <v>8105</v>
      </c>
      <c r="H106" s="1014"/>
      <c r="I106" s="1014"/>
      <c r="J106" s="1014"/>
      <c r="K106" s="1014"/>
      <c r="L106" s="1014"/>
      <c r="M106" s="1014"/>
      <c r="N106" s="1014"/>
      <c r="O106" s="1014"/>
      <c r="P106" s="1014"/>
      <c r="Q106" s="1014"/>
      <c r="R106" s="1014"/>
      <c r="S106" s="1014"/>
      <c r="T106" s="1014"/>
      <c r="U106" s="1014"/>
      <c r="V106" s="1014"/>
      <c r="W106" s="1014"/>
      <c r="X106" s="1014"/>
      <c r="Y106" s="1014"/>
      <c r="Z106" s="1014"/>
      <c r="AA106" s="1014"/>
      <c r="AB106" s="1015"/>
      <c r="AC106" s="977">
        <f>'SP_Attivo MIN'!AC106</f>
        <v>0</v>
      </c>
      <c r="AD106" s="978"/>
      <c r="AE106" s="978"/>
      <c r="AF106" s="978"/>
      <c r="AG106" s="979"/>
      <c r="AH106" s="682" t="s">
        <v>6571</v>
      </c>
    </row>
    <row r="107" spans="1:34" s="567" customFormat="1" ht="15.75" customHeight="1">
      <c r="A107" s="684"/>
      <c r="B107" s="1010" t="s">
        <v>7882</v>
      </c>
      <c r="C107" s="1011"/>
      <c r="D107" s="1011"/>
      <c r="E107" s="1011"/>
      <c r="F107" s="1012"/>
      <c r="G107" s="1013" t="s">
        <v>8106</v>
      </c>
      <c r="H107" s="1014"/>
      <c r="I107" s="1014"/>
      <c r="J107" s="1014"/>
      <c r="K107" s="1014"/>
      <c r="L107" s="1014"/>
      <c r="M107" s="1014"/>
      <c r="N107" s="1014"/>
      <c r="O107" s="1014"/>
      <c r="P107" s="1014"/>
      <c r="Q107" s="1014"/>
      <c r="R107" s="1014"/>
      <c r="S107" s="1014"/>
      <c r="T107" s="1014"/>
      <c r="U107" s="1014"/>
      <c r="V107" s="1014"/>
      <c r="W107" s="1014"/>
      <c r="X107" s="1014"/>
      <c r="Y107" s="1014"/>
      <c r="Z107" s="1014"/>
      <c r="AA107" s="1014"/>
      <c r="AB107" s="1015"/>
      <c r="AC107" s="977">
        <f>'SP_Attivo MIN'!AC107</f>
        <v>0</v>
      </c>
      <c r="AD107" s="978"/>
      <c r="AE107" s="978"/>
      <c r="AF107" s="978"/>
      <c r="AG107" s="979"/>
      <c r="AH107" s="682" t="s">
        <v>6571</v>
      </c>
    </row>
    <row r="108" spans="1:34" s="567" customFormat="1" ht="15.75" customHeight="1">
      <c r="A108" s="684"/>
      <c r="B108" s="1010" t="s">
        <v>7884</v>
      </c>
      <c r="C108" s="1011"/>
      <c r="D108" s="1011"/>
      <c r="E108" s="1011"/>
      <c r="F108" s="1012"/>
      <c r="G108" s="1013" t="s">
        <v>8107</v>
      </c>
      <c r="H108" s="1014"/>
      <c r="I108" s="1014"/>
      <c r="J108" s="1014"/>
      <c r="K108" s="1014"/>
      <c r="L108" s="1014"/>
      <c r="M108" s="1014"/>
      <c r="N108" s="1014"/>
      <c r="O108" s="1014"/>
      <c r="P108" s="1014"/>
      <c r="Q108" s="1014"/>
      <c r="R108" s="1014"/>
      <c r="S108" s="1014"/>
      <c r="T108" s="1014"/>
      <c r="U108" s="1014"/>
      <c r="V108" s="1014"/>
      <c r="W108" s="1014"/>
      <c r="X108" s="1014"/>
      <c r="Y108" s="1014"/>
      <c r="Z108" s="1014"/>
      <c r="AA108" s="1014"/>
      <c r="AB108" s="1015"/>
      <c r="AC108" s="977">
        <f>'SP_Attivo MIN'!AC108</f>
        <v>0</v>
      </c>
      <c r="AD108" s="978"/>
      <c r="AE108" s="978"/>
      <c r="AF108" s="978"/>
      <c r="AG108" s="979"/>
      <c r="AH108" s="682" t="s">
        <v>6571</v>
      </c>
    </row>
    <row r="109" spans="1:34" s="567" customFormat="1" ht="15.75" customHeight="1" thickBot="1">
      <c r="A109" s="690"/>
      <c r="B109" s="1004" t="s">
        <v>239</v>
      </c>
      <c r="C109" s="1005"/>
      <c r="D109" s="1005"/>
      <c r="E109" s="1005"/>
      <c r="F109" s="1006"/>
      <c r="G109" s="1007" t="s">
        <v>8108</v>
      </c>
      <c r="H109" s="1008"/>
      <c r="I109" s="1008"/>
      <c r="J109" s="1008"/>
      <c r="K109" s="1008"/>
      <c r="L109" s="1008"/>
      <c r="M109" s="1008"/>
      <c r="N109" s="1008"/>
      <c r="O109" s="1008"/>
      <c r="P109" s="1008"/>
      <c r="Q109" s="1008"/>
      <c r="R109" s="1008"/>
      <c r="S109" s="1008"/>
      <c r="T109" s="1008"/>
      <c r="U109" s="1008"/>
      <c r="V109" s="1008"/>
      <c r="W109" s="1008"/>
      <c r="X109" s="1008"/>
      <c r="Y109" s="1008"/>
      <c r="Z109" s="1008"/>
      <c r="AA109" s="1008"/>
      <c r="AB109" s="1009"/>
      <c r="AC109" s="967">
        <f>'SP_Attivo MIN'!AC109</f>
        <v>0</v>
      </c>
      <c r="AD109" s="968"/>
      <c r="AE109" s="968"/>
      <c r="AF109" s="968"/>
      <c r="AG109" s="969"/>
      <c r="AH109" s="691" t="s">
        <v>6571</v>
      </c>
    </row>
    <row r="110" spans="1:34" s="567" customFormat="1" ht="15.75" customHeight="1">
      <c r="A110" s="689"/>
      <c r="B110" s="980" t="s">
        <v>7887</v>
      </c>
      <c r="C110" s="981"/>
      <c r="D110" s="981"/>
      <c r="E110" s="981"/>
      <c r="F110" s="982"/>
      <c r="G110" s="983" t="s">
        <v>8109</v>
      </c>
      <c r="H110" s="984"/>
      <c r="I110" s="984"/>
      <c r="J110" s="984"/>
      <c r="K110" s="984"/>
      <c r="L110" s="984"/>
      <c r="M110" s="984"/>
      <c r="N110" s="984"/>
      <c r="O110" s="984"/>
      <c r="P110" s="984"/>
      <c r="Q110" s="984"/>
      <c r="R110" s="984"/>
      <c r="S110" s="984"/>
      <c r="T110" s="984"/>
      <c r="U110" s="984"/>
      <c r="V110" s="984"/>
      <c r="W110" s="984"/>
      <c r="X110" s="984"/>
      <c r="Y110" s="984"/>
      <c r="Z110" s="984"/>
      <c r="AA110" s="984"/>
      <c r="AB110" s="985"/>
      <c r="AC110" s="986">
        <f>'SP_Attivo MIN'!AC110</f>
        <v>0</v>
      </c>
      <c r="AD110" s="987"/>
      <c r="AE110" s="987"/>
      <c r="AF110" s="987"/>
      <c r="AG110" s="988"/>
      <c r="AH110" s="692" t="s">
        <v>6571</v>
      </c>
    </row>
    <row r="111" spans="1:34" s="567" customFormat="1" ht="15.75" customHeight="1">
      <c r="A111" s="684"/>
      <c r="B111" s="971" t="s">
        <v>7889</v>
      </c>
      <c r="C111" s="972"/>
      <c r="D111" s="972"/>
      <c r="E111" s="972"/>
      <c r="F111" s="973"/>
      <c r="G111" s="974" t="s">
        <v>8110</v>
      </c>
      <c r="H111" s="975"/>
      <c r="I111" s="975"/>
      <c r="J111" s="975"/>
      <c r="K111" s="975"/>
      <c r="L111" s="975"/>
      <c r="M111" s="975"/>
      <c r="N111" s="975"/>
      <c r="O111" s="975"/>
      <c r="P111" s="975"/>
      <c r="Q111" s="975"/>
      <c r="R111" s="975"/>
      <c r="S111" s="975"/>
      <c r="T111" s="975"/>
      <c r="U111" s="975"/>
      <c r="V111" s="975"/>
      <c r="W111" s="975"/>
      <c r="X111" s="975"/>
      <c r="Y111" s="975"/>
      <c r="Z111" s="975"/>
      <c r="AA111" s="975"/>
      <c r="AB111" s="976"/>
      <c r="AC111" s="1001">
        <f>'SP_Attivo MIN'!AC111</f>
        <v>0</v>
      </c>
      <c r="AD111" s="1002"/>
      <c r="AE111" s="1002"/>
      <c r="AF111" s="1002"/>
      <c r="AG111" s="1003"/>
      <c r="AH111" s="682" t="s">
        <v>6571</v>
      </c>
    </row>
    <row r="112" spans="1:34" s="567" customFormat="1" ht="18" customHeight="1">
      <c r="A112" s="684"/>
      <c r="B112" s="989" t="s">
        <v>7891</v>
      </c>
      <c r="C112" s="990"/>
      <c r="D112" s="990"/>
      <c r="E112" s="990"/>
      <c r="F112" s="991"/>
      <c r="G112" s="992" t="s">
        <v>8111</v>
      </c>
      <c r="H112" s="993"/>
      <c r="I112" s="993"/>
      <c r="J112" s="993"/>
      <c r="K112" s="993"/>
      <c r="L112" s="993"/>
      <c r="M112" s="993"/>
      <c r="N112" s="993"/>
      <c r="O112" s="993"/>
      <c r="P112" s="993"/>
      <c r="Q112" s="993"/>
      <c r="R112" s="993"/>
      <c r="S112" s="993"/>
      <c r="T112" s="993"/>
      <c r="U112" s="993"/>
      <c r="V112" s="993"/>
      <c r="W112" s="993"/>
      <c r="X112" s="993"/>
      <c r="Y112" s="993"/>
      <c r="Z112" s="993"/>
      <c r="AA112" s="993"/>
      <c r="AB112" s="994"/>
      <c r="AC112" s="1019">
        <f>'SP_Attivo MIN'!AC112</f>
        <v>0</v>
      </c>
      <c r="AD112" s="1020"/>
      <c r="AE112" s="1020"/>
      <c r="AF112" s="1020"/>
      <c r="AG112" s="1021"/>
      <c r="AH112" s="682" t="s">
        <v>6571</v>
      </c>
    </row>
    <row r="113" spans="1:34" s="567" customFormat="1" ht="15.75" customHeight="1">
      <c r="A113" s="684"/>
      <c r="B113" s="1010" t="s">
        <v>272</v>
      </c>
      <c r="C113" s="1011"/>
      <c r="D113" s="1011"/>
      <c r="E113" s="1011"/>
      <c r="F113" s="1012"/>
      <c r="G113" s="1013" t="s">
        <v>8112</v>
      </c>
      <c r="H113" s="1014"/>
      <c r="I113" s="1014"/>
      <c r="J113" s="1014"/>
      <c r="K113" s="1014"/>
      <c r="L113" s="1014"/>
      <c r="M113" s="1014"/>
      <c r="N113" s="1014"/>
      <c r="O113" s="1014"/>
      <c r="P113" s="1014"/>
      <c r="Q113" s="1014"/>
      <c r="R113" s="1014"/>
      <c r="S113" s="1014"/>
      <c r="T113" s="1014"/>
      <c r="U113" s="1014"/>
      <c r="V113" s="1014"/>
      <c r="W113" s="1014"/>
      <c r="X113" s="1014"/>
      <c r="Y113" s="1014"/>
      <c r="Z113" s="1014"/>
      <c r="AA113" s="1014"/>
      <c r="AB113" s="1015"/>
      <c r="AC113" s="977">
        <f>'SP_Attivo MIN'!AC113</f>
        <v>0</v>
      </c>
      <c r="AD113" s="978"/>
      <c r="AE113" s="978"/>
      <c r="AF113" s="978"/>
      <c r="AG113" s="979"/>
      <c r="AH113" s="682" t="s">
        <v>6571</v>
      </c>
    </row>
    <row r="114" spans="1:34" s="567" customFormat="1" ht="15.75" customHeight="1">
      <c r="A114" s="684"/>
      <c r="B114" s="1010" t="s">
        <v>281</v>
      </c>
      <c r="C114" s="1011"/>
      <c r="D114" s="1011"/>
      <c r="E114" s="1011"/>
      <c r="F114" s="1012"/>
      <c r="G114" s="1013" t="s">
        <v>8113</v>
      </c>
      <c r="H114" s="1014"/>
      <c r="I114" s="1014"/>
      <c r="J114" s="1014"/>
      <c r="K114" s="1014"/>
      <c r="L114" s="1014"/>
      <c r="M114" s="1014"/>
      <c r="N114" s="1014"/>
      <c r="O114" s="1014"/>
      <c r="P114" s="1014"/>
      <c r="Q114" s="1014"/>
      <c r="R114" s="1014"/>
      <c r="S114" s="1014"/>
      <c r="T114" s="1014"/>
      <c r="U114" s="1014"/>
      <c r="V114" s="1014"/>
      <c r="W114" s="1014"/>
      <c r="X114" s="1014"/>
      <c r="Y114" s="1014"/>
      <c r="Z114" s="1014"/>
      <c r="AA114" s="1014"/>
      <c r="AB114" s="1015"/>
      <c r="AC114" s="977">
        <f>'SP_Attivo MIN'!AC114</f>
        <v>0</v>
      </c>
      <c r="AD114" s="978"/>
      <c r="AE114" s="978"/>
      <c r="AF114" s="978"/>
      <c r="AG114" s="979"/>
      <c r="AH114" s="682" t="s">
        <v>6571</v>
      </c>
    </row>
    <row r="115" spans="1:34" s="567" customFormat="1" ht="15.75" customHeight="1">
      <c r="A115" s="684"/>
      <c r="B115" s="1022" t="s">
        <v>288</v>
      </c>
      <c r="C115" s="1023"/>
      <c r="D115" s="1023"/>
      <c r="E115" s="1023"/>
      <c r="F115" s="1024"/>
      <c r="G115" s="1025" t="s">
        <v>8114</v>
      </c>
      <c r="H115" s="1026"/>
      <c r="I115" s="1026"/>
      <c r="J115" s="1026"/>
      <c r="K115" s="1026"/>
      <c r="L115" s="1026"/>
      <c r="M115" s="1026"/>
      <c r="N115" s="1026"/>
      <c r="O115" s="1026"/>
      <c r="P115" s="1026"/>
      <c r="Q115" s="1026"/>
      <c r="R115" s="1026"/>
      <c r="S115" s="1026"/>
      <c r="T115" s="1026"/>
      <c r="U115" s="1026"/>
      <c r="V115" s="1026"/>
      <c r="W115" s="1026"/>
      <c r="X115" s="1026"/>
      <c r="Y115" s="1026"/>
      <c r="Z115" s="1026"/>
      <c r="AA115" s="1026"/>
      <c r="AB115" s="1027"/>
      <c r="AC115" s="977">
        <f>'SP_Attivo MIN'!AC115</f>
        <v>0</v>
      </c>
      <c r="AD115" s="978"/>
      <c r="AE115" s="978"/>
      <c r="AF115" s="978"/>
      <c r="AG115" s="979"/>
      <c r="AH115" s="682" t="s">
        <v>6571</v>
      </c>
    </row>
    <row r="116" spans="1:34" s="567" customFormat="1" ht="15.75" customHeight="1">
      <c r="A116" s="684"/>
      <c r="B116" s="1010" t="s">
        <v>295</v>
      </c>
      <c r="C116" s="1011"/>
      <c r="D116" s="1011"/>
      <c r="E116" s="1011"/>
      <c r="F116" s="1012"/>
      <c r="G116" s="1013" t="s">
        <v>8115</v>
      </c>
      <c r="H116" s="1014"/>
      <c r="I116" s="1014"/>
      <c r="J116" s="1014"/>
      <c r="K116" s="1014"/>
      <c r="L116" s="1014"/>
      <c r="M116" s="1014"/>
      <c r="N116" s="1014"/>
      <c r="O116" s="1014"/>
      <c r="P116" s="1014"/>
      <c r="Q116" s="1014"/>
      <c r="R116" s="1014"/>
      <c r="S116" s="1014"/>
      <c r="T116" s="1014"/>
      <c r="U116" s="1014"/>
      <c r="V116" s="1014"/>
      <c r="W116" s="1014"/>
      <c r="X116" s="1014"/>
      <c r="Y116" s="1014"/>
      <c r="Z116" s="1014"/>
      <c r="AA116" s="1014"/>
      <c r="AB116" s="1015"/>
      <c r="AC116" s="977">
        <f>'SP_Attivo MIN'!AC116</f>
        <v>0</v>
      </c>
      <c r="AD116" s="978"/>
      <c r="AE116" s="978"/>
      <c r="AF116" s="978"/>
      <c r="AG116" s="979"/>
      <c r="AH116" s="682" t="s">
        <v>6571</v>
      </c>
    </row>
    <row r="117" spans="1:34" s="567" customFormat="1" ht="15.75" customHeight="1">
      <c r="A117" s="684"/>
      <c r="B117" s="1010" t="s">
        <v>302</v>
      </c>
      <c r="C117" s="1011"/>
      <c r="D117" s="1011"/>
      <c r="E117" s="1011"/>
      <c r="F117" s="1012"/>
      <c r="G117" s="1013" t="s">
        <v>8116</v>
      </c>
      <c r="H117" s="1014"/>
      <c r="I117" s="1014"/>
      <c r="J117" s="1014"/>
      <c r="K117" s="1014"/>
      <c r="L117" s="1014"/>
      <c r="M117" s="1014"/>
      <c r="N117" s="1014"/>
      <c r="O117" s="1014"/>
      <c r="P117" s="1014"/>
      <c r="Q117" s="1014"/>
      <c r="R117" s="1014"/>
      <c r="S117" s="1014"/>
      <c r="T117" s="1014"/>
      <c r="U117" s="1014"/>
      <c r="V117" s="1014"/>
      <c r="W117" s="1014"/>
      <c r="X117" s="1014"/>
      <c r="Y117" s="1014"/>
      <c r="Z117" s="1014"/>
      <c r="AA117" s="1014"/>
      <c r="AB117" s="1015"/>
      <c r="AC117" s="977">
        <f>'SP_Attivo MIN'!AC117</f>
        <v>0</v>
      </c>
      <c r="AD117" s="978"/>
      <c r="AE117" s="978"/>
      <c r="AF117" s="978"/>
      <c r="AG117" s="979"/>
      <c r="AH117" s="682" t="s">
        <v>6571</v>
      </c>
    </row>
    <row r="118" spans="1:34" s="567" customFormat="1" ht="15.75" customHeight="1">
      <c r="A118" s="684"/>
      <c r="B118" s="1010" t="s">
        <v>309</v>
      </c>
      <c r="C118" s="1011"/>
      <c r="D118" s="1011"/>
      <c r="E118" s="1011"/>
      <c r="F118" s="1012"/>
      <c r="G118" s="1013" t="s">
        <v>8117</v>
      </c>
      <c r="H118" s="1014"/>
      <c r="I118" s="1014"/>
      <c r="J118" s="1014"/>
      <c r="K118" s="1014"/>
      <c r="L118" s="1014"/>
      <c r="M118" s="1014"/>
      <c r="N118" s="1014"/>
      <c r="O118" s="1014"/>
      <c r="P118" s="1014"/>
      <c r="Q118" s="1014"/>
      <c r="R118" s="1014"/>
      <c r="S118" s="1014"/>
      <c r="T118" s="1014"/>
      <c r="U118" s="1014"/>
      <c r="V118" s="1014"/>
      <c r="W118" s="1014"/>
      <c r="X118" s="1014"/>
      <c r="Y118" s="1014"/>
      <c r="Z118" s="1014"/>
      <c r="AA118" s="1014"/>
      <c r="AB118" s="1015"/>
      <c r="AC118" s="977">
        <f>'SP_Attivo MIN'!AC118</f>
        <v>0</v>
      </c>
      <c r="AD118" s="978"/>
      <c r="AE118" s="978"/>
      <c r="AF118" s="978"/>
      <c r="AG118" s="979"/>
      <c r="AH118" s="682" t="s">
        <v>6571</v>
      </c>
    </row>
    <row r="119" spans="1:34" s="567" customFormat="1" ht="15.75" customHeight="1">
      <c r="A119" s="696"/>
      <c r="B119" s="1010" t="s">
        <v>316</v>
      </c>
      <c r="C119" s="1011"/>
      <c r="D119" s="1011"/>
      <c r="E119" s="1011"/>
      <c r="F119" s="1012"/>
      <c r="G119" s="1013" t="s">
        <v>8118</v>
      </c>
      <c r="H119" s="1014"/>
      <c r="I119" s="1014"/>
      <c r="J119" s="1014"/>
      <c r="K119" s="1014"/>
      <c r="L119" s="1014"/>
      <c r="M119" s="1014"/>
      <c r="N119" s="1014"/>
      <c r="O119" s="1014"/>
      <c r="P119" s="1014"/>
      <c r="Q119" s="1014"/>
      <c r="R119" s="1014"/>
      <c r="S119" s="1014"/>
      <c r="T119" s="1014"/>
      <c r="U119" s="1014"/>
      <c r="V119" s="1014"/>
      <c r="W119" s="1014"/>
      <c r="X119" s="1014"/>
      <c r="Y119" s="1014"/>
      <c r="Z119" s="1014"/>
      <c r="AA119" s="1014"/>
      <c r="AB119" s="1015"/>
      <c r="AC119" s="977">
        <f>'SP_Attivo MIN'!AC119</f>
        <v>0</v>
      </c>
      <c r="AD119" s="978"/>
      <c r="AE119" s="978"/>
      <c r="AF119" s="978"/>
      <c r="AG119" s="979"/>
      <c r="AH119" s="682" t="s">
        <v>6571</v>
      </c>
    </row>
    <row r="120" spans="1:34" s="567" customFormat="1" ht="15.75" customHeight="1">
      <c r="A120" s="684"/>
      <c r="B120" s="1010" t="s">
        <v>323</v>
      </c>
      <c r="C120" s="1011"/>
      <c r="D120" s="1011"/>
      <c r="E120" s="1011"/>
      <c r="F120" s="1012"/>
      <c r="G120" s="1013" t="s">
        <v>8119</v>
      </c>
      <c r="H120" s="1014"/>
      <c r="I120" s="1014"/>
      <c r="J120" s="1014"/>
      <c r="K120" s="1014"/>
      <c r="L120" s="1014"/>
      <c r="M120" s="1014"/>
      <c r="N120" s="1014"/>
      <c r="O120" s="1014"/>
      <c r="P120" s="1014"/>
      <c r="Q120" s="1014"/>
      <c r="R120" s="1014"/>
      <c r="S120" s="1014"/>
      <c r="T120" s="1014"/>
      <c r="U120" s="1014"/>
      <c r="V120" s="1014"/>
      <c r="W120" s="1014"/>
      <c r="X120" s="1014"/>
      <c r="Y120" s="1014"/>
      <c r="Z120" s="1014"/>
      <c r="AA120" s="1014"/>
      <c r="AB120" s="1015"/>
      <c r="AC120" s="977">
        <f>'SP_Attivo MIN'!AC120</f>
        <v>0</v>
      </c>
      <c r="AD120" s="978"/>
      <c r="AE120" s="978"/>
      <c r="AF120" s="978"/>
      <c r="AG120" s="979"/>
      <c r="AH120" s="682" t="s">
        <v>6571</v>
      </c>
    </row>
    <row r="121" spans="1:34" s="567" customFormat="1" ht="15.75" customHeight="1">
      <c r="A121" s="684"/>
      <c r="B121" s="1010" t="s">
        <v>373</v>
      </c>
      <c r="C121" s="1011"/>
      <c r="D121" s="1011"/>
      <c r="E121" s="1011"/>
      <c r="F121" s="1012"/>
      <c r="G121" s="1013" t="s">
        <v>8120</v>
      </c>
      <c r="H121" s="1014"/>
      <c r="I121" s="1014"/>
      <c r="J121" s="1014"/>
      <c r="K121" s="1014"/>
      <c r="L121" s="1014"/>
      <c r="M121" s="1014"/>
      <c r="N121" s="1014"/>
      <c r="O121" s="1014"/>
      <c r="P121" s="1014"/>
      <c r="Q121" s="1014"/>
      <c r="R121" s="1014"/>
      <c r="S121" s="1014"/>
      <c r="T121" s="1014"/>
      <c r="U121" s="1014"/>
      <c r="V121" s="1014"/>
      <c r="W121" s="1014"/>
      <c r="X121" s="1014"/>
      <c r="Y121" s="1014"/>
      <c r="Z121" s="1014"/>
      <c r="AA121" s="1014"/>
      <c r="AB121" s="1015"/>
      <c r="AC121" s="977">
        <f>'SP_Attivo MIN'!AC121</f>
        <v>0</v>
      </c>
      <c r="AD121" s="978"/>
      <c r="AE121" s="978"/>
      <c r="AF121" s="978"/>
      <c r="AG121" s="979"/>
      <c r="AH121" s="682" t="s">
        <v>6571</v>
      </c>
    </row>
    <row r="122" spans="1:34" s="567" customFormat="1" ht="15.75" customHeight="1">
      <c r="A122" s="684"/>
      <c r="B122" s="989" t="s">
        <v>7902</v>
      </c>
      <c r="C122" s="990"/>
      <c r="D122" s="990"/>
      <c r="E122" s="990"/>
      <c r="F122" s="991"/>
      <c r="G122" s="992" t="s">
        <v>8121</v>
      </c>
      <c r="H122" s="993"/>
      <c r="I122" s="993"/>
      <c r="J122" s="993"/>
      <c r="K122" s="993"/>
      <c r="L122" s="993"/>
      <c r="M122" s="993"/>
      <c r="N122" s="993"/>
      <c r="O122" s="993"/>
      <c r="P122" s="993"/>
      <c r="Q122" s="993"/>
      <c r="R122" s="993"/>
      <c r="S122" s="993"/>
      <c r="T122" s="993"/>
      <c r="U122" s="993"/>
      <c r="V122" s="993"/>
      <c r="W122" s="993"/>
      <c r="X122" s="993"/>
      <c r="Y122" s="993"/>
      <c r="Z122" s="993"/>
      <c r="AA122" s="993"/>
      <c r="AB122" s="994"/>
      <c r="AC122" s="1019">
        <f>'SP_Attivo MIN'!AC122</f>
        <v>0</v>
      </c>
      <c r="AD122" s="1020"/>
      <c r="AE122" s="1020"/>
      <c r="AF122" s="1020"/>
      <c r="AG122" s="1021"/>
      <c r="AH122" s="682" t="s">
        <v>6571</v>
      </c>
    </row>
    <row r="123" spans="1:34" s="567" customFormat="1" ht="15.75" customHeight="1">
      <c r="A123" s="684"/>
      <c r="B123" s="1010" t="s">
        <v>332</v>
      </c>
      <c r="C123" s="1011"/>
      <c r="D123" s="1011"/>
      <c r="E123" s="1011"/>
      <c r="F123" s="1012"/>
      <c r="G123" s="1013" t="s">
        <v>8122</v>
      </c>
      <c r="H123" s="1014"/>
      <c r="I123" s="1014"/>
      <c r="J123" s="1014"/>
      <c r="K123" s="1014"/>
      <c r="L123" s="1014"/>
      <c r="M123" s="1014"/>
      <c r="N123" s="1014"/>
      <c r="O123" s="1014"/>
      <c r="P123" s="1014"/>
      <c r="Q123" s="1014"/>
      <c r="R123" s="1014"/>
      <c r="S123" s="1014"/>
      <c r="T123" s="1014"/>
      <c r="U123" s="1014"/>
      <c r="V123" s="1014"/>
      <c r="W123" s="1014"/>
      <c r="X123" s="1014"/>
      <c r="Y123" s="1014"/>
      <c r="Z123" s="1014"/>
      <c r="AA123" s="1014"/>
      <c r="AB123" s="1015"/>
      <c r="AC123" s="977">
        <f>'SP_Attivo MIN'!AC123</f>
        <v>0</v>
      </c>
      <c r="AD123" s="978"/>
      <c r="AE123" s="978"/>
      <c r="AF123" s="978"/>
      <c r="AG123" s="979"/>
      <c r="AH123" s="682" t="s">
        <v>6571</v>
      </c>
    </row>
    <row r="124" spans="1:34" s="567" customFormat="1" ht="15.75" customHeight="1">
      <c r="A124" s="684"/>
      <c r="B124" s="1010" t="s">
        <v>340</v>
      </c>
      <c r="C124" s="1011"/>
      <c r="D124" s="1011"/>
      <c r="E124" s="1011"/>
      <c r="F124" s="1012"/>
      <c r="G124" s="1013" t="s">
        <v>8123</v>
      </c>
      <c r="H124" s="1014"/>
      <c r="I124" s="1014"/>
      <c r="J124" s="1014"/>
      <c r="K124" s="1014"/>
      <c r="L124" s="1014"/>
      <c r="M124" s="1014"/>
      <c r="N124" s="1014"/>
      <c r="O124" s="1014"/>
      <c r="P124" s="1014"/>
      <c r="Q124" s="1014"/>
      <c r="R124" s="1014"/>
      <c r="S124" s="1014"/>
      <c r="T124" s="1014"/>
      <c r="U124" s="1014"/>
      <c r="V124" s="1014"/>
      <c r="W124" s="1014"/>
      <c r="X124" s="1014"/>
      <c r="Y124" s="1014"/>
      <c r="Z124" s="1014"/>
      <c r="AA124" s="1014"/>
      <c r="AB124" s="1015"/>
      <c r="AC124" s="977">
        <f>'SP_Attivo MIN'!AC124</f>
        <v>0</v>
      </c>
      <c r="AD124" s="978"/>
      <c r="AE124" s="978"/>
      <c r="AF124" s="978"/>
      <c r="AG124" s="979"/>
      <c r="AH124" s="682" t="s">
        <v>6571</v>
      </c>
    </row>
    <row r="125" spans="1:34" s="567" customFormat="1" ht="15.75" customHeight="1">
      <c r="A125" s="684"/>
      <c r="B125" s="1010" t="s">
        <v>346</v>
      </c>
      <c r="C125" s="1011"/>
      <c r="D125" s="1011"/>
      <c r="E125" s="1011"/>
      <c r="F125" s="1012"/>
      <c r="G125" s="1013" t="s">
        <v>8124</v>
      </c>
      <c r="H125" s="1014"/>
      <c r="I125" s="1014"/>
      <c r="J125" s="1014"/>
      <c r="K125" s="1014"/>
      <c r="L125" s="1014"/>
      <c r="M125" s="1014"/>
      <c r="N125" s="1014"/>
      <c r="O125" s="1014"/>
      <c r="P125" s="1014"/>
      <c r="Q125" s="1014"/>
      <c r="R125" s="1014"/>
      <c r="S125" s="1014"/>
      <c r="T125" s="1014"/>
      <c r="U125" s="1014"/>
      <c r="V125" s="1014"/>
      <c r="W125" s="1014"/>
      <c r="X125" s="1014"/>
      <c r="Y125" s="1014"/>
      <c r="Z125" s="1014"/>
      <c r="AA125" s="1014"/>
      <c r="AB125" s="1015"/>
      <c r="AC125" s="977">
        <f>'SP_Attivo MIN'!AC125</f>
        <v>0</v>
      </c>
      <c r="AD125" s="978"/>
      <c r="AE125" s="978"/>
      <c r="AF125" s="978"/>
      <c r="AG125" s="979"/>
      <c r="AH125" s="682" t="s">
        <v>6571</v>
      </c>
    </row>
    <row r="126" spans="1:34" s="567" customFormat="1" ht="15.75" customHeight="1">
      <c r="A126" s="684"/>
      <c r="B126" s="1010" t="s">
        <v>352</v>
      </c>
      <c r="C126" s="1011"/>
      <c r="D126" s="1011"/>
      <c r="E126" s="1011"/>
      <c r="F126" s="1012"/>
      <c r="G126" s="1013" t="s">
        <v>8125</v>
      </c>
      <c r="H126" s="1014"/>
      <c r="I126" s="1014"/>
      <c r="J126" s="1014"/>
      <c r="K126" s="1014"/>
      <c r="L126" s="1014"/>
      <c r="M126" s="1014"/>
      <c r="N126" s="1014"/>
      <c r="O126" s="1014"/>
      <c r="P126" s="1014"/>
      <c r="Q126" s="1014"/>
      <c r="R126" s="1014"/>
      <c r="S126" s="1014"/>
      <c r="T126" s="1014"/>
      <c r="U126" s="1014"/>
      <c r="V126" s="1014"/>
      <c r="W126" s="1014"/>
      <c r="X126" s="1014"/>
      <c r="Y126" s="1014"/>
      <c r="Z126" s="1014"/>
      <c r="AA126" s="1014"/>
      <c r="AB126" s="1015"/>
      <c r="AC126" s="977">
        <f>'SP_Attivo MIN'!AC126</f>
        <v>0</v>
      </c>
      <c r="AD126" s="978"/>
      <c r="AE126" s="978"/>
      <c r="AF126" s="978"/>
      <c r="AG126" s="979"/>
      <c r="AH126" s="682" t="s">
        <v>6571</v>
      </c>
    </row>
    <row r="127" spans="1:34" s="567" customFormat="1" ht="15.75" customHeight="1">
      <c r="A127" s="684"/>
      <c r="B127" s="1010" t="s">
        <v>358</v>
      </c>
      <c r="C127" s="1011"/>
      <c r="D127" s="1011"/>
      <c r="E127" s="1011"/>
      <c r="F127" s="1012"/>
      <c r="G127" s="1013" t="s">
        <v>8126</v>
      </c>
      <c r="H127" s="1014"/>
      <c r="I127" s="1014"/>
      <c r="J127" s="1014"/>
      <c r="K127" s="1014"/>
      <c r="L127" s="1014"/>
      <c r="M127" s="1014"/>
      <c r="N127" s="1014"/>
      <c r="O127" s="1014"/>
      <c r="P127" s="1014"/>
      <c r="Q127" s="1014"/>
      <c r="R127" s="1014"/>
      <c r="S127" s="1014"/>
      <c r="T127" s="1014"/>
      <c r="U127" s="1014"/>
      <c r="V127" s="1014"/>
      <c r="W127" s="1014"/>
      <c r="X127" s="1014"/>
      <c r="Y127" s="1014"/>
      <c r="Z127" s="1014"/>
      <c r="AA127" s="1014"/>
      <c r="AB127" s="1015"/>
      <c r="AC127" s="977">
        <f>'SP_Attivo MIN'!AC127</f>
        <v>0</v>
      </c>
      <c r="AD127" s="978"/>
      <c r="AE127" s="978"/>
      <c r="AF127" s="978"/>
      <c r="AG127" s="979"/>
      <c r="AH127" s="682" t="s">
        <v>6571</v>
      </c>
    </row>
    <row r="128" spans="1:34" s="567" customFormat="1" ht="15.75" customHeight="1">
      <c r="A128" s="684"/>
      <c r="B128" s="1010" t="s">
        <v>364</v>
      </c>
      <c r="C128" s="1011"/>
      <c r="D128" s="1011"/>
      <c r="E128" s="1011"/>
      <c r="F128" s="1012"/>
      <c r="G128" s="1013" t="s">
        <v>8127</v>
      </c>
      <c r="H128" s="1014"/>
      <c r="I128" s="1014"/>
      <c r="J128" s="1014"/>
      <c r="K128" s="1014"/>
      <c r="L128" s="1014"/>
      <c r="M128" s="1014"/>
      <c r="N128" s="1014"/>
      <c r="O128" s="1014"/>
      <c r="P128" s="1014"/>
      <c r="Q128" s="1014"/>
      <c r="R128" s="1014"/>
      <c r="S128" s="1014"/>
      <c r="T128" s="1014"/>
      <c r="U128" s="1014"/>
      <c r="V128" s="1014"/>
      <c r="W128" s="1014"/>
      <c r="X128" s="1014"/>
      <c r="Y128" s="1014"/>
      <c r="Z128" s="1014"/>
      <c r="AA128" s="1014"/>
      <c r="AB128" s="1015"/>
      <c r="AC128" s="977">
        <f>'SP_Attivo MIN'!AC128</f>
        <v>0</v>
      </c>
      <c r="AD128" s="978"/>
      <c r="AE128" s="978"/>
      <c r="AF128" s="978"/>
      <c r="AG128" s="979"/>
      <c r="AH128" s="682" t="s">
        <v>6571</v>
      </c>
    </row>
    <row r="129" spans="1:34" s="567" customFormat="1" ht="15.75" customHeight="1" thickBot="1">
      <c r="A129" s="690"/>
      <c r="B129" s="1004" t="s">
        <v>381</v>
      </c>
      <c r="C129" s="1005"/>
      <c r="D129" s="1005"/>
      <c r="E129" s="1005"/>
      <c r="F129" s="1006"/>
      <c r="G129" s="1007" t="s">
        <v>8128</v>
      </c>
      <c r="H129" s="1008"/>
      <c r="I129" s="1008"/>
      <c r="J129" s="1008"/>
      <c r="K129" s="1008"/>
      <c r="L129" s="1008"/>
      <c r="M129" s="1008"/>
      <c r="N129" s="1008"/>
      <c r="O129" s="1008"/>
      <c r="P129" s="1008"/>
      <c r="Q129" s="1008"/>
      <c r="R129" s="1008"/>
      <c r="S129" s="1008"/>
      <c r="T129" s="1008"/>
      <c r="U129" s="1008"/>
      <c r="V129" s="1008"/>
      <c r="W129" s="1008"/>
      <c r="X129" s="1008"/>
      <c r="Y129" s="1008"/>
      <c r="Z129" s="1008"/>
      <c r="AA129" s="1008"/>
      <c r="AB129" s="1009"/>
      <c r="AC129" s="967">
        <f>'SP_Attivo MIN'!AC129</f>
        <v>0</v>
      </c>
      <c r="AD129" s="968"/>
      <c r="AE129" s="968"/>
      <c r="AF129" s="968"/>
      <c r="AG129" s="969"/>
      <c r="AH129" s="697" t="s">
        <v>6571</v>
      </c>
    </row>
    <row r="130" spans="1:34" s="567" customFormat="1" ht="15.75" customHeight="1">
      <c r="A130" s="689"/>
      <c r="B130" s="980" t="s">
        <v>7911</v>
      </c>
      <c r="C130" s="981"/>
      <c r="D130" s="981"/>
      <c r="E130" s="981"/>
      <c r="F130" s="982"/>
      <c r="G130" s="983" t="s">
        <v>8129</v>
      </c>
      <c r="H130" s="984"/>
      <c r="I130" s="984"/>
      <c r="J130" s="984"/>
      <c r="K130" s="984"/>
      <c r="L130" s="984"/>
      <c r="M130" s="984"/>
      <c r="N130" s="984"/>
      <c r="O130" s="984"/>
      <c r="P130" s="984"/>
      <c r="Q130" s="984"/>
      <c r="R130" s="984"/>
      <c r="S130" s="984"/>
      <c r="T130" s="984"/>
      <c r="U130" s="984"/>
      <c r="V130" s="984"/>
      <c r="W130" s="984"/>
      <c r="X130" s="984"/>
      <c r="Y130" s="984"/>
      <c r="Z130" s="984"/>
      <c r="AA130" s="984"/>
      <c r="AB130" s="985"/>
      <c r="AC130" s="986">
        <f>'SP_Attivo MIN'!AC130</f>
        <v>0</v>
      </c>
      <c r="AD130" s="987"/>
      <c r="AE130" s="987"/>
      <c r="AF130" s="987"/>
      <c r="AG130" s="988"/>
      <c r="AH130" s="682" t="s">
        <v>6571</v>
      </c>
    </row>
    <row r="131" spans="1:34" s="567" customFormat="1" ht="15.75" customHeight="1">
      <c r="A131" s="684"/>
      <c r="B131" s="989" t="s">
        <v>7913</v>
      </c>
      <c r="C131" s="990"/>
      <c r="D131" s="990"/>
      <c r="E131" s="990"/>
      <c r="F131" s="991"/>
      <c r="G131" s="992" t="s">
        <v>8130</v>
      </c>
      <c r="H131" s="993"/>
      <c r="I131" s="993"/>
      <c r="J131" s="993"/>
      <c r="K131" s="993"/>
      <c r="L131" s="993"/>
      <c r="M131" s="993"/>
      <c r="N131" s="993"/>
      <c r="O131" s="993"/>
      <c r="P131" s="993"/>
      <c r="Q131" s="993"/>
      <c r="R131" s="993"/>
      <c r="S131" s="993"/>
      <c r="T131" s="993"/>
      <c r="U131" s="993"/>
      <c r="V131" s="993"/>
      <c r="W131" s="993"/>
      <c r="X131" s="993"/>
      <c r="Y131" s="993"/>
      <c r="Z131" s="993"/>
      <c r="AA131" s="993"/>
      <c r="AB131" s="994"/>
      <c r="AC131" s="1019">
        <f>'SP_Attivo MIN'!AC131</f>
        <v>0</v>
      </c>
      <c r="AD131" s="1020"/>
      <c r="AE131" s="1020"/>
      <c r="AF131" s="1020"/>
      <c r="AG131" s="1021"/>
      <c r="AH131" s="682" t="s">
        <v>6571</v>
      </c>
    </row>
    <row r="132" spans="1:34" s="567" customFormat="1" ht="15.75" customHeight="1">
      <c r="A132" s="684" t="s">
        <v>6646</v>
      </c>
      <c r="B132" s="1010" t="s">
        <v>7915</v>
      </c>
      <c r="C132" s="1011"/>
      <c r="D132" s="1011"/>
      <c r="E132" s="1011"/>
      <c r="F132" s="1012"/>
      <c r="G132" s="1013" t="s">
        <v>8131</v>
      </c>
      <c r="H132" s="1014"/>
      <c r="I132" s="1014"/>
      <c r="J132" s="1014"/>
      <c r="K132" s="1014"/>
      <c r="L132" s="1014"/>
      <c r="M132" s="1014"/>
      <c r="N132" s="1014"/>
      <c r="O132" s="1014"/>
      <c r="P132" s="1014"/>
      <c r="Q132" s="1014"/>
      <c r="R132" s="1014"/>
      <c r="S132" s="1014"/>
      <c r="T132" s="1014"/>
      <c r="U132" s="1014"/>
      <c r="V132" s="1014"/>
      <c r="W132" s="1014"/>
      <c r="X132" s="1014"/>
      <c r="Y132" s="1014"/>
      <c r="Z132" s="1014"/>
      <c r="AA132" s="1014"/>
      <c r="AB132" s="1015"/>
      <c r="AC132" s="977">
        <f>'SP_Attivo MIN'!AC132</f>
        <v>0</v>
      </c>
      <c r="AD132" s="978"/>
      <c r="AE132" s="978"/>
      <c r="AF132" s="978"/>
      <c r="AG132" s="979"/>
      <c r="AH132" s="682" t="s">
        <v>6571</v>
      </c>
    </row>
    <row r="133" spans="1:34" s="567" customFormat="1" ht="15.75" customHeight="1">
      <c r="A133" s="684" t="s">
        <v>6646</v>
      </c>
      <c r="B133" s="1010" t="s">
        <v>7917</v>
      </c>
      <c r="C133" s="1011"/>
      <c r="D133" s="1011"/>
      <c r="E133" s="1011"/>
      <c r="F133" s="1012"/>
      <c r="G133" s="1013" t="s">
        <v>8132</v>
      </c>
      <c r="H133" s="1014"/>
      <c r="I133" s="1014"/>
      <c r="J133" s="1014"/>
      <c r="K133" s="1014"/>
      <c r="L133" s="1014"/>
      <c r="M133" s="1014"/>
      <c r="N133" s="1014"/>
      <c r="O133" s="1014"/>
      <c r="P133" s="1014"/>
      <c r="Q133" s="1014"/>
      <c r="R133" s="1014"/>
      <c r="S133" s="1014"/>
      <c r="T133" s="1014"/>
      <c r="U133" s="1014"/>
      <c r="V133" s="1014"/>
      <c r="W133" s="1014"/>
      <c r="X133" s="1014"/>
      <c r="Y133" s="1014"/>
      <c r="Z133" s="1014"/>
      <c r="AA133" s="1014"/>
      <c r="AB133" s="1015"/>
      <c r="AC133" s="977">
        <f>'SP_Attivo MIN'!AC133</f>
        <v>0</v>
      </c>
      <c r="AD133" s="978"/>
      <c r="AE133" s="978"/>
      <c r="AF133" s="978"/>
      <c r="AG133" s="979"/>
      <c r="AH133" s="682" t="s">
        <v>6571</v>
      </c>
    </row>
    <row r="134" spans="1:34" s="567" customFormat="1" ht="19.5" customHeight="1">
      <c r="A134" s="684" t="s">
        <v>6643</v>
      </c>
      <c r="B134" s="1022" t="s">
        <v>7919</v>
      </c>
      <c r="C134" s="1023"/>
      <c r="D134" s="1023"/>
      <c r="E134" s="1023"/>
      <c r="F134" s="1024"/>
      <c r="G134" s="1025" t="s">
        <v>8133</v>
      </c>
      <c r="H134" s="1026"/>
      <c r="I134" s="1026"/>
      <c r="J134" s="1026"/>
      <c r="K134" s="1026"/>
      <c r="L134" s="1026"/>
      <c r="M134" s="1026"/>
      <c r="N134" s="1026"/>
      <c r="O134" s="1026"/>
      <c r="P134" s="1026"/>
      <c r="Q134" s="1026"/>
      <c r="R134" s="1026"/>
      <c r="S134" s="1026"/>
      <c r="T134" s="1026"/>
      <c r="U134" s="1026"/>
      <c r="V134" s="1026"/>
      <c r="W134" s="1026"/>
      <c r="X134" s="1026"/>
      <c r="Y134" s="1026"/>
      <c r="Z134" s="1026"/>
      <c r="AA134" s="1026"/>
      <c r="AB134" s="1027"/>
      <c r="AC134" s="977">
        <f>'SP_Attivo MIN'!AC134</f>
        <v>0</v>
      </c>
      <c r="AD134" s="978"/>
      <c r="AE134" s="978"/>
      <c r="AF134" s="978"/>
      <c r="AG134" s="979"/>
      <c r="AH134" s="682" t="s">
        <v>6571</v>
      </c>
    </row>
    <row r="135" spans="1:34" s="567" customFormat="1" ht="18.75" customHeight="1">
      <c r="A135" s="684"/>
      <c r="B135" s="1022" t="s">
        <v>7921</v>
      </c>
      <c r="C135" s="1023"/>
      <c r="D135" s="1023"/>
      <c r="E135" s="1023"/>
      <c r="F135" s="1024"/>
      <c r="G135" s="1025" t="s">
        <v>8134</v>
      </c>
      <c r="H135" s="1026"/>
      <c r="I135" s="1026"/>
      <c r="J135" s="1026"/>
      <c r="K135" s="1026"/>
      <c r="L135" s="1026"/>
      <c r="M135" s="1026"/>
      <c r="N135" s="1026"/>
      <c r="O135" s="1026"/>
      <c r="P135" s="1026"/>
      <c r="Q135" s="1026"/>
      <c r="R135" s="1026"/>
      <c r="S135" s="1026"/>
      <c r="T135" s="1026"/>
      <c r="U135" s="1026"/>
      <c r="V135" s="1026"/>
      <c r="W135" s="1026"/>
      <c r="X135" s="1026"/>
      <c r="Y135" s="1026"/>
      <c r="Z135" s="1026"/>
      <c r="AA135" s="1026"/>
      <c r="AB135" s="1027"/>
      <c r="AC135" s="977">
        <f>'SP_Attivo MIN'!AC135</f>
        <v>0</v>
      </c>
      <c r="AD135" s="978"/>
      <c r="AE135" s="978"/>
      <c r="AF135" s="978"/>
      <c r="AG135" s="979"/>
      <c r="AH135" s="682" t="s">
        <v>6571</v>
      </c>
    </row>
    <row r="136" spans="1:34" s="567" customFormat="1" ht="15.75" customHeight="1">
      <c r="A136" s="684" t="s">
        <v>6646</v>
      </c>
      <c r="B136" s="1010" t="s">
        <v>7923</v>
      </c>
      <c r="C136" s="1011"/>
      <c r="D136" s="1011"/>
      <c r="E136" s="1011"/>
      <c r="F136" s="1012"/>
      <c r="G136" s="1013" t="s">
        <v>8135</v>
      </c>
      <c r="H136" s="1014"/>
      <c r="I136" s="1014"/>
      <c r="J136" s="1014"/>
      <c r="K136" s="1014"/>
      <c r="L136" s="1014"/>
      <c r="M136" s="1014"/>
      <c r="N136" s="1014"/>
      <c r="O136" s="1014"/>
      <c r="P136" s="1014"/>
      <c r="Q136" s="1014"/>
      <c r="R136" s="1014"/>
      <c r="S136" s="1014"/>
      <c r="T136" s="1014"/>
      <c r="U136" s="1014"/>
      <c r="V136" s="1014"/>
      <c r="W136" s="1014"/>
      <c r="X136" s="1014"/>
      <c r="Y136" s="1014"/>
      <c r="Z136" s="1014"/>
      <c r="AA136" s="1014"/>
      <c r="AB136" s="1015"/>
      <c r="AC136" s="977">
        <f>'SP_Attivo MIN'!AC136</f>
        <v>0</v>
      </c>
      <c r="AD136" s="978"/>
      <c r="AE136" s="978"/>
      <c r="AF136" s="978"/>
      <c r="AG136" s="979"/>
      <c r="AH136" s="682" t="s">
        <v>6571</v>
      </c>
    </row>
    <row r="137" spans="1:34" s="567" customFormat="1" ht="15.75" customHeight="1">
      <c r="A137" s="684" t="s">
        <v>6646</v>
      </c>
      <c r="B137" s="1010" t="s">
        <v>7925</v>
      </c>
      <c r="C137" s="1011"/>
      <c r="D137" s="1011"/>
      <c r="E137" s="1011"/>
      <c r="F137" s="1012"/>
      <c r="G137" s="1013" t="s">
        <v>8136</v>
      </c>
      <c r="H137" s="1014"/>
      <c r="I137" s="1014"/>
      <c r="J137" s="1014"/>
      <c r="K137" s="1014"/>
      <c r="L137" s="1014"/>
      <c r="M137" s="1014"/>
      <c r="N137" s="1014"/>
      <c r="O137" s="1014"/>
      <c r="P137" s="1014"/>
      <c r="Q137" s="1014"/>
      <c r="R137" s="1014"/>
      <c r="S137" s="1014"/>
      <c r="T137" s="1014"/>
      <c r="U137" s="1014"/>
      <c r="V137" s="1014"/>
      <c r="W137" s="1014"/>
      <c r="X137" s="1014"/>
      <c r="Y137" s="1014"/>
      <c r="Z137" s="1014"/>
      <c r="AA137" s="1014"/>
      <c r="AB137" s="1015"/>
      <c r="AC137" s="977">
        <f>'SP_Attivo MIN'!AC137</f>
        <v>0</v>
      </c>
      <c r="AD137" s="978"/>
      <c r="AE137" s="978"/>
      <c r="AF137" s="978"/>
      <c r="AG137" s="979"/>
      <c r="AH137" s="682" t="s">
        <v>6571</v>
      </c>
    </row>
    <row r="138" spans="1:34" s="567" customFormat="1" ht="15.75" customHeight="1">
      <c r="A138" s="684" t="s">
        <v>6646</v>
      </c>
      <c r="B138" s="1010" t="s">
        <v>586</v>
      </c>
      <c r="C138" s="1011"/>
      <c r="D138" s="1011"/>
      <c r="E138" s="1011"/>
      <c r="F138" s="1012"/>
      <c r="G138" s="1013" t="s">
        <v>8137</v>
      </c>
      <c r="H138" s="1014"/>
      <c r="I138" s="1014"/>
      <c r="J138" s="1014"/>
      <c r="K138" s="1014"/>
      <c r="L138" s="1014"/>
      <c r="M138" s="1014"/>
      <c r="N138" s="1014"/>
      <c r="O138" s="1014"/>
      <c r="P138" s="1014"/>
      <c r="Q138" s="1014"/>
      <c r="R138" s="1014"/>
      <c r="S138" s="1014"/>
      <c r="T138" s="1014"/>
      <c r="U138" s="1014"/>
      <c r="V138" s="1014"/>
      <c r="W138" s="1014"/>
      <c r="X138" s="1014"/>
      <c r="Y138" s="1014"/>
      <c r="Z138" s="1014"/>
      <c r="AA138" s="1014"/>
      <c r="AB138" s="1015"/>
      <c r="AC138" s="977">
        <f>'SP_Attivo MIN'!AC138</f>
        <v>0</v>
      </c>
      <c r="AD138" s="978"/>
      <c r="AE138" s="978"/>
      <c r="AF138" s="978"/>
      <c r="AG138" s="979"/>
      <c r="AH138" s="682" t="s">
        <v>6571</v>
      </c>
    </row>
    <row r="139" spans="1:34" s="567" customFormat="1" ht="15.75" customHeight="1">
      <c r="A139" s="684" t="s">
        <v>6646</v>
      </c>
      <c r="B139" s="1010" t="s">
        <v>594</v>
      </c>
      <c r="C139" s="1011"/>
      <c r="D139" s="1011"/>
      <c r="E139" s="1011"/>
      <c r="F139" s="1012"/>
      <c r="G139" s="1013" t="s">
        <v>8138</v>
      </c>
      <c r="H139" s="1014"/>
      <c r="I139" s="1014"/>
      <c r="J139" s="1014"/>
      <c r="K139" s="1014"/>
      <c r="L139" s="1014"/>
      <c r="M139" s="1014"/>
      <c r="N139" s="1014"/>
      <c r="O139" s="1014"/>
      <c r="P139" s="1014"/>
      <c r="Q139" s="1014"/>
      <c r="R139" s="1014"/>
      <c r="S139" s="1014"/>
      <c r="T139" s="1014"/>
      <c r="U139" s="1014"/>
      <c r="V139" s="1014"/>
      <c r="W139" s="1014"/>
      <c r="X139" s="1014"/>
      <c r="Y139" s="1014"/>
      <c r="Z139" s="1014"/>
      <c r="AA139" s="1014"/>
      <c r="AB139" s="1015"/>
      <c r="AC139" s="977">
        <f>'SP_Attivo MIN'!AC139</f>
        <v>0</v>
      </c>
      <c r="AD139" s="978"/>
      <c r="AE139" s="978"/>
      <c r="AF139" s="978"/>
      <c r="AG139" s="979"/>
      <c r="AH139" s="682" t="s">
        <v>6571</v>
      </c>
    </row>
    <row r="140" spans="1:34" s="567" customFormat="1" ht="15.75" customHeight="1">
      <c r="A140" s="684"/>
      <c r="B140" s="1010" t="s">
        <v>7929</v>
      </c>
      <c r="C140" s="1011"/>
      <c r="D140" s="1011"/>
      <c r="E140" s="1011"/>
      <c r="F140" s="1012"/>
      <c r="G140" s="1013" t="s">
        <v>8139</v>
      </c>
      <c r="H140" s="1014"/>
      <c r="I140" s="1014"/>
      <c r="J140" s="1014"/>
      <c r="K140" s="1014"/>
      <c r="L140" s="1014"/>
      <c r="M140" s="1014"/>
      <c r="N140" s="1014"/>
      <c r="O140" s="1014"/>
      <c r="P140" s="1014"/>
      <c r="Q140" s="1014"/>
      <c r="R140" s="1014"/>
      <c r="S140" s="1014"/>
      <c r="T140" s="1014"/>
      <c r="U140" s="1014"/>
      <c r="V140" s="1014"/>
      <c r="W140" s="1014"/>
      <c r="X140" s="1014"/>
      <c r="Y140" s="1014"/>
      <c r="Z140" s="1014"/>
      <c r="AA140" s="1014"/>
      <c r="AB140" s="1015"/>
      <c r="AC140" s="1028">
        <f>'SP_Attivo MIN'!AC140</f>
        <v>0</v>
      </c>
      <c r="AD140" s="1029"/>
      <c r="AE140" s="1029"/>
      <c r="AF140" s="1029"/>
      <c r="AG140" s="1030"/>
      <c r="AH140" s="682" t="s">
        <v>6571</v>
      </c>
    </row>
    <row r="141" spans="1:34" s="567" customFormat="1" ht="15.75" customHeight="1">
      <c r="A141" s="684" t="s">
        <v>6646</v>
      </c>
      <c r="B141" s="1010" t="s">
        <v>627</v>
      </c>
      <c r="C141" s="1011"/>
      <c r="D141" s="1011"/>
      <c r="E141" s="1011"/>
      <c r="F141" s="1012"/>
      <c r="G141" s="1013" t="s">
        <v>8140</v>
      </c>
      <c r="H141" s="1014"/>
      <c r="I141" s="1014"/>
      <c r="J141" s="1014"/>
      <c r="K141" s="1014"/>
      <c r="L141" s="1014"/>
      <c r="M141" s="1014"/>
      <c r="N141" s="1014"/>
      <c r="O141" s="1014"/>
      <c r="P141" s="1014"/>
      <c r="Q141" s="1014"/>
      <c r="R141" s="1014"/>
      <c r="S141" s="1014"/>
      <c r="T141" s="1014"/>
      <c r="U141" s="1014"/>
      <c r="V141" s="1014"/>
      <c r="W141" s="1014"/>
      <c r="X141" s="1014"/>
      <c r="Y141" s="1014"/>
      <c r="Z141" s="1014"/>
      <c r="AA141" s="1014"/>
      <c r="AB141" s="1015"/>
      <c r="AC141" s="977">
        <f>'SP_Attivo MIN'!AC141</f>
        <v>0</v>
      </c>
      <c r="AD141" s="978"/>
      <c r="AE141" s="978"/>
      <c r="AF141" s="978"/>
      <c r="AG141" s="979"/>
      <c r="AH141" s="682" t="s">
        <v>6571</v>
      </c>
    </row>
    <row r="142" spans="1:34" s="567" customFormat="1" ht="15.75" customHeight="1">
      <c r="A142" s="684" t="s">
        <v>6646</v>
      </c>
      <c r="B142" s="1010" t="s">
        <v>635</v>
      </c>
      <c r="C142" s="1011"/>
      <c r="D142" s="1011"/>
      <c r="E142" s="1011"/>
      <c r="F142" s="1012"/>
      <c r="G142" s="1013" t="s">
        <v>8141</v>
      </c>
      <c r="H142" s="1014"/>
      <c r="I142" s="1014"/>
      <c r="J142" s="1014"/>
      <c r="K142" s="1014"/>
      <c r="L142" s="1014"/>
      <c r="M142" s="1014"/>
      <c r="N142" s="1014"/>
      <c r="O142" s="1014"/>
      <c r="P142" s="1014"/>
      <c r="Q142" s="1014"/>
      <c r="R142" s="1014"/>
      <c r="S142" s="1014"/>
      <c r="T142" s="1014"/>
      <c r="U142" s="1014"/>
      <c r="V142" s="1014"/>
      <c r="W142" s="1014"/>
      <c r="X142" s="1014"/>
      <c r="Y142" s="1014"/>
      <c r="Z142" s="1014"/>
      <c r="AA142" s="1014"/>
      <c r="AB142" s="1015"/>
      <c r="AC142" s="977">
        <f>'SP_Attivo MIN'!AC142</f>
        <v>0</v>
      </c>
      <c r="AD142" s="978"/>
      <c r="AE142" s="978"/>
      <c r="AF142" s="978"/>
      <c r="AG142" s="979"/>
      <c r="AH142" s="682" t="s">
        <v>6571</v>
      </c>
    </row>
    <row r="143" spans="1:34" s="567" customFormat="1" ht="15.75" customHeight="1">
      <c r="A143" s="684" t="s">
        <v>6646</v>
      </c>
      <c r="B143" s="1010" t="s">
        <v>643</v>
      </c>
      <c r="C143" s="1011"/>
      <c r="D143" s="1011"/>
      <c r="E143" s="1011"/>
      <c r="F143" s="1012"/>
      <c r="G143" s="1013" t="s">
        <v>8142</v>
      </c>
      <c r="H143" s="1014"/>
      <c r="I143" s="1014"/>
      <c r="J143" s="1014"/>
      <c r="K143" s="1014"/>
      <c r="L143" s="1014"/>
      <c r="M143" s="1014"/>
      <c r="N143" s="1014"/>
      <c r="O143" s="1014"/>
      <c r="P143" s="1014"/>
      <c r="Q143" s="1014"/>
      <c r="R143" s="1014"/>
      <c r="S143" s="1014"/>
      <c r="T143" s="1014"/>
      <c r="U143" s="1014"/>
      <c r="V143" s="1014"/>
      <c r="W143" s="1014"/>
      <c r="X143" s="1014"/>
      <c r="Y143" s="1014"/>
      <c r="Z143" s="1014"/>
      <c r="AA143" s="1014"/>
      <c r="AB143" s="1015"/>
      <c r="AC143" s="977">
        <f>'SP_Attivo MIN'!AC143</f>
        <v>0</v>
      </c>
      <c r="AD143" s="978"/>
      <c r="AE143" s="978"/>
      <c r="AF143" s="978"/>
      <c r="AG143" s="979"/>
      <c r="AH143" s="682" t="s">
        <v>6571</v>
      </c>
    </row>
    <row r="144" spans="1:34" s="567" customFormat="1" ht="15.75" customHeight="1">
      <c r="A144" s="684" t="s">
        <v>6646</v>
      </c>
      <c r="B144" s="1010" t="s">
        <v>651</v>
      </c>
      <c r="C144" s="1011"/>
      <c r="D144" s="1011"/>
      <c r="E144" s="1011"/>
      <c r="F144" s="1012"/>
      <c r="G144" s="1013" t="s">
        <v>8143</v>
      </c>
      <c r="H144" s="1014"/>
      <c r="I144" s="1014"/>
      <c r="J144" s="1014"/>
      <c r="K144" s="1014"/>
      <c r="L144" s="1014"/>
      <c r="M144" s="1014"/>
      <c r="N144" s="1014"/>
      <c r="O144" s="1014"/>
      <c r="P144" s="1014"/>
      <c r="Q144" s="1014"/>
      <c r="R144" s="1014"/>
      <c r="S144" s="1014"/>
      <c r="T144" s="1014"/>
      <c r="U144" s="1014"/>
      <c r="V144" s="1014"/>
      <c r="W144" s="1014"/>
      <c r="X144" s="1014"/>
      <c r="Y144" s="1014"/>
      <c r="Z144" s="1014"/>
      <c r="AA144" s="1014"/>
      <c r="AB144" s="1015"/>
      <c r="AC144" s="977">
        <f>'SP_Attivo MIN'!AC144</f>
        <v>0</v>
      </c>
      <c r="AD144" s="978"/>
      <c r="AE144" s="978"/>
      <c r="AF144" s="978"/>
      <c r="AG144" s="979"/>
      <c r="AH144" s="682" t="s">
        <v>6571</v>
      </c>
    </row>
    <row r="145" spans="1:34" s="567" customFormat="1" ht="15.75" customHeight="1">
      <c r="A145" s="684"/>
      <c r="B145" s="1010" t="s">
        <v>603</v>
      </c>
      <c r="C145" s="1011"/>
      <c r="D145" s="1011"/>
      <c r="E145" s="1011"/>
      <c r="F145" s="1012"/>
      <c r="G145" s="1013" t="s">
        <v>8144</v>
      </c>
      <c r="H145" s="1014"/>
      <c r="I145" s="1014"/>
      <c r="J145" s="1014"/>
      <c r="K145" s="1014"/>
      <c r="L145" s="1014"/>
      <c r="M145" s="1014"/>
      <c r="N145" s="1014"/>
      <c r="O145" s="1014"/>
      <c r="P145" s="1014"/>
      <c r="Q145" s="1014"/>
      <c r="R145" s="1014"/>
      <c r="S145" s="1014"/>
      <c r="T145" s="1014"/>
      <c r="U145" s="1014"/>
      <c r="V145" s="1014"/>
      <c r="W145" s="1014"/>
      <c r="X145" s="1014"/>
      <c r="Y145" s="1014"/>
      <c r="Z145" s="1014"/>
      <c r="AA145" s="1014"/>
      <c r="AB145" s="1015"/>
      <c r="AC145" s="977">
        <f>'SP_Attivo MIN'!AC145</f>
        <v>0</v>
      </c>
      <c r="AD145" s="978"/>
      <c r="AE145" s="978"/>
      <c r="AF145" s="978"/>
      <c r="AG145" s="979"/>
      <c r="AH145" s="682" t="s">
        <v>6571</v>
      </c>
    </row>
    <row r="146" spans="1:34" s="567" customFormat="1" ht="15.75" customHeight="1">
      <c r="A146" s="684"/>
      <c r="B146" s="989" t="s">
        <v>7936</v>
      </c>
      <c r="C146" s="990"/>
      <c r="D146" s="990"/>
      <c r="E146" s="990"/>
      <c r="F146" s="991"/>
      <c r="G146" s="992" t="s">
        <v>8145</v>
      </c>
      <c r="H146" s="993"/>
      <c r="I146" s="993"/>
      <c r="J146" s="993"/>
      <c r="K146" s="993"/>
      <c r="L146" s="993"/>
      <c r="M146" s="993"/>
      <c r="N146" s="993"/>
      <c r="O146" s="993"/>
      <c r="P146" s="993"/>
      <c r="Q146" s="993"/>
      <c r="R146" s="993"/>
      <c r="S146" s="993"/>
      <c r="T146" s="993"/>
      <c r="U146" s="993"/>
      <c r="V146" s="993"/>
      <c r="W146" s="993"/>
      <c r="X146" s="993"/>
      <c r="Y146" s="993"/>
      <c r="Z146" s="993"/>
      <c r="AA146" s="993"/>
      <c r="AB146" s="994"/>
      <c r="AC146" s="1019">
        <f>'SP_Attivo MIN'!AC146</f>
        <v>0</v>
      </c>
      <c r="AD146" s="1020"/>
      <c r="AE146" s="1020"/>
      <c r="AF146" s="1020"/>
      <c r="AG146" s="1021"/>
      <c r="AH146" s="682" t="s">
        <v>6571</v>
      </c>
    </row>
    <row r="147" spans="1:34" s="567" customFormat="1" ht="15.75" customHeight="1">
      <c r="A147" s="684"/>
      <c r="B147" s="1010" t="s">
        <v>7938</v>
      </c>
      <c r="C147" s="1011"/>
      <c r="D147" s="1011"/>
      <c r="E147" s="1011"/>
      <c r="F147" s="1012"/>
      <c r="G147" s="1013" t="s">
        <v>8146</v>
      </c>
      <c r="H147" s="1014"/>
      <c r="I147" s="1014"/>
      <c r="J147" s="1014"/>
      <c r="K147" s="1014"/>
      <c r="L147" s="1014"/>
      <c r="M147" s="1014"/>
      <c r="N147" s="1014"/>
      <c r="O147" s="1014"/>
      <c r="P147" s="1014"/>
      <c r="Q147" s="1014"/>
      <c r="R147" s="1014"/>
      <c r="S147" s="1014"/>
      <c r="T147" s="1014"/>
      <c r="U147" s="1014"/>
      <c r="V147" s="1014"/>
      <c r="W147" s="1014"/>
      <c r="X147" s="1014"/>
      <c r="Y147" s="1014"/>
      <c r="Z147" s="1014"/>
      <c r="AA147" s="1014"/>
      <c r="AB147" s="1015"/>
      <c r="AC147" s="1028">
        <f>'SP_Attivo MIN'!AC147</f>
        <v>0</v>
      </c>
      <c r="AD147" s="1029"/>
      <c r="AE147" s="1029"/>
      <c r="AF147" s="1029"/>
      <c r="AG147" s="1030"/>
      <c r="AH147" s="682" t="s">
        <v>6571</v>
      </c>
    </row>
    <row r="148" spans="1:34" s="567" customFormat="1" ht="15.75" customHeight="1">
      <c r="A148" s="684" t="s">
        <v>7940</v>
      </c>
      <c r="B148" s="1010" t="s">
        <v>7941</v>
      </c>
      <c r="C148" s="1011"/>
      <c r="D148" s="1011"/>
      <c r="E148" s="1011"/>
      <c r="F148" s="1012"/>
      <c r="G148" s="1013" t="s">
        <v>8147</v>
      </c>
      <c r="H148" s="1014"/>
      <c r="I148" s="1014"/>
      <c r="J148" s="1014"/>
      <c r="K148" s="1014"/>
      <c r="L148" s="1014"/>
      <c r="M148" s="1014"/>
      <c r="N148" s="1014"/>
      <c r="O148" s="1014"/>
      <c r="P148" s="1014"/>
      <c r="Q148" s="1014"/>
      <c r="R148" s="1014"/>
      <c r="S148" s="1014"/>
      <c r="T148" s="1014"/>
      <c r="U148" s="1014"/>
      <c r="V148" s="1014"/>
      <c r="W148" s="1014"/>
      <c r="X148" s="1014"/>
      <c r="Y148" s="1014"/>
      <c r="Z148" s="1014"/>
      <c r="AA148" s="1014"/>
      <c r="AB148" s="1015"/>
      <c r="AC148" s="977">
        <f>'SP_Attivo MIN'!AC148</f>
        <v>0</v>
      </c>
      <c r="AD148" s="978"/>
      <c r="AE148" s="978"/>
      <c r="AF148" s="978"/>
      <c r="AG148" s="979"/>
      <c r="AH148" s="682" t="s">
        <v>6571</v>
      </c>
    </row>
    <row r="149" spans="1:34" s="567" customFormat="1" ht="15.75" customHeight="1">
      <c r="A149" s="684" t="s">
        <v>7940</v>
      </c>
      <c r="B149" s="1010" t="s">
        <v>7943</v>
      </c>
      <c r="C149" s="1011"/>
      <c r="D149" s="1011"/>
      <c r="E149" s="1011"/>
      <c r="F149" s="1012"/>
      <c r="G149" s="1013" t="s">
        <v>8148</v>
      </c>
      <c r="H149" s="1014"/>
      <c r="I149" s="1014"/>
      <c r="J149" s="1014"/>
      <c r="K149" s="1014"/>
      <c r="L149" s="1014"/>
      <c r="M149" s="1014"/>
      <c r="N149" s="1014"/>
      <c r="O149" s="1014"/>
      <c r="P149" s="1014"/>
      <c r="Q149" s="1014"/>
      <c r="R149" s="1014"/>
      <c r="S149" s="1014"/>
      <c r="T149" s="1014"/>
      <c r="U149" s="1014"/>
      <c r="V149" s="1014"/>
      <c r="W149" s="1014"/>
      <c r="X149" s="1014"/>
      <c r="Y149" s="1014"/>
      <c r="Z149" s="1014"/>
      <c r="AA149" s="1014"/>
      <c r="AB149" s="1015"/>
      <c r="AC149" s="977">
        <f>'SP_Attivo MIN'!AC149</f>
        <v>0</v>
      </c>
      <c r="AD149" s="978"/>
      <c r="AE149" s="978"/>
      <c r="AF149" s="978"/>
      <c r="AG149" s="979"/>
      <c r="AH149" s="682" t="s">
        <v>6571</v>
      </c>
    </row>
    <row r="150" spans="1:34" s="567" customFormat="1" ht="15.75" customHeight="1">
      <c r="A150" s="684" t="s">
        <v>7940</v>
      </c>
      <c r="B150" s="1010" t="s">
        <v>395</v>
      </c>
      <c r="C150" s="1011"/>
      <c r="D150" s="1011"/>
      <c r="E150" s="1011"/>
      <c r="F150" s="1012"/>
      <c r="G150" s="1013" t="s">
        <v>8149</v>
      </c>
      <c r="H150" s="1014"/>
      <c r="I150" s="1014"/>
      <c r="J150" s="1014"/>
      <c r="K150" s="1014"/>
      <c r="L150" s="1014"/>
      <c r="M150" s="1014"/>
      <c r="N150" s="1014"/>
      <c r="O150" s="1014"/>
      <c r="P150" s="1014"/>
      <c r="Q150" s="1014"/>
      <c r="R150" s="1014"/>
      <c r="S150" s="1014"/>
      <c r="T150" s="1014"/>
      <c r="U150" s="1014"/>
      <c r="V150" s="1014"/>
      <c r="W150" s="1014"/>
      <c r="X150" s="1014"/>
      <c r="Y150" s="1014"/>
      <c r="Z150" s="1014"/>
      <c r="AA150" s="1014"/>
      <c r="AB150" s="1015"/>
      <c r="AC150" s="977">
        <f>'SP_Attivo MIN'!AC150</f>
        <v>0</v>
      </c>
      <c r="AD150" s="978"/>
      <c r="AE150" s="978"/>
      <c r="AF150" s="978"/>
      <c r="AG150" s="979"/>
      <c r="AH150" s="682" t="s">
        <v>6571</v>
      </c>
    </row>
    <row r="151" spans="1:34" s="567" customFormat="1" ht="15.75" customHeight="1">
      <c r="A151" s="684" t="s">
        <v>6586</v>
      </c>
      <c r="B151" s="1010" t="s">
        <v>7946</v>
      </c>
      <c r="C151" s="1011"/>
      <c r="D151" s="1011"/>
      <c r="E151" s="1011"/>
      <c r="F151" s="1012"/>
      <c r="G151" s="1013" t="s">
        <v>8150</v>
      </c>
      <c r="H151" s="1014"/>
      <c r="I151" s="1014"/>
      <c r="J151" s="1014"/>
      <c r="K151" s="1014"/>
      <c r="L151" s="1014"/>
      <c r="M151" s="1014"/>
      <c r="N151" s="1014"/>
      <c r="O151" s="1014"/>
      <c r="P151" s="1014"/>
      <c r="Q151" s="1014"/>
      <c r="R151" s="1014"/>
      <c r="S151" s="1014"/>
      <c r="T151" s="1014"/>
      <c r="U151" s="1014"/>
      <c r="V151" s="1014"/>
      <c r="W151" s="1014"/>
      <c r="X151" s="1014"/>
      <c r="Y151" s="1014"/>
      <c r="Z151" s="1014"/>
      <c r="AA151" s="1014"/>
      <c r="AB151" s="1015"/>
      <c r="AC151" s="977">
        <f>'SP_Attivo MIN'!AC151</f>
        <v>0</v>
      </c>
      <c r="AD151" s="978"/>
      <c r="AE151" s="978"/>
      <c r="AF151" s="978"/>
      <c r="AG151" s="979"/>
      <c r="AH151" s="682" t="s">
        <v>6571</v>
      </c>
    </row>
    <row r="152" spans="1:34" s="567" customFormat="1" ht="15.75" customHeight="1">
      <c r="A152" s="684" t="s">
        <v>6643</v>
      </c>
      <c r="B152" s="1010" t="s">
        <v>411</v>
      </c>
      <c r="C152" s="1011"/>
      <c r="D152" s="1011"/>
      <c r="E152" s="1011"/>
      <c r="F152" s="1012"/>
      <c r="G152" s="1013" t="s">
        <v>8151</v>
      </c>
      <c r="H152" s="1014"/>
      <c r="I152" s="1014"/>
      <c r="J152" s="1014"/>
      <c r="K152" s="1014"/>
      <c r="L152" s="1014"/>
      <c r="M152" s="1014"/>
      <c r="N152" s="1014"/>
      <c r="O152" s="1014"/>
      <c r="P152" s="1014"/>
      <c r="Q152" s="1014"/>
      <c r="R152" s="1014"/>
      <c r="S152" s="1014"/>
      <c r="T152" s="1014"/>
      <c r="U152" s="1014"/>
      <c r="V152" s="1014"/>
      <c r="W152" s="1014"/>
      <c r="X152" s="1014"/>
      <c r="Y152" s="1014"/>
      <c r="Z152" s="1014"/>
      <c r="AA152" s="1014"/>
      <c r="AB152" s="1015"/>
      <c r="AC152" s="977">
        <f>'SP_Attivo MIN'!AC152</f>
        <v>0</v>
      </c>
      <c r="AD152" s="978"/>
      <c r="AE152" s="978"/>
      <c r="AF152" s="978"/>
      <c r="AG152" s="979"/>
      <c r="AH152" s="682" t="s">
        <v>6571</v>
      </c>
    </row>
    <row r="153" spans="1:34" s="567" customFormat="1" ht="15.75" customHeight="1">
      <c r="A153" s="684" t="s">
        <v>7940</v>
      </c>
      <c r="B153" s="1010" t="s">
        <v>7950</v>
      </c>
      <c r="C153" s="1011"/>
      <c r="D153" s="1011"/>
      <c r="E153" s="1011"/>
      <c r="F153" s="1012"/>
      <c r="G153" s="1013" t="s">
        <v>8152</v>
      </c>
      <c r="H153" s="1014"/>
      <c r="I153" s="1014"/>
      <c r="J153" s="1014"/>
      <c r="K153" s="1014"/>
      <c r="L153" s="1014"/>
      <c r="M153" s="1014"/>
      <c r="N153" s="1014"/>
      <c r="O153" s="1014"/>
      <c r="P153" s="1014"/>
      <c r="Q153" s="1014"/>
      <c r="R153" s="1014"/>
      <c r="S153" s="1014"/>
      <c r="T153" s="1014"/>
      <c r="U153" s="1014"/>
      <c r="V153" s="1014"/>
      <c r="W153" s="1014"/>
      <c r="X153" s="1014"/>
      <c r="Y153" s="1014"/>
      <c r="Z153" s="1014"/>
      <c r="AA153" s="1014"/>
      <c r="AB153" s="1015"/>
      <c r="AC153" s="977">
        <f>'SP_Attivo MIN'!AC153</f>
        <v>0</v>
      </c>
      <c r="AD153" s="978"/>
      <c r="AE153" s="978"/>
      <c r="AF153" s="978"/>
      <c r="AG153" s="979"/>
      <c r="AH153" s="682" t="s">
        <v>6571</v>
      </c>
    </row>
    <row r="154" spans="1:34" s="567" customFormat="1" ht="27.75" customHeight="1">
      <c r="A154" s="684" t="s">
        <v>7940</v>
      </c>
      <c r="B154" s="1010" t="s">
        <v>422</v>
      </c>
      <c r="C154" s="1011"/>
      <c r="D154" s="1011"/>
      <c r="E154" s="1011"/>
      <c r="F154" s="1012"/>
      <c r="G154" s="1013" t="s">
        <v>8153</v>
      </c>
      <c r="H154" s="1014"/>
      <c r="I154" s="1014"/>
      <c r="J154" s="1014"/>
      <c r="K154" s="1014"/>
      <c r="L154" s="1014"/>
      <c r="M154" s="1014"/>
      <c r="N154" s="1014"/>
      <c r="O154" s="1014"/>
      <c r="P154" s="1014"/>
      <c r="Q154" s="1014"/>
      <c r="R154" s="1014"/>
      <c r="S154" s="1014"/>
      <c r="T154" s="1014"/>
      <c r="U154" s="1014"/>
      <c r="V154" s="1014"/>
      <c r="W154" s="1014"/>
      <c r="X154" s="1014"/>
      <c r="Y154" s="1014"/>
      <c r="Z154" s="1014"/>
      <c r="AA154" s="1014"/>
      <c r="AB154" s="1015"/>
      <c r="AC154" s="977">
        <f>'SP_Attivo MIN'!AC154</f>
        <v>0</v>
      </c>
      <c r="AD154" s="978"/>
      <c r="AE154" s="978"/>
      <c r="AF154" s="978"/>
      <c r="AG154" s="979"/>
      <c r="AH154" s="682" t="s">
        <v>6571</v>
      </c>
    </row>
    <row r="155" spans="1:34" s="567" customFormat="1" ht="27.75" customHeight="1">
      <c r="A155" s="684" t="s">
        <v>7940</v>
      </c>
      <c r="B155" s="1010" t="s">
        <v>403</v>
      </c>
      <c r="C155" s="1011"/>
      <c r="D155" s="1011"/>
      <c r="E155" s="1011"/>
      <c r="F155" s="1012"/>
      <c r="G155" s="1013" t="s">
        <v>8154</v>
      </c>
      <c r="H155" s="1014"/>
      <c r="I155" s="1014"/>
      <c r="J155" s="1014"/>
      <c r="K155" s="1014"/>
      <c r="L155" s="1014"/>
      <c r="M155" s="1014"/>
      <c r="N155" s="1014"/>
      <c r="O155" s="1014"/>
      <c r="P155" s="1014"/>
      <c r="Q155" s="1014"/>
      <c r="R155" s="1014"/>
      <c r="S155" s="1014"/>
      <c r="T155" s="1014"/>
      <c r="U155" s="1014"/>
      <c r="V155" s="1014"/>
      <c r="W155" s="1014"/>
      <c r="X155" s="1014"/>
      <c r="Y155" s="1014"/>
      <c r="Z155" s="1014"/>
      <c r="AA155" s="1014"/>
      <c r="AB155" s="1015"/>
      <c r="AC155" s="977">
        <f>'SP_Attivo MIN'!AC155</f>
        <v>0</v>
      </c>
      <c r="AD155" s="978"/>
      <c r="AE155" s="978"/>
      <c r="AF155" s="978"/>
      <c r="AG155" s="979"/>
      <c r="AH155" s="682" t="s">
        <v>6571</v>
      </c>
    </row>
    <row r="156" spans="1:34" s="567" customFormat="1" ht="15.75" customHeight="1">
      <c r="A156" s="684" t="s">
        <v>7940</v>
      </c>
      <c r="B156" s="1010" t="s">
        <v>436</v>
      </c>
      <c r="C156" s="1011"/>
      <c r="D156" s="1011"/>
      <c r="E156" s="1011"/>
      <c r="F156" s="1012"/>
      <c r="G156" s="1013" t="s">
        <v>8155</v>
      </c>
      <c r="H156" s="1014"/>
      <c r="I156" s="1014"/>
      <c r="J156" s="1014"/>
      <c r="K156" s="1014"/>
      <c r="L156" s="1014"/>
      <c r="M156" s="1014"/>
      <c r="N156" s="1014"/>
      <c r="O156" s="1014"/>
      <c r="P156" s="1014"/>
      <c r="Q156" s="1014"/>
      <c r="R156" s="1014"/>
      <c r="S156" s="1014"/>
      <c r="T156" s="1014"/>
      <c r="U156" s="1014"/>
      <c r="V156" s="1014"/>
      <c r="W156" s="1014"/>
      <c r="X156" s="1014"/>
      <c r="Y156" s="1014"/>
      <c r="Z156" s="1014"/>
      <c r="AA156" s="1014"/>
      <c r="AB156" s="1015"/>
      <c r="AC156" s="977">
        <f>'SP_Attivo MIN'!AC156</f>
        <v>0</v>
      </c>
      <c r="AD156" s="978"/>
      <c r="AE156" s="978"/>
      <c r="AF156" s="978"/>
      <c r="AG156" s="979"/>
      <c r="AH156" s="682" t="s">
        <v>6571</v>
      </c>
    </row>
    <row r="157" spans="1:34" s="567" customFormat="1" ht="15.75" customHeight="1">
      <c r="A157" s="684" t="s">
        <v>7940</v>
      </c>
      <c r="B157" s="1010" t="s">
        <v>429</v>
      </c>
      <c r="C157" s="1011"/>
      <c r="D157" s="1011"/>
      <c r="E157" s="1011"/>
      <c r="F157" s="1012"/>
      <c r="G157" s="1013" t="s">
        <v>8156</v>
      </c>
      <c r="H157" s="1014"/>
      <c r="I157" s="1014"/>
      <c r="J157" s="1014"/>
      <c r="K157" s="1014"/>
      <c r="L157" s="1014"/>
      <c r="M157" s="1014"/>
      <c r="N157" s="1014"/>
      <c r="O157" s="1014"/>
      <c r="P157" s="1014"/>
      <c r="Q157" s="1014"/>
      <c r="R157" s="1014"/>
      <c r="S157" s="1014"/>
      <c r="T157" s="1014"/>
      <c r="U157" s="1014"/>
      <c r="V157" s="1014"/>
      <c r="W157" s="1014"/>
      <c r="X157" s="1014"/>
      <c r="Y157" s="1014"/>
      <c r="Z157" s="1014"/>
      <c r="AA157" s="1014"/>
      <c r="AB157" s="1015"/>
      <c r="AC157" s="977">
        <f>'SP_Attivo MIN'!AC157</f>
        <v>0</v>
      </c>
      <c r="AD157" s="978"/>
      <c r="AE157" s="978"/>
      <c r="AF157" s="978"/>
      <c r="AG157" s="979"/>
      <c r="AH157" s="682" t="s">
        <v>6571</v>
      </c>
    </row>
    <row r="158" spans="1:34" s="567" customFormat="1" ht="15.75" customHeight="1">
      <c r="A158" s="700"/>
      <c r="B158" s="1010" t="s">
        <v>7956</v>
      </c>
      <c r="C158" s="1011"/>
      <c r="D158" s="1011"/>
      <c r="E158" s="1011"/>
      <c r="F158" s="1012"/>
      <c r="G158" s="1013" t="s">
        <v>8157</v>
      </c>
      <c r="H158" s="1014"/>
      <c r="I158" s="1014"/>
      <c r="J158" s="1014"/>
      <c r="K158" s="1014"/>
      <c r="L158" s="1014"/>
      <c r="M158" s="1014"/>
      <c r="N158" s="1014"/>
      <c r="O158" s="1014"/>
      <c r="P158" s="1014"/>
      <c r="Q158" s="1014"/>
      <c r="R158" s="1014"/>
      <c r="S158" s="1014"/>
      <c r="T158" s="1014"/>
      <c r="U158" s="1014"/>
      <c r="V158" s="1014"/>
      <c r="W158" s="1014"/>
      <c r="X158" s="1014"/>
      <c r="Y158" s="1014"/>
      <c r="Z158" s="1014"/>
      <c r="AA158" s="1014"/>
      <c r="AB158" s="1015"/>
      <c r="AC158" s="1028">
        <f>'SP_Attivo MIN'!AC158</f>
        <v>0</v>
      </c>
      <c r="AD158" s="1029"/>
      <c r="AE158" s="1029"/>
      <c r="AF158" s="1029"/>
      <c r="AG158" s="1030"/>
      <c r="AH158" s="682" t="s">
        <v>6571</v>
      </c>
    </row>
    <row r="159" spans="1:34" s="567" customFormat="1" ht="15.75" customHeight="1">
      <c r="A159" s="684" t="s">
        <v>7940</v>
      </c>
      <c r="B159" s="1010" t="s">
        <v>449</v>
      </c>
      <c r="C159" s="1011"/>
      <c r="D159" s="1011"/>
      <c r="E159" s="1011"/>
      <c r="F159" s="1012"/>
      <c r="G159" s="1013" t="s">
        <v>8158</v>
      </c>
      <c r="H159" s="1014"/>
      <c r="I159" s="1014"/>
      <c r="J159" s="1014"/>
      <c r="K159" s="1014"/>
      <c r="L159" s="1014"/>
      <c r="M159" s="1014"/>
      <c r="N159" s="1014"/>
      <c r="O159" s="1014"/>
      <c r="P159" s="1014"/>
      <c r="Q159" s="1014"/>
      <c r="R159" s="1014"/>
      <c r="S159" s="1014"/>
      <c r="T159" s="1014"/>
      <c r="U159" s="1014"/>
      <c r="V159" s="1014"/>
      <c r="W159" s="1014"/>
      <c r="X159" s="1014"/>
      <c r="Y159" s="1014"/>
      <c r="Z159" s="1014"/>
      <c r="AA159" s="1014"/>
      <c r="AB159" s="1015"/>
      <c r="AC159" s="977">
        <f>'SP_Attivo MIN'!AC159</f>
        <v>0</v>
      </c>
      <c r="AD159" s="978"/>
      <c r="AE159" s="978"/>
      <c r="AF159" s="978"/>
      <c r="AG159" s="979"/>
      <c r="AH159" s="682" t="s">
        <v>6571</v>
      </c>
    </row>
    <row r="160" spans="1:34" s="567" customFormat="1" ht="15.75" customHeight="1">
      <c r="A160" s="684" t="s">
        <v>7940</v>
      </c>
      <c r="B160" s="1010" t="s">
        <v>457</v>
      </c>
      <c r="C160" s="1011"/>
      <c r="D160" s="1011"/>
      <c r="E160" s="1011"/>
      <c r="F160" s="1012"/>
      <c r="G160" s="1013" t="s">
        <v>8159</v>
      </c>
      <c r="H160" s="1014"/>
      <c r="I160" s="1014"/>
      <c r="J160" s="1014"/>
      <c r="K160" s="1014"/>
      <c r="L160" s="1014"/>
      <c r="M160" s="1014"/>
      <c r="N160" s="1014"/>
      <c r="O160" s="1014"/>
      <c r="P160" s="1014"/>
      <c r="Q160" s="1014"/>
      <c r="R160" s="1014"/>
      <c r="S160" s="1014"/>
      <c r="T160" s="1014"/>
      <c r="U160" s="1014"/>
      <c r="V160" s="1014"/>
      <c r="W160" s="1014"/>
      <c r="X160" s="1014"/>
      <c r="Y160" s="1014"/>
      <c r="Z160" s="1014"/>
      <c r="AA160" s="1014"/>
      <c r="AB160" s="1015"/>
      <c r="AC160" s="977">
        <f>'SP_Attivo MIN'!AC160</f>
        <v>0</v>
      </c>
      <c r="AD160" s="978"/>
      <c r="AE160" s="978"/>
      <c r="AF160" s="978"/>
      <c r="AG160" s="979"/>
      <c r="AH160" s="682" t="s">
        <v>6571</v>
      </c>
    </row>
    <row r="161" spans="1:34" s="567" customFormat="1" ht="15.75" customHeight="1">
      <c r="A161" s="684" t="s">
        <v>7940</v>
      </c>
      <c r="B161" s="1010" t="s">
        <v>464</v>
      </c>
      <c r="C161" s="1011"/>
      <c r="D161" s="1011"/>
      <c r="E161" s="1011"/>
      <c r="F161" s="1012"/>
      <c r="G161" s="1013" t="s">
        <v>8160</v>
      </c>
      <c r="H161" s="1014"/>
      <c r="I161" s="1014"/>
      <c r="J161" s="1014"/>
      <c r="K161" s="1014"/>
      <c r="L161" s="1014"/>
      <c r="M161" s="1014"/>
      <c r="N161" s="1014"/>
      <c r="O161" s="1014"/>
      <c r="P161" s="1014"/>
      <c r="Q161" s="1014"/>
      <c r="R161" s="1014"/>
      <c r="S161" s="1014"/>
      <c r="T161" s="1014"/>
      <c r="U161" s="1014"/>
      <c r="V161" s="1014"/>
      <c r="W161" s="1014"/>
      <c r="X161" s="1014"/>
      <c r="Y161" s="1014"/>
      <c r="Z161" s="1014"/>
      <c r="AA161" s="1014"/>
      <c r="AB161" s="1015"/>
      <c r="AC161" s="977">
        <f>'SP_Attivo MIN'!AC161</f>
        <v>0</v>
      </c>
      <c r="AD161" s="978"/>
      <c r="AE161" s="978"/>
      <c r="AF161" s="978"/>
      <c r="AG161" s="979"/>
      <c r="AH161" s="682" t="s">
        <v>6571</v>
      </c>
    </row>
    <row r="162" spans="1:34" s="567" customFormat="1" ht="15.75" customHeight="1">
      <c r="A162" s="684" t="s">
        <v>7940</v>
      </c>
      <c r="B162" s="1010" t="s">
        <v>7961</v>
      </c>
      <c r="C162" s="1011"/>
      <c r="D162" s="1011"/>
      <c r="E162" s="1011"/>
      <c r="F162" s="1012"/>
      <c r="G162" s="1013" t="s">
        <v>8161</v>
      </c>
      <c r="H162" s="1014"/>
      <c r="I162" s="1014"/>
      <c r="J162" s="1014"/>
      <c r="K162" s="1014"/>
      <c r="L162" s="1014"/>
      <c r="M162" s="1014"/>
      <c r="N162" s="1014"/>
      <c r="O162" s="1014"/>
      <c r="P162" s="1014"/>
      <c r="Q162" s="1014"/>
      <c r="R162" s="1014"/>
      <c r="S162" s="1014"/>
      <c r="T162" s="1014"/>
      <c r="U162" s="1014"/>
      <c r="V162" s="1014"/>
      <c r="W162" s="1014"/>
      <c r="X162" s="1014"/>
      <c r="Y162" s="1014"/>
      <c r="Z162" s="1014"/>
      <c r="AA162" s="1014"/>
      <c r="AB162" s="1015"/>
      <c r="AC162" s="977">
        <f>'SP_Attivo MIN'!AC162</f>
        <v>0</v>
      </c>
      <c r="AD162" s="978"/>
      <c r="AE162" s="978"/>
      <c r="AF162" s="978"/>
      <c r="AG162" s="979"/>
      <c r="AH162" s="682" t="s">
        <v>6571</v>
      </c>
    </row>
    <row r="163" spans="1:34" s="567" customFormat="1" ht="29.25" customHeight="1" thickBot="1">
      <c r="A163" s="684" t="s">
        <v>7940</v>
      </c>
      <c r="B163" s="1010" t="s">
        <v>7964</v>
      </c>
      <c r="C163" s="1011"/>
      <c r="D163" s="1011"/>
      <c r="E163" s="1011"/>
      <c r="F163" s="1012"/>
      <c r="G163" s="1007" t="s">
        <v>8162</v>
      </c>
      <c r="H163" s="1008"/>
      <c r="I163" s="1008"/>
      <c r="J163" s="1008"/>
      <c r="K163" s="1008"/>
      <c r="L163" s="1008"/>
      <c r="M163" s="1008"/>
      <c r="N163" s="1008"/>
      <c r="O163" s="1008"/>
      <c r="P163" s="1008"/>
      <c r="Q163" s="1008"/>
      <c r="R163" s="1008"/>
      <c r="S163" s="1008"/>
      <c r="T163" s="1008"/>
      <c r="U163" s="1008"/>
      <c r="V163" s="1008"/>
      <c r="W163" s="1008"/>
      <c r="X163" s="1008"/>
      <c r="Y163" s="1008"/>
      <c r="Z163" s="1008"/>
      <c r="AA163" s="1008"/>
      <c r="AB163" s="1009"/>
      <c r="AC163" s="967">
        <f>'SP_Attivo MIN'!AC163</f>
        <v>0</v>
      </c>
      <c r="AD163" s="968"/>
      <c r="AE163" s="968"/>
      <c r="AF163" s="968"/>
      <c r="AG163" s="969"/>
      <c r="AH163" s="697" t="s">
        <v>6571</v>
      </c>
    </row>
    <row r="164" spans="1:34" s="567" customFormat="1" ht="15.75" customHeight="1">
      <c r="A164" s="684"/>
      <c r="B164" s="989" t="s">
        <v>546</v>
      </c>
      <c r="C164" s="990"/>
      <c r="D164" s="990"/>
      <c r="E164" s="990"/>
      <c r="F164" s="991"/>
      <c r="G164" s="1031" t="s">
        <v>8163</v>
      </c>
      <c r="H164" s="1032"/>
      <c r="I164" s="1032"/>
      <c r="J164" s="1032"/>
      <c r="K164" s="1032"/>
      <c r="L164" s="1032"/>
      <c r="M164" s="1032"/>
      <c r="N164" s="1032"/>
      <c r="O164" s="1032"/>
      <c r="P164" s="1032"/>
      <c r="Q164" s="1032"/>
      <c r="R164" s="1032"/>
      <c r="S164" s="1032"/>
      <c r="T164" s="1032"/>
      <c r="U164" s="1032"/>
      <c r="V164" s="1032"/>
      <c r="W164" s="1032"/>
      <c r="X164" s="1032"/>
      <c r="Y164" s="1032"/>
      <c r="Z164" s="1032"/>
      <c r="AA164" s="1032"/>
      <c r="AB164" s="1033"/>
      <c r="AC164" s="1089">
        <f>'SP_Attivo MIN'!AC164</f>
        <v>0</v>
      </c>
      <c r="AD164" s="1090"/>
      <c r="AE164" s="1090"/>
      <c r="AF164" s="1090"/>
      <c r="AG164" s="1091"/>
      <c r="AH164" s="682" t="s">
        <v>6571</v>
      </c>
    </row>
    <row r="165" spans="1:34" s="567" customFormat="1" ht="15.75" customHeight="1">
      <c r="A165" s="702"/>
      <c r="B165" s="989" t="s">
        <v>7968</v>
      </c>
      <c r="C165" s="990"/>
      <c r="D165" s="990"/>
      <c r="E165" s="990"/>
      <c r="F165" s="991"/>
      <c r="G165" s="992" t="s">
        <v>8164</v>
      </c>
      <c r="H165" s="993"/>
      <c r="I165" s="993"/>
      <c r="J165" s="993"/>
      <c r="K165" s="993"/>
      <c r="L165" s="993"/>
      <c r="M165" s="993"/>
      <c r="N165" s="993"/>
      <c r="O165" s="993"/>
      <c r="P165" s="993"/>
      <c r="Q165" s="993"/>
      <c r="R165" s="993"/>
      <c r="S165" s="993"/>
      <c r="T165" s="993"/>
      <c r="U165" s="993"/>
      <c r="V165" s="993"/>
      <c r="W165" s="993"/>
      <c r="X165" s="993"/>
      <c r="Y165" s="993"/>
      <c r="Z165" s="993"/>
      <c r="AA165" s="993"/>
      <c r="AB165" s="994"/>
      <c r="AC165" s="1019">
        <f>'SP_Attivo MIN'!AC165</f>
        <v>0</v>
      </c>
      <c r="AD165" s="1020"/>
      <c r="AE165" s="1020"/>
      <c r="AF165" s="1020"/>
      <c r="AG165" s="1021"/>
      <c r="AH165" s="682" t="s">
        <v>6571</v>
      </c>
    </row>
    <row r="166" spans="1:34" s="567" customFormat="1" ht="19.5" customHeight="1">
      <c r="A166" s="684"/>
      <c r="B166" s="1022" t="s">
        <v>7970</v>
      </c>
      <c r="C166" s="1023"/>
      <c r="D166" s="1023"/>
      <c r="E166" s="1023"/>
      <c r="F166" s="1024"/>
      <c r="G166" s="1025" t="s">
        <v>8165</v>
      </c>
      <c r="H166" s="1026"/>
      <c r="I166" s="1026"/>
      <c r="J166" s="1026"/>
      <c r="K166" s="1026"/>
      <c r="L166" s="1026"/>
      <c r="M166" s="1026"/>
      <c r="N166" s="1026"/>
      <c r="O166" s="1026"/>
      <c r="P166" s="1026"/>
      <c r="Q166" s="1026"/>
      <c r="R166" s="1026"/>
      <c r="S166" s="1026"/>
      <c r="T166" s="1026"/>
      <c r="U166" s="1026"/>
      <c r="V166" s="1026"/>
      <c r="W166" s="1026"/>
      <c r="X166" s="1026"/>
      <c r="Y166" s="1026"/>
      <c r="Z166" s="1026"/>
      <c r="AA166" s="1026"/>
      <c r="AB166" s="1027"/>
      <c r="AC166" s="1028">
        <f>'SP_Attivo MIN'!AC166</f>
        <v>0</v>
      </c>
      <c r="AD166" s="1029"/>
      <c r="AE166" s="1029"/>
      <c r="AF166" s="1029"/>
      <c r="AG166" s="1030"/>
      <c r="AH166" s="682" t="s">
        <v>6571</v>
      </c>
    </row>
    <row r="167" spans="1:34" s="567" customFormat="1" ht="30" customHeight="1">
      <c r="A167" s="684" t="s">
        <v>6586</v>
      </c>
      <c r="B167" s="1022" t="s">
        <v>7972</v>
      </c>
      <c r="C167" s="1023"/>
      <c r="D167" s="1023"/>
      <c r="E167" s="1023"/>
      <c r="F167" s="1024"/>
      <c r="G167" s="1025" t="s">
        <v>8166</v>
      </c>
      <c r="H167" s="1026"/>
      <c r="I167" s="1026"/>
      <c r="J167" s="1026"/>
      <c r="K167" s="1026"/>
      <c r="L167" s="1026"/>
      <c r="M167" s="1026"/>
      <c r="N167" s="1026"/>
      <c r="O167" s="1026"/>
      <c r="P167" s="1026"/>
      <c r="Q167" s="1026"/>
      <c r="R167" s="1026"/>
      <c r="S167" s="1026"/>
      <c r="T167" s="1026"/>
      <c r="U167" s="1026"/>
      <c r="V167" s="1026"/>
      <c r="W167" s="1026"/>
      <c r="X167" s="1026"/>
      <c r="Y167" s="1026"/>
      <c r="Z167" s="1026"/>
      <c r="AA167" s="1026"/>
      <c r="AB167" s="1027"/>
      <c r="AC167" s="977">
        <f>'SP_Attivo MIN'!AC167</f>
        <v>0</v>
      </c>
      <c r="AD167" s="978"/>
      <c r="AE167" s="978"/>
      <c r="AF167" s="978"/>
      <c r="AG167" s="979"/>
      <c r="AH167" s="682" t="s">
        <v>6571</v>
      </c>
    </row>
    <row r="168" spans="1:34" s="567" customFormat="1" ht="29.25" customHeight="1">
      <c r="A168" s="684" t="s">
        <v>7940</v>
      </c>
      <c r="B168" s="1022" t="s">
        <v>7974</v>
      </c>
      <c r="C168" s="1023"/>
      <c r="D168" s="1023"/>
      <c r="E168" s="1023"/>
      <c r="F168" s="1024"/>
      <c r="G168" s="1025" t="s">
        <v>8167</v>
      </c>
      <c r="H168" s="1026"/>
      <c r="I168" s="1026"/>
      <c r="J168" s="1026"/>
      <c r="K168" s="1026"/>
      <c r="L168" s="1026"/>
      <c r="M168" s="1026"/>
      <c r="N168" s="1026"/>
      <c r="O168" s="1026"/>
      <c r="P168" s="1026"/>
      <c r="Q168" s="1026"/>
      <c r="R168" s="1026"/>
      <c r="S168" s="1026"/>
      <c r="T168" s="1026"/>
      <c r="U168" s="1026"/>
      <c r="V168" s="1026"/>
      <c r="W168" s="1026"/>
      <c r="X168" s="1026"/>
      <c r="Y168" s="1026"/>
      <c r="Z168" s="1026"/>
      <c r="AA168" s="1026"/>
      <c r="AB168" s="1027"/>
      <c r="AC168" s="977">
        <f>'SP_Attivo MIN'!AC168</f>
        <v>0</v>
      </c>
      <c r="AD168" s="978"/>
      <c r="AE168" s="978"/>
      <c r="AF168" s="978"/>
      <c r="AG168" s="979"/>
      <c r="AH168" s="682" t="s">
        <v>6571</v>
      </c>
    </row>
    <row r="169" spans="1:34" s="567" customFormat="1" ht="30.75" customHeight="1">
      <c r="A169" s="684" t="s">
        <v>7940</v>
      </c>
      <c r="B169" s="1022" t="s">
        <v>7976</v>
      </c>
      <c r="C169" s="1023"/>
      <c r="D169" s="1023"/>
      <c r="E169" s="1023"/>
      <c r="F169" s="1024"/>
      <c r="G169" s="1025" t="s">
        <v>8168</v>
      </c>
      <c r="H169" s="1026"/>
      <c r="I169" s="1026"/>
      <c r="J169" s="1026"/>
      <c r="K169" s="1026"/>
      <c r="L169" s="1026"/>
      <c r="M169" s="1026"/>
      <c r="N169" s="1026"/>
      <c r="O169" s="1026"/>
      <c r="P169" s="1026"/>
      <c r="Q169" s="1026"/>
      <c r="R169" s="1026"/>
      <c r="S169" s="1026"/>
      <c r="T169" s="1026"/>
      <c r="U169" s="1026"/>
      <c r="V169" s="1026"/>
      <c r="W169" s="1026"/>
      <c r="X169" s="1026"/>
      <c r="Y169" s="1026"/>
      <c r="Z169" s="1026"/>
      <c r="AA169" s="1026"/>
      <c r="AB169" s="1027"/>
      <c r="AC169" s="977">
        <f>'SP_Attivo MIN'!AC169</f>
        <v>0</v>
      </c>
      <c r="AD169" s="978"/>
      <c r="AE169" s="978"/>
      <c r="AF169" s="978"/>
      <c r="AG169" s="979"/>
      <c r="AH169" s="682" t="s">
        <v>6571</v>
      </c>
    </row>
    <row r="170" spans="1:34" s="567" customFormat="1" ht="19.5" customHeight="1">
      <c r="A170" s="684" t="s">
        <v>7940</v>
      </c>
      <c r="B170" s="1022" t="s">
        <v>7978</v>
      </c>
      <c r="C170" s="1023"/>
      <c r="D170" s="1023"/>
      <c r="E170" s="1023"/>
      <c r="F170" s="1024"/>
      <c r="G170" s="1025" t="s">
        <v>8169</v>
      </c>
      <c r="H170" s="1026"/>
      <c r="I170" s="1026"/>
      <c r="J170" s="1026"/>
      <c r="K170" s="1026"/>
      <c r="L170" s="1026"/>
      <c r="M170" s="1026"/>
      <c r="N170" s="1026"/>
      <c r="O170" s="1026"/>
      <c r="P170" s="1026"/>
      <c r="Q170" s="1026"/>
      <c r="R170" s="1026"/>
      <c r="S170" s="1026"/>
      <c r="T170" s="1026"/>
      <c r="U170" s="1026"/>
      <c r="V170" s="1026"/>
      <c r="W170" s="1026"/>
      <c r="X170" s="1026"/>
      <c r="Y170" s="1026"/>
      <c r="Z170" s="1026"/>
      <c r="AA170" s="1026"/>
      <c r="AB170" s="1027"/>
      <c r="AC170" s="977">
        <f>'SP_Attivo MIN'!AC170</f>
        <v>0</v>
      </c>
      <c r="AD170" s="978"/>
      <c r="AE170" s="978"/>
      <c r="AF170" s="978"/>
      <c r="AG170" s="979"/>
      <c r="AH170" s="682" t="s">
        <v>6571</v>
      </c>
    </row>
    <row r="171" spans="1:34" s="567" customFormat="1" ht="15.75" customHeight="1">
      <c r="A171" s="684" t="s">
        <v>6643</v>
      </c>
      <c r="B171" s="1010" t="s">
        <v>476</v>
      </c>
      <c r="C171" s="1011"/>
      <c r="D171" s="1011"/>
      <c r="E171" s="1011"/>
      <c r="F171" s="1012"/>
      <c r="G171" s="1013" t="s">
        <v>8170</v>
      </c>
      <c r="H171" s="1014"/>
      <c r="I171" s="1014"/>
      <c r="J171" s="1014"/>
      <c r="K171" s="1014"/>
      <c r="L171" s="1014"/>
      <c r="M171" s="1014"/>
      <c r="N171" s="1014"/>
      <c r="O171" s="1014"/>
      <c r="P171" s="1014"/>
      <c r="Q171" s="1014"/>
      <c r="R171" s="1014"/>
      <c r="S171" s="1014"/>
      <c r="T171" s="1014"/>
      <c r="U171" s="1014"/>
      <c r="V171" s="1014"/>
      <c r="W171" s="1014"/>
      <c r="X171" s="1014"/>
      <c r="Y171" s="1014"/>
      <c r="Z171" s="1014"/>
      <c r="AA171" s="1014"/>
      <c r="AB171" s="1015"/>
      <c r="AC171" s="977">
        <f>'SP_Attivo MIN'!AC171</f>
        <v>0</v>
      </c>
      <c r="AD171" s="978"/>
      <c r="AE171" s="978"/>
      <c r="AF171" s="978"/>
      <c r="AG171" s="979"/>
      <c r="AH171" s="682" t="s">
        <v>6571</v>
      </c>
    </row>
    <row r="172" spans="1:34" s="567" customFormat="1" ht="15.75" customHeight="1">
      <c r="A172" s="684"/>
      <c r="B172" s="989" t="s">
        <v>7981</v>
      </c>
      <c r="C172" s="990"/>
      <c r="D172" s="990"/>
      <c r="E172" s="990"/>
      <c r="F172" s="991"/>
      <c r="G172" s="992" t="s">
        <v>8171</v>
      </c>
      <c r="H172" s="993"/>
      <c r="I172" s="993"/>
      <c r="J172" s="993"/>
      <c r="K172" s="993"/>
      <c r="L172" s="993"/>
      <c r="M172" s="993"/>
      <c r="N172" s="993"/>
      <c r="O172" s="993"/>
      <c r="P172" s="993"/>
      <c r="Q172" s="993"/>
      <c r="R172" s="993"/>
      <c r="S172" s="993"/>
      <c r="T172" s="993"/>
      <c r="U172" s="993"/>
      <c r="V172" s="993"/>
      <c r="W172" s="993"/>
      <c r="X172" s="993"/>
      <c r="Y172" s="993"/>
      <c r="Z172" s="993"/>
      <c r="AA172" s="993"/>
      <c r="AB172" s="994"/>
      <c r="AC172" s="1019">
        <f>'SP_Attivo MIN'!AC172</f>
        <v>0</v>
      </c>
      <c r="AD172" s="1020"/>
      <c r="AE172" s="1020"/>
      <c r="AF172" s="1020"/>
      <c r="AG172" s="1021"/>
      <c r="AH172" s="682" t="s">
        <v>6571</v>
      </c>
    </row>
    <row r="173" spans="1:34" s="567" customFormat="1" ht="16.5" customHeight="1">
      <c r="A173" s="684"/>
      <c r="B173" s="1022" t="s">
        <v>499</v>
      </c>
      <c r="C173" s="1023"/>
      <c r="D173" s="1023"/>
      <c r="E173" s="1023"/>
      <c r="F173" s="1024"/>
      <c r="G173" s="1025" t="s">
        <v>8172</v>
      </c>
      <c r="H173" s="1026"/>
      <c r="I173" s="1026"/>
      <c r="J173" s="1026"/>
      <c r="K173" s="1026"/>
      <c r="L173" s="1026"/>
      <c r="M173" s="1026"/>
      <c r="N173" s="1026"/>
      <c r="O173" s="1026"/>
      <c r="P173" s="1026"/>
      <c r="Q173" s="1026"/>
      <c r="R173" s="1026"/>
      <c r="S173" s="1026"/>
      <c r="T173" s="1026"/>
      <c r="U173" s="1026"/>
      <c r="V173" s="1026"/>
      <c r="W173" s="1026"/>
      <c r="X173" s="1026"/>
      <c r="Y173" s="1026"/>
      <c r="Z173" s="1026"/>
      <c r="AA173" s="1026"/>
      <c r="AB173" s="1027"/>
      <c r="AC173" s="977">
        <f>'SP_Attivo MIN'!AC173</f>
        <v>0</v>
      </c>
      <c r="AD173" s="978"/>
      <c r="AE173" s="978"/>
      <c r="AF173" s="978"/>
      <c r="AG173" s="979"/>
      <c r="AH173" s="682" t="s">
        <v>6571</v>
      </c>
    </row>
    <row r="174" spans="1:34" s="567" customFormat="1" ht="15.75" customHeight="1">
      <c r="A174" s="684"/>
      <c r="B174" s="1010" t="s">
        <v>520</v>
      </c>
      <c r="C174" s="1011"/>
      <c r="D174" s="1011"/>
      <c r="E174" s="1011"/>
      <c r="F174" s="1012"/>
      <c r="G174" s="1013" t="s">
        <v>8173</v>
      </c>
      <c r="H174" s="1014"/>
      <c r="I174" s="1014"/>
      <c r="J174" s="1014"/>
      <c r="K174" s="1014"/>
      <c r="L174" s="1014"/>
      <c r="M174" s="1014"/>
      <c r="N174" s="1014"/>
      <c r="O174" s="1014"/>
      <c r="P174" s="1014"/>
      <c r="Q174" s="1014"/>
      <c r="R174" s="1014"/>
      <c r="S174" s="1014"/>
      <c r="T174" s="1014"/>
      <c r="U174" s="1014"/>
      <c r="V174" s="1014"/>
      <c r="W174" s="1014"/>
      <c r="X174" s="1014"/>
      <c r="Y174" s="1014"/>
      <c r="Z174" s="1014"/>
      <c r="AA174" s="1014"/>
      <c r="AB174" s="1015"/>
      <c r="AC174" s="977">
        <f>'SP_Attivo MIN'!AC174</f>
        <v>0</v>
      </c>
      <c r="AD174" s="978"/>
      <c r="AE174" s="978"/>
      <c r="AF174" s="978"/>
      <c r="AG174" s="979"/>
      <c r="AH174" s="682" t="s">
        <v>6571</v>
      </c>
    </row>
    <row r="175" spans="1:34" s="567" customFormat="1" ht="15.75" customHeight="1">
      <c r="A175" s="684"/>
      <c r="B175" s="1010" t="s">
        <v>526</v>
      </c>
      <c r="C175" s="1011"/>
      <c r="D175" s="1011"/>
      <c r="E175" s="1011"/>
      <c r="F175" s="1012"/>
      <c r="G175" s="1013" t="s">
        <v>8174</v>
      </c>
      <c r="H175" s="1014"/>
      <c r="I175" s="1014"/>
      <c r="J175" s="1014"/>
      <c r="K175" s="1014"/>
      <c r="L175" s="1014"/>
      <c r="M175" s="1014"/>
      <c r="N175" s="1014"/>
      <c r="O175" s="1014"/>
      <c r="P175" s="1014"/>
      <c r="Q175" s="1014"/>
      <c r="R175" s="1014"/>
      <c r="S175" s="1014"/>
      <c r="T175" s="1014"/>
      <c r="U175" s="1014"/>
      <c r="V175" s="1014"/>
      <c r="W175" s="1014"/>
      <c r="X175" s="1014"/>
      <c r="Y175" s="1014"/>
      <c r="Z175" s="1014"/>
      <c r="AA175" s="1014"/>
      <c r="AB175" s="1015"/>
      <c r="AC175" s="977">
        <f>'SP_Attivo MIN'!AC175</f>
        <v>0</v>
      </c>
      <c r="AD175" s="978"/>
      <c r="AE175" s="978"/>
      <c r="AF175" s="978"/>
      <c r="AG175" s="979"/>
      <c r="AH175" s="682" t="s">
        <v>6571</v>
      </c>
    </row>
    <row r="176" spans="1:34" s="567" customFormat="1" ht="15.75" customHeight="1">
      <c r="A176" s="684"/>
      <c r="B176" s="989" t="s">
        <v>662</v>
      </c>
      <c r="C176" s="990"/>
      <c r="D176" s="990"/>
      <c r="E176" s="990"/>
      <c r="F176" s="991"/>
      <c r="G176" s="992" t="s">
        <v>8175</v>
      </c>
      <c r="H176" s="993"/>
      <c r="I176" s="993"/>
      <c r="J176" s="993"/>
      <c r="K176" s="993"/>
      <c r="L176" s="993"/>
      <c r="M176" s="993"/>
      <c r="N176" s="993"/>
      <c r="O176" s="993"/>
      <c r="P176" s="993"/>
      <c r="Q176" s="993"/>
      <c r="R176" s="993"/>
      <c r="S176" s="993"/>
      <c r="T176" s="993"/>
      <c r="U176" s="993"/>
      <c r="V176" s="993"/>
      <c r="W176" s="993"/>
      <c r="X176" s="993"/>
      <c r="Y176" s="993"/>
      <c r="Z176" s="993"/>
      <c r="AA176" s="993"/>
      <c r="AB176" s="994"/>
      <c r="AC176" s="977">
        <f>'SP_Attivo MIN'!AC176</f>
        <v>0</v>
      </c>
      <c r="AD176" s="978"/>
      <c r="AE176" s="978"/>
      <c r="AF176" s="978"/>
      <c r="AG176" s="979"/>
      <c r="AH176" s="682" t="s">
        <v>6571</v>
      </c>
    </row>
    <row r="177" spans="1:34" s="567" customFormat="1" ht="15.75" customHeight="1">
      <c r="A177" s="684"/>
      <c r="B177" s="989" t="s">
        <v>7987</v>
      </c>
      <c r="C177" s="990"/>
      <c r="D177" s="990"/>
      <c r="E177" s="990"/>
      <c r="F177" s="991"/>
      <c r="G177" s="992" t="s">
        <v>8176</v>
      </c>
      <c r="H177" s="993"/>
      <c r="I177" s="993"/>
      <c r="J177" s="993"/>
      <c r="K177" s="993"/>
      <c r="L177" s="993"/>
      <c r="M177" s="993"/>
      <c r="N177" s="993"/>
      <c r="O177" s="993"/>
      <c r="P177" s="993"/>
      <c r="Q177" s="993"/>
      <c r="R177" s="993"/>
      <c r="S177" s="993"/>
      <c r="T177" s="993"/>
      <c r="U177" s="993"/>
      <c r="V177" s="993"/>
      <c r="W177" s="993"/>
      <c r="X177" s="993"/>
      <c r="Y177" s="993"/>
      <c r="Z177" s="993"/>
      <c r="AA177" s="993"/>
      <c r="AB177" s="994"/>
      <c r="AC177" s="1019">
        <f>'SP_Attivo MIN'!AC177</f>
        <v>0</v>
      </c>
      <c r="AD177" s="1020"/>
      <c r="AE177" s="1020"/>
      <c r="AF177" s="1020"/>
      <c r="AG177" s="1021"/>
      <c r="AH177" s="682" t="s">
        <v>6571</v>
      </c>
    </row>
    <row r="178" spans="1:34" s="567" customFormat="1" ht="15.75" customHeight="1">
      <c r="A178" s="684"/>
      <c r="B178" s="1010" t="s">
        <v>709</v>
      </c>
      <c r="C178" s="1011"/>
      <c r="D178" s="1011"/>
      <c r="E178" s="1011"/>
      <c r="F178" s="1012"/>
      <c r="G178" s="1013" t="s">
        <v>8177</v>
      </c>
      <c r="H178" s="1014"/>
      <c r="I178" s="1014"/>
      <c r="J178" s="1014"/>
      <c r="K178" s="1014"/>
      <c r="L178" s="1014"/>
      <c r="M178" s="1014"/>
      <c r="N178" s="1014"/>
      <c r="O178" s="1014"/>
      <c r="P178" s="1014"/>
      <c r="Q178" s="1014"/>
      <c r="R178" s="1014"/>
      <c r="S178" s="1014"/>
      <c r="T178" s="1014"/>
      <c r="U178" s="1014"/>
      <c r="V178" s="1014"/>
      <c r="W178" s="1014"/>
      <c r="X178" s="1014"/>
      <c r="Y178" s="1014"/>
      <c r="Z178" s="1014"/>
      <c r="AA178" s="1014"/>
      <c r="AB178" s="1015"/>
      <c r="AC178" s="977">
        <f>'SP_Attivo MIN'!AC178</f>
        <v>0</v>
      </c>
      <c r="AD178" s="978"/>
      <c r="AE178" s="978"/>
      <c r="AF178" s="978"/>
      <c r="AG178" s="979"/>
      <c r="AH178" s="682" t="s">
        <v>6571</v>
      </c>
    </row>
    <row r="179" spans="1:34" s="567" customFormat="1" ht="15.75" customHeight="1">
      <c r="A179" s="684"/>
      <c r="B179" s="1010" t="s">
        <v>7990</v>
      </c>
      <c r="C179" s="1011"/>
      <c r="D179" s="1011"/>
      <c r="E179" s="1011"/>
      <c r="F179" s="1012"/>
      <c r="G179" s="1013" t="s">
        <v>8178</v>
      </c>
      <c r="H179" s="1014"/>
      <c r="I179" s="1014"/>
      <c r="J179" s="1014"/>
      <c r="K179" s="1014"/>
      <c r="L179" s="1014"/>
      <c r="M179" s="1014"/>
      <c r="N179" s="1014"/>
      <c r="O179" s="1014"/>
      <c r="P179" s="1014"/>
      <c r="Q179" s="1014"/>
      <c r="R179" s="1014"/>
      <c r="S179" s="1014"/>
      <c r="T179" s="1014"/>
      <c r="U179" s="1014"/>
      <c r="V179" s="1014"/>
      <c r="W179" s="1014"/>
      <c r="X179" s="1014"/>
      <c r="Y179" s="1014"/>
      <c r="Z179" s="1014"/>
      <c r="AA179" s="1014"/>
      <c r="AB179" s="1015"/>
      <c r="AC179" s="977">
        <f>'SP_Attivo MIN'!AC179</f>
        <v>0</v>
      </c>
      <c r="AD179" s="978"/>
      <c r="AE179" s="978"/>
      <c r="AF179" s="978"/>
      <c r="AG179" s="979"/>
      <c r="AH179" s="682" t="s">
        <v>6571</v>
      </c>
    </row>
    <row r="180" spans="1:34" s="567" customFormat="1" ht="15.75" customHeight="1">
      <c r="A180" s="684"/>
      <c r="B180" s="1010" t="s">
        <v>535</v>
      </c>
      <c r="C180" s="1011"/>
      <c r="D180" s="1011"/>
      <c r="E180" s="1011"/>
      <c r="F180" s="1012"/>
      <c r="G180" s="1013" t="s">
        <v>8179</v>
      </c>
      <c r="H180" s="1014"/>
      <c r="I180" s="1014"/>
      <c r="J180" s="1014"/>
      <c r="K180" s="1014"/>
      <c r="L180" s="1014"/>
      <c r="M180" s="1014"/>
      <c r="N180" s="1014"/>
      <c r="O180" s="1014"/>
      <c r="P180" s="1014"/>
      <c r="Q180" s="1014"/>
      <c r="R180" s="1014"/>
      <c r="S180" s="1014"/>
      <c r="T180" s="1014"/>
      <c r="U180" s="1014"/>
      <c r="V180" s="1014"/>
      <c r="W180" s="1014"/>
      <c r="X180" s="1014"/>
      <c r="Y180" s="1014"/>
      <c r="Z180" s="1014"/>
      <c r="AA180" s="1014"/>
      <c r="AB180" s="1015"/>
      <c r="AC180" s="977">
        <f>'SP_Attivo MIN'!AC180</f>
        <v>0</v>
      </c>
      <c r="AD180" s="978"/>
      <c r="AE180" s="978"/>
      <c r="AF180" s="978"/>
      <c r="AG180" s="979"/>
      <c r="AH180" s="682" t="s">
        <v>6571</v>
      </c>
    </row>
    <row r="181" spans="1:34" s="567" customFormat="1" ht="15.75" customHeight="1">
      <c r="A181" s="684"/>
      <c r="B181" s="1010" t="s">
        <v>576</v>
      </c>
      <c r="C181" s="1011"/>
      <c r="D181" s="1011"/>
      <c r="E181" s="1011"/>
      <c r="F181" s="1012"/>
      <c r="G181" s="1013" t="s">
        <v>8180</v>
      </c>
      <c r="H181" s="1014"/>
      <c r="I181" s="1014"/>
      <c r="J181" s="1014"/>
      <c r="K181" s="1014"/>
      <c r="L181" s="1014"/>
      <c r="M181" s="1014"/>
      <c r="N181" s="1014"/>
      <c r="O181" s="1014"/>
      <c r="P181" s="1014"/>
      <c r="Q181" s="1014"/>
      <c r="R181" s="1014"/>
      <c r="S181" s="1014"/>
      <c r="T181" s="1014"/>
      <c r="U181" s="1014"/>
      <c r="V181" s="1014"/>
      <c r="W181" s="1014"/>
      <c r="X181" s="1014"/>
      <c r="Y181" s="1014"/>
      <c r="Z181" s="1014"/>
      <c r="AA181" s="1014"/>
      <c r="AB181" s="1015"/>
      <c r="AC181" s="977">
        <f>'SP_Attivo MIN'!AC181</f>
        <v>0</v>
      </c>
      <c r="AD181" s="978"/>
      <c r="AE181" s="978"/>
      <c r="AF181" s="978"/>
      <c r="AG181" s="979"/>
      <c r="AH181" s="682" t="s">
        <v>6571</v>
      </c>
    </row>
    <row r="182" spans="1:34" s="567" customFormat="1" ht="15.75" customHeight="1" thickBot="1">
      <c r="A182" s="690"/>
      <c r="B182" s="1004" t="s">
        <v>715</v>
      </c>
      <c r="C182" s="1005"/>
      <c r="D182" s="1005"/>
      <c r="E182" s="1005"/>
      <c r="F182" s="1006"/>
      <c r="G182" s="1007" t="s">
        <v>8181</v>
      </c>
      <c r="H182" s="1008"/>
      <c r="I182" s="1008"/>
      <c r="J182" s="1008"/>
      <c r="K182" s="1008"/>
      <c r="L182" s="1008"/>
      <c r="M182" s="1008"/>
      <c r="N182" s="1008"/>
      <c r="O182" s="1008"/>
      <c r="P182" s="1008"/>
      <c r="Q182" s="1008"/>
      <c r="R182" s="1008"/>
      <c r="S182" s="1008"/>
      <c r="T182" s="1008"/>
      <c r="U182" s="1008"/>
      <c r="V182" s="1008"/>
      <c r="W182" s="1008"/>
      <c r="X182" s="1008"/>
      <c r="Y182" s="1008"/>
      <c r="Z182" s="1008"/>
      <c r="AA182" s="1008"/>
      <c r="AB182" s="1009"/>
      <c r="AC182" s="967">
        <f>'SP_Attivo MIN'!AC182</f>
        <v>0</v>
      </c>
      <c r="AD182" s="968"/>
      <c r="AE182" s="968"/>
      <c r="AF182" s="968"/>
      <c r="AG182" s="969"/>
      <c r="AH182" s="697" t="s">
        <v>6571</v>
      </c>
    </row>
    <row r="183" spans="1:34" s="567" customFormat="1" ht="15.75" customHeight="1">
      <c r="A183" s="689"/>
      <c r="B183" s="980" t="s">
        <v>7995</v>
      </c>
      <c r="C183" s="981"/>
      <c r="D183" s="981"/>
      <c r="E183" s="981"/>
      <c r="F183" s="982"/>
      <c r="G183" s="983" t="s">
        <v>8182</v>
      </c>
      <c r="H183" s="984"/>
      <c r="I183" s="984"/>
      <c r="J183" s="984"/>
      <c r="K183" s="984"/>
      <c r="L183" s="984"/>
      <c r="M183" s="984"/>
      <c r="N183" s="984"/>
      <c r="O183" s="984"/>
      <c r="P183" s="984"/>
      <c r="Q183" s="984"/>
      <c r="R183" s="984"/>
      <c r="S183" s="984"/>
      <c r="T183" s="984"/>
      <c r="U183" s="984"/>
      <c r="V183" s="984"/>
      <c r="W183" s="984"/>
      <c r="X183" s="984"/>
      <c r="Y183" s="984"/>
      <c r="Z183" s="984"/>
      <c r="AA183" s="984"/>
      <c r="AB183" s="985"/>
      <c r="AC183" s="986">
        <f>'SP_Attivo MIN'!AC183</f>
        <v>0</v>
      </c>
      <c r="AD183" s="987"/>
      <c r="AE183" s="987"/>
      <c r="AF183" s="987"/>
      <c r="AG183" s="988"/>
      <c r="AH183" s="682" t="s">
        <v>6571</v>
      </c>
    </row>
    <row r="184" spans="1:34" s="567" customFormat="1" ht="15.75" customHeight="1">
      <c r="A184" s="684"/>
      <c r="B184" s="989" t="s">
        <v>767</v>
      </c>
      <c r="C184" s="990"/>
      <c r="D184" s="990"/>
      <c r="E184" s="990"/>
      <c r="F184" s="991"/>
      <c r="G184" s="992" t="s">
        <v>7997</v>
      </c>
      <c r="H184" s="993"/>
      <c r="I184" s="993"/>
      <c r="J184" s="993"/>
      <c r="K184" s="993"/>
      <c r="L184" s="993"/>
      <c r="M184" s="993"/>
      <c r="N184" s="993"/>
      <c r="O184" s="993"/>
      <c r="P184" s="993"/>
      <c r="Q184" s="993"/>
      <c r="R184" s="993"/>
      <c r="S184" s="993"/>
      <c r="T184" s="993"/>
      <c r="U184" s="993"/>
      <c r="V184" s="993"/>
      <c r="W184" s="993"/>
      <c r="X184" s="993"/>
      <c r="Y184" s="993"/>
      <c r="Z184" s="993"/>
      <c r="AA184" s="993"/>
      <c r="AB184" s="994"/>
      <c r="AC184" s="977">
        <f>'SP_Attivo MIN'!AC184</f>
        <v>0</v>
      </c>
      <c r="AD184" s="978"/>
      <c r="AE184" s="978"/>
      <c r="AF184" s="978"/>
      <c r="AG184" s="979"/>
      <c r="AH184" s="682" t="s">
        <v>6571</v>
      </c>
    </row>
    <row r="185" spans="1:34" s="567" customFormat="1" ht="15.75" customHeight="1" thickBot="1">
      <c r="A185" s="690"/>
      <c r="B185" s="995" t="s">
        <v>761</v>
      </c>
      <c r="C185" s="996"/>
      <c r="D185" s="996"/>
      <c r="E185" s="996"/>
      <c r="F185" s="997"/>
      <c r="G185" s="998" t="s">
        <v>8183</v>
      </c>
      <c r="H185" s="999"/>
      <c r="I185" s="999"/>
      <c r="J185" s="999"/>
      <c r="K185" s="999"/>
      <c r="L185" s="999"/>
      <c r="M185" s="999"/>
      <c r="N185" s="999"/>
      <c r="O185" s="999"/>
      <c r="P185" s="999"/>
      <c r="Q185" s="999"/>
      <c r="R185" s="999"/>
      <c r="S185" s="999"/>
      <c r="T185" s="999"/>
      <c r="U185" s="999"/>
      <c r="V185" s="999"/>
      <c r="W185" s="999"/>
      <c r="X185" s="999"/>
      <c r="Y185" s="999"/>
      <c r="Z185" s="999"/>
      <c r="AA185" s="999"/>
      <c r="AB185" s="1000"/>
      <c r="AC185" s="967">
        <f>'SP_Attivo MIN'!AC185</f>
        <v>0</v>
      </c>
      <c r="AD185" s="968"/>
      <c r="AE185" s="968"/>
      <c r="AF185" s="968"/>
      <c r="AG185" s="969"/>
      <c r="AH185" s="697" t="s">
        <v>6571</v>
      </c>
    </row>
    <row r="186" spans="1:34" s="567" customFormat="1" ht="15.75" customHeight="1">
      <c r="A186" s="689"/>
      <c r="B186" s="980" t="s">
        <v>8000</v>
      </c>
      <c r="C186" s="981"/>
      <c r="D186" s="981"/>
      <c r="E186" s="981"/>
      <c r="F186" s="982"/>
      <c r="G186" s="983" t="s">
        <v>8184</v>
      </c>
      <c r="H186" s="984"/>
      <c r="I186" s="984"/>
      <c r="J186" s="984"/>
      <c r="K186" s="984"/>
      <c r="L186" s="984"/>
      <c r="M186" s="984"/>
      <c r="N186" s="984"/>
      <c r="O186" s="984"/>
      <c r="P186" s="984"/>
      <c r="Q186" s="984"/>
      <c r="R186" s="984"/>
      <c r="S186" s="984"/>
      <c r="T186" s="984"/>
      <c r="U186" s="984"/>
      <c r="V186" s="984"/>
      <c r="W186" s="984"/>
      <c r="X186" s="984"/>
      <c r="Y186" s="984"/>
      <c r="Z186" s="984"/>
      <c r="AA186" s="984"/>
      <c r="AB186" s="985"/>
      <c r="AC186" s="986">
        <f>'SP_Attivo MIN'!AC186</f>
        <v>0</v>
      </c>
      <c r="AD186" s="987"/>
      <c r="AE186" s="987"/>
      <c r="AF186" s="987"/>
      <c r="AG186" s="988"/>
      <c r="AH186" s="682" t="s">
        <v>6571</v>
      </c>
    </row>
    <row r="187" spans="1:34" s="567" customFormat="1" ht="15.75" customHeight="1">
      <c r="A187" s="684"/>
      <c r="B187" s="989" t="s">
        <v>782</v>
      </c>
      <c r="C187" s="990"/>
      <c r="D187" s="990"/>
      <c r="E187" s="990"/>
      <c r="F187" s="991"/>
      <c r="G187" s="992" t="s">
        <v>8185</v>
      </c>
      <c r="H187" s="993"/>
      <c r="I187" s="993"/>
      <c r="J187" s="993"/>
      <c r="K187" s="993"/>
      <c r="L187" s="993"/>
      <c r="M187" s="993"/>
      <c r="N187" s="993"/>
      <c r="O187" s="993"/>
      <c r="P187" s="993"/>
      <c r="Q187" s="993"/>
      <c r="R187" s="993"/>
      <c r="S187" s="993"/>
      <c r="T187" s="993"/>
      <c r="U187" s="993"/>
      <c r="V187" s="993"/>
      <c r="W187" s="993"/>
      <c r="X187" s="993"/>
      <c r="Y187" s="993"/>
      <c r="Z187" s="993"/>
      <c r="AA187" s="993"/>
      <c r="AB187" s="994"/>
      <c r="AC187" s="977">
        <f>'SP_Attivo MIN'!AC187</f>
        <v>0</v>
      </c>
      <c r="AD187" s="978"/>
      <c r="AE187" s="978"/>
      <c r="AF187" s="978"/>
      <c r="AG187" s="979"/>
      <c r="AH187" s="682" t="s">
        <v>6571</v>
      </c>
    </row>
    <row r="188" spans="1:34" s="567" customFormat="1" ht="15.75" customHeight="1">
      <c r="A188" s="684"/>
      <c r="B188" s="989" t="s">
        <v>977</v>
      </c>
      <c r="C188" s="990"/>
      <c r="D188" s="990"/>
      <c r="E188" s="990"/>
      <c r="F188" s="991"/>
      <c r="G188" s="992" t="s">
        <v>8186</v>
      </c>
      <c r="H188" s="993"/>
      <c r="I188" s="993"/>
      <c r="J188" s="993"/>
      <c r="K188" s="993"/>
      <c r="L188" s="993"/>
      <c r="M188" s="993"/>
      <c r="N188" s="993"/>
      <c r="O188" s="993"/>
      <c r="P188" s="993"/>
      <c r="Q188" s="993"/>
      <c r="R188" s="993"/>
      <c r="S188" s="993"/>
      <c r="T188" s="993"/>
      <c r="U188" s="993"/>
      <c r="V188" s="993"/>
      <c r="W188" s="993"/>
      <c r="X188" s="993"/>
      <c r="Y188" s="993"/>
      <c r="Z188" s="993"/>
      <c r="AA188" s="993"/>
      <c r="AB188" s="994"/>
      <c r="AC188" s="977">
        <f>'SP_Attivo MIN'!AC188</f>
        <v>0</v>
      </c>
      <c r="AD188" s="978"/>
      <c r="AE188" s="978"/>
      <c r="AF188" s="978"/>
      <c r="AG188" s="979"/>
      <c r="AH188" s="682" t="s">
        <v>6571</v>
      </c>
    </row>
    <row r="189" spans="1:34" s="567" customFormat="1" ht="15.75" customHeight="1">
      <c r="A189" s="684"/>
      <c r="B189" s="989" t="s">
        <v>8004</v>
      </c>
      <c r="C189" s="990"/>
      <c r="D189" s="990"/>
      <c r="E189" s="990"/>
      <c r="F189" s="991"/>
      <c r="G189" s="992" t="s">
        <v>8187</v>
      </c>
      <c r="H189" s="993"/>
      <c r="I189" s="993"/>
      <c r="J189" s="993"/>
      <c r="K189" s="993"/>
      <c r="L189" s="993"/>
      <c r="M189" s="993"/>
      <c r="N189" s="993"/>
      <c r="O189" s="993"/>
      <c r="P189" s="993"/>
      <c r="Q189" s="993"/>
      <c r="R189" s="993"/>
      <c r="S189" s="993"/>
      <c r="T189" s="993"/>
      <c r="U189" s="993"/>
      <c r="V189" s="993"/>
      <c r="W189" s="993"/>
      <c r="X189" s="993"/>
      <c r="Y189" s="993"/>
      <c r="Z189" s="993"/>
      <c r="AA189" s="993"/>
      <c r="AB189" s="994"/>
      <c r="AC189" s="977">
        <f>'SP_Attivo MIN'!AC189</f>
        <v>0</v>
      </c>
      <c r="AD189" s="978"/>
      <c r="AE189" s="978"/>
      <c r="AF189" s="978"/>
      <c r="AG189" s="979"/>
      <c r="AH189" s="682" t="s">
        <v>6571</v>
      </c>
    </row>
    <row r="190" spans="1:34" s="567" customFormat="1" ht="15.75" customHeight="1" thickBot="1">
      <c r="A190" s="690"/>
      <c r="B190" s="995" t="s">
        <v>993</v>
      </c>
      <c r="C190" s="996"/>
      <c r="D190" s="996"/>
      <c r="E190" s="996"/>
      <c r="F190" s="997"/>
      <c r="G190" s="998" t="s">
        <v>8188</v>
      </c>
      <c r="H190" s="999"/>
      <c r="I190" s="999"/>
      <c r="J190" s="999"/>
      <c r="K190" s="999"/>
      <c r="L190" s="999"/>
      <c r="M190" s="999"/>
      <c r="N190" s="999"/>
      <c r="O190" s="999"/>
      <c r="P190" s="999"/>
      <c r="Q190" s="999"/>
      <c r="R190" s="999"/>
      <c r="S190" s="999"/>
      <c r="T190" s="999"/>
      <c r="U190" s="999"/>
      <c r="V190" s="999"/>
      <c r="W190" s="999"/>
      <c r="X190" s="999"/>
      <c r="Y190" s="999"/>
      <c r="Z190" s="999"/>
      <c r="AA190" s="999"/>
      <c r="AB190" s="1000"/>
      <c r="AC190" s="967">
        <f>'SP_Attivo MIN'!AC190</f>
        <v>0</v>
      </c>
      <c r="AD190" s="968"/>
      <c r="AE190" s="968"/>
      <c r="AF190" s="968"/>
      <c r="AG190" s="969"/>
      <c r="AH190" s="697" t="s">
        <v>6571</v>
      </c>
    </row>
    <row r="191" spans="1:34" s="567" customFormat="1" ht="15.75" customHeight="1">
      <c r="A191" s="689"/>
      <c r="B191" s="980" t="s">
        <v>8007</v>
      </c>
      <c r="C191" s="981"/>
      <c r="D191" s="981"/>
      <c r="E191" s="981"/>
      <c r="F191" s="982"/>
      <c r="G191" s="983" t="s">
        <v>8189</v>
      </c>
      <c r="H191" s="984"/>
      <c r="I191" s="984"/>
      <c r="J191" s="984"/>
      <c r="K191" s="984"/>
      <c r="L191" s="984"/>
      <c r="M191" s="984"/>
      <c r="N191" s="984"/>
      <c r="O191" s="984"/>
      <c r="P191" s="984"/>
      <c r="Q191" s="984"/>
      <c r="R191" s="984"/>
      <c r="S191" s="984"/>
      <c r="T191" s="984"/>
      <c r="U191" s="984"/>
      <c r="V191" s="984"/>
      <c r="W191" s="984"/>
      <c r="X191" s="984"/>
      <c r="Y191" s="984"/>
      <c r="Z191" s="984"/>
      <c r="AA191" s="984"/>
      <c r="AB191" s="985"/>
      <c r="AC191" s="986">
        <f>'SP_Attivo MIN'!AC191</f>
        <v>0</v>
      </c>
      <c r="AD191" s="987"/>
      <c r="AE191" s="987"/>
      <c r="AF191" s="987"/>
      <c r="AG191" s="988"/>
      <c r="AH191" s="682" t="s">
        <v>6571</v>
      </c>
    </row>
    <row r="192" spans="1:34" s="567" customFormat="1" ht="15.75" customHeight="1">
      <c r="A192" s="684"/>
      <c r="B192" s="971" t="s">
        <v>8009</v>
      </c>
      <c r="C192" s="972"/>
      <c r="D192" s="972"/>
      <c r="E192" s="972"/>
      <c r="F192" s="973"/>
      <c r="G192" s="974" t="s">
        <v>8190</v>
      </c>
      <c r="H192" s="975"/>
      <c r="I192" s="975"/>
      <c r="J192" s="975"/>
      <c r="K192" s="975"/>
      <c r="L192" s="975"/>
      <c r="M192" s="975"/>
      <c r="N192" s="975"/>
      <c r="O192" s="975"/>
      <c r="P192" s="975"/>
      <c r="Q192" s="975"/>
      <c r="R192" s="975"/>
      <c r="S192" s="975"/>
      <c r="T192" s="975"/>
      <c r="U192" s="975"/>
      <c r="V192" s="975"/>
      <c r="W192" s="975"/>
      <c r="X192" s="975"/>
      <c r="Y192" s="975"/>
      <c r="Z192" s="975"/>
      <c r="AA192" s="975"/>
      <c r="AB192" s="976"/>
      <c r="AC192" s="1001">
        <f>'SP_Attivo MIN'!AC192</f>
        <v>0</v>
      </c>
      <c r="AD192" s="1002"/>
      <c r="AE192" s="1002"/>
      <c r="AF192" s="1002"/>
      <c r="AG192" s="1003"/>
      <c r="AH192" s="682" t="s">
        <v>6571</v>
      </c>
    </row>
    <row r="193" spans="1:34" s="567" customFormat="1" ht="15.75" customHeight="1">
      <c r="A193" s="696"/>
      <c r="B193" s="989" t="s">
        <v>1076</v>
      </c>
      <c r="C193" s="990"/>
      <c r="D193" s="990"/>
      <c r="E193" s="990"/>
      <c r="F193" s="991"/>
      <c r="G193" s="992" t="s">
        <v>8191</v>
      </c>
      <c r="H193" s="993"/>
      <c r="I193" s="993"/>
      <c r="J193" s="993"/>
      <c r="K193" s="993"/>
      <c r="L193" s="993"/>
      <c r="M193" s="993"/>
      <c r="N193" s="993"/>
      <c r="O193" s="993"/>
      <c r="P193" s="993"/>
      <c r="Q193" s="993"/>
      <c r="R193" s="993"/>
      <c r="S193" s="993"/>
      <c r="T193" s="993"/>
      <c r="U193" s="993"/>
      <c r="V193" s="993"/>
      <c r="W193" s="993"/>
      <c r="X193" s="993"/>
      <c r="Y193" s="993"/>
      <c r="Z193" s="993"/>
      <c r="AA193" s="993"/>
      <c r="AB193" s="994"/>
      <c r="AC193" s="977">
        <f>'SP_Attivo MIN'!AC193</f>
        <v>0</v>
      </c>
      <c r="AD193" s="978"/>
      <c r="AE193" s="978"/>
      <c r="AF193" s="978"/>
      <c r="AG193" s="979"/>
      <c r="AH193" s="682" t="s">
        <v>6571</v>
      </c>
    </row>
    <row r="194" spans="1:34" s="567" customFormat="1" ht="15.75" customHeight="1">
      <c r="A194" s="684" t="s">
        <v>6586</v>
      </c>
      <c r="B194" s="989" t="s">
        <v>8012</v>
      </c>
      <c r="C194" s="990"/>
      <c r="D194" s="990"/>
      <c r="E194" s="990"/>
      <c r="F194" s="991"/>
      <c r="G194" s="992" t="s">
        <v>8192</v>
      </c>
      <c r="H194" s="993"/>
      <c r="I194" s="993"/>
      <c r="J194" s="993"/>
      <c r="K194" s="993"/>
      <c r="L194" s="993"/>
      <c r="M194" s="993"/>
      <c r="N194" s="993"/>
      <c r="O194" s="993"/>
      <c r="P194" s="993"/>
      <c r="Q194" s="993"/>
      <c r="R194" s="993"/>
      <c r="S194" s="993"/>
      <c r="T194" s="993"/>
      <c r="U194" s="993"/>
      <c r="V194" s="993"/>
      <c r="W194" s="993"/>
      <c r="X194" s="993"/>
      <c r="Y194" s="993"/>
      <c r="Z194" s="993"/>
      <c r="AA194" s="993"/>
      <c r="AB194" s="994"/>
      <c r="AC194" s="977">
        <f>'SP_Attivo MIN'!AC194</f>
        <v>0</v>
      </c>
      <c r="AD194" s="978"/>
      <c r="AE194" s="978"/>
      <c r="AF194" s="978"/>
      <c r="AG194" s="979"/>
      <c r="AH194" s="682" t="s">
        <v>6571</v>
      </c>
    </row>
    <row r="195" spans="1:34" s="567" customFormat="1" ht="15.75" customHeight="1">
      <c r="A195" s="684"/>
      <c r="B195" s="971" t="s">
        <v>8014</v>
      </c>
      <c r="C195" s="972"/>
      <c r="D195" s="972"/>
      <c r="E195" s="972"/>
      <c r="F195" s="973"/>
      <c r="G195" s="974" t="s">
        <v>8193</v>
      </c>
      <c r="H195" s="975"/>
      <c r="I195" s="975"/>
      <c r="J195" s="975"/>
      <c r="K195" s="975"/>
      <c r="L195" s="975"/>
      <c r="M195" s="975"/>
      <c r="N195" s="975"/>
      <c r="O195" s="975"/>
      <c r="P195" s="975"/>
      <c r="Q195" s="975"/>
      <c r="R195" s="975"/>
      <c r="S195" s="975"/>
      <c r="T195" s="975"/>
      <c r="U195" s="975"/>
      <c r="V195" s="975"/>
      <c r="W195" s="975"/>
      <c r="X195" s="975"/>
      <c r="Y195" s="975"/>
      <c r="Z195" s="975"/>
      <c r="AA195" s="975"/>
      <c r="AB195" s="976"/>
      <c r="AC195" s="1001">
        <f>'SP_Attivo MIN'!AC195</f>
        <v>0</v>
      </c>
      <c r="AD195" s="1002"/>
      <c r="AE195" s="1002"/>
      <c r="AF195" s="1002"/>
      <c r="AG195" s="1003"/>
      <c r="AH195" s="682" t="s">
        <v>6571</v>
      </c>
    </row>
    <row r="196" spans="1:34" s="567" customFormat="1" ht="15.75" customHeight="1">
      <c r="A196" s="684"/>
      <c r="B196" s="989" t="s">
        <v>1084</v>
      </c>
      <c r="C196" s="990"/>
      <c r="D196" s="990"/>
      <c r="E196" s="990"/>
      <c r="F196" s="991"/>
      <c r="G196" s="992" t="s">
        <v>8194</v>
      </c>
      <c r="H196" s="993"/>
      <c r="I196" s="993"/>
      <c r="J196" s="993"/>
      <c r="K196" s="993"/>
      <c r="L196" s="993"/>
      <c r="M196" s="993"/>
      <c r="N196" s="993"/>
      <c r="O196" s="993"/>
      <c r="P196" s="993"/>
      <c r="Q196" s="993"/>
      <c r="R196" s="993"/>
      <c r="S196" s="993"/>
      <c r="T196" s="993"/>
      <c r="U196" s="993"/>
      <c r="V196" s="993"/>
      <c r="W196" s="993"/>
      <c r="X196" s="993"/>
      <c r="Y196" s="993"/>
      <c r="Z196" s="993"/>
      <c r="AA196" s="993"/>
      <c r="AB196" s="994"/>
      <c r="AC196" s="977">
        <f>'SP_Attivo MIN'!AC196</f>
        <v>0</v>
      </c>
      <c r="AD196" s="978"/>
      <c r="AE196" s="978"/>
      <c r="AF196" s="978"/>
      <c r="AG196" s="979"/>
      <c r="AH196" s="682" t="s">
        <v>6571</v>
      </c>
    </row>
    <row r="197" spans="1:34" s="567" customFormat="1" ht="15.75" customHeight="1" thickBot="1">
      <c r="A197" s="690" t="s">
        <v>6586</v>
      </c>
      <c r="B197" s="995" t="s">
        <v>8017</v>
      </c>
      <c r="C197" s="996"/>
      <c r="D197" s="996"/>
      <c r="E197" s="996"/>
      <c r="F197" s="997"/>
      <c r="G197" s="998" t="s">
        <v>8195</v>
      </c>
      <c r="H197" s="999"/>
      <c r="I197" s="999"/>
      <c r="J197" s="999"/>
      <c r="K197" s="999"/>
      <c r="L197" s="999"/>
      <c r="M197" s="999"/>
      <c r="N197" s="999"/>
      <c r="O197" s="999"/>
      <c r="P197" s="999"/>
      <c r="Q197" s="999"/>
      <c r="R197" s="999"/>
      <c r="S197" s="999"/>
      <c r="T197" s="999"/>
      <c r="U197" s="999"/>
      <c r="V197" s="999"/>
      <c r="W197" s="999"/>
      <c r="X197" s="999"/>
      <c r="Y197" s="999"/>
      <c r="Z197" s="999"/>
      <c r="AA197" s="999"/>
      <c r="AB197" s="1000"/>
      <c r="AC197" s="967">
        <f>'SP_Attivo MIN'!AC197</f>
        <v>0</v>
      </c>
      <c r="AD197" s="968"/>
      <c r="AE197" s="968"/>
      <c r="AF197" s="968"/>
      <c r="AG197" s="969"/>
      <c r="AH197" s="697" t="s">
        <v>6571</v>
      </c>
    </row>
    <row r="198" spans="1:34" s="567" customFormat="1" ht="15.75" customHeight="1">
      <c r="A198" s="705"/>
      <c r="B198" s="980" t="s">
        <v>8019</v>
      </c>
      <c r="C198" s="981"/>
      <c r="D198" s="981"/>
      <c r="E198" s="981"/>
      <c r="F198" s="982"/>
      <c r="G198" s="983" t="s">
        <v>8196</v>
      </c>
      <c r="H198" s="984"/>
      <c r="I198" s="984"/>
      <c r="J198" s="984"/>
      <c r="K198" s="984"/>
      <c r="L198" s="984"/>
      <c r="M198" s="984"/>
      <c r="N198" s="984"/>
      <c r="O198" s="984"/>
      <c r="P198" s="984"/>
      <c r="Q198" s="984"/>
      <c r="R198" s="984"/>
      <c r="S198" s="984"/>
      <c r="T198" s="984"/>
      <c r="U198" s="984"/>
      <c r="V198" s="984"/>
      <c r="W198" s="984"/>
      <c r="X198" s="984"/>
      <c r="Y198" s="984"/>
      <c r="Z198" s="984"/>
      <c r="AA198" s="984"/>
      <c r="AB198" s="985"/>
      <c r="AC198" s="986">
        <f>'SP_Attivo MIN'!AC198</f>
        <v>0</v>
      </c>
      <c r="AD198" s="987"/>
      <c r="AE198" s="987"/>
      <c r="AF198" s="987"/>
      <c r="AG198" s="988"/>
      <c r="AH198" s="682" t="s">
        <v>6571</v>
      </c>
    </row>
    <row r="199" spans="1:34" s="567" customFormat="1" ht="15.75" customHeight="1">
      <c r="A199" s="684"/>
      <c r="B199" s="971" t="s">
        <v>1107</v>
      </c>
      <c r="C199" s="972"/>
      <c r="D199" s="972"/>
      <c r="E199" s="972"/>
      <c r="F199" s="973"/>
      <c r="G199" s="974" t="s">
        <v>8197</v>
      </c>
      <c r="H199" s="975"/>
      <c r="I199" s="975"/>
      <c r="J199" s="975"/>
      <c r="K199" s="975"/>
      <c r="L199" s="975"/>
      <c r="M199" s="975"/>
      <c r="N199" s="975"/>
      <c r="O199" s="975"/>
      <c r="P199" s="975"/>
      <c r="Q199" s="975"/>
      <c r="R199" s="975"/>
      <c r="S199" s="975"/>
      <c r="T199" s="975"/>
      <c r="U199" s="975"/>
      <c r="V199" s="975"/>
      <c r="W199" s="975"/>
      <c r="X199" s="975"/>
      <c r="Y199" s="975"/>
      <c r="Z199" s="975"/>
      <c r="AA199" s="975"/>
      <c r="AB199" s="976"/>
      <c r="AC199" s="977">
        <f>'SP_Attivo MIN'!AC199</f>
        <v>0</v>
      </c>
      <c r="AD199" s="978"/>
      <c r="AE199" s="978"/>
      <c r="AF199" s="978"/>
      <c r="AG199" s="979"/>
      <c r="AH199" s="682" t="s">
        <v>6571</v>
      </c>
    </row>
    <row r="200" spans="1:34" s="567" customFormat="1" ht="15.75" customHeight="1">
      <c r="A200" s="684"/>
      <c r="B200" s="971" t="s">
        <v>1117</v>
      </c>
      <c r="C200" s="972"/>
      <c r="D200" s="972"/>
      <c r="E200" s="972"/>
      <c r="F200" s="973"/>
      <c r="G200" s="974" t="s">
        <v>8198</v>
      </c>
      <c r="H200" s="975"/>
      <c r="I200" s="975"/>
      <c r="J200" s="975"/>
      <c r="K200" s="975"/>
      <c r="L200" s="975"/>
      <c r="M200" s="975"/>
      <c r="N200" s="975"/>
      <c r="O200" s="975"/>
      <c r="P200" s="975"/>
      <c r="Q200" s="975"/>
      <c r="R200" s="975"/>
      <c r="S200" s="975"/>
      <c r="T200" s="975"/>
      <c r="U200" s="975"/>
      <c r="V200" s="975"/>
      <c r="W200" s="975"/>
      <c r="X200" s="975"/>
      <c r="Y200" s="975"/>
      <c r="Z200" s="975"/>
      <c r="AA200" s="975"/>
      <c r="AB200" s="976"/>
      <c r="AC200" s="977">
        <f>'SP_Attivo MIN'!AC200</f>
        <v>0</v>
      </c>
      <c r="AD200" s="978"/>
      <c r="AE200" s="978"/>
      <c r="AF200" s="978"/>
      <c r="AG200" s="979"/>
      <c r="AH200" s="682" t="s">
        <v>6571</v>
      </c>
    </row>
    <row r="201" spans="1:34" s="567" customFormat="1" ht="15.75" customHeight="1">
      <c r="A201" s="684"/>
      <c r="B201" s="971" t="s">
        <v>1135</v>
      </c>
      <c r="C201" s="972"/>
      <c r="D201" s="972"/>
      <c r="E201" s="972"/>
      <c r="F201" s="973"/>
      <c r="G201" s="974" t="s">
        <v>8199</v>
      </c>
      <c r="H201" s="975"/>
      <c r="I201" s="975"/>
      <c r="J201" s="975"/>
      <c r="K201" s="975"/>
      <c r="L201" s="975"/>
      <c r="M201" s="975"/>
      <c r="N201" s="975"/>
      <c r="O201" s="975"/>
      <c r="P201" s="975"/>
      <c r="Q201" s="975"/>
      <c r="R201" s="975"/>
      <c r="S201" s="975"/>
      <c r="T201" s="975"/>
      <c r="U201" s="975"/>
      <c r="V201" s="975"/>
      <c r="W201" s="975"/>
      <c r="X201" s="975"/>
      <c r="Y201" s="975"/>
      <c r="Z201" s="975"/>
      <c r="AA201" s="975"/>
      <c r="AB201" s="976"/>
      <c r="AC201" s="977">
        <f>'SP_Attivo MIN'!AC201</f>
        <v>0</v>
      </c>
      <c r="AD201" s="978"/>
      <c r="AE201" s="978"/>
      <c r="AF201" s="978"/>
      <c r="AG201" s="979"/>
      <c r="AH201" s="682" t="s">
        <v>6571</v>
      </c>
    </row>
    <row r="202" spans="1:34" s="567" customFormat="1" ht="15.75" customHeight="1" thickBot="1">
      <c r="A202" s="690"/>
      <c r="B202" s="961" t="s">
        <v>1097</v>
      </c>
      <c r="C202" s="962"/>
      <c r="D202" s="962"/>
      <c r="E202" s="962"/>
      <c r="F202" s="963"/>
      <c r="G202" s="964" t="s">
        <v>8200</v>
      </c>
      <c r="H202" s="965"/>
      <c r="I202" s="965"/>
      <c r="J202" s="965"/>
      <c r="K202" s="965"/>
      <c r="L202" s="965"/>
      <c r="M202" s="965"/>
      <c r="N202" s="965"/>
      <c r="O202" s="965"/>
      <c r="P202" s="965"/>
      <c r="Q202" s="965"/>
      <c r="R202" s="965"/>
      <c r="S202" s="965"/>
      <c r="T202" s="965"/>
      <c r="U202" s="965"/>
      <c r="V202" s="965"/>
      <c r="W202" s="965"/>
      <c r="X202" s="965"/>
      <c r="Y202" s="965"/>
      <c r="Z202" s="965"/>
      <c r="AA202" s="965"/>
      <c r="AB202" s="966"/>
      <c r="AC202" s="967">
        <f>'SP_Attivo MIN'!AC202</f>
        <v>0</v>
      </c>
      <c r="AD202" s="968"/>
      <c r="AE202" s="968"/>
      <c r="AF202" s="968"/>
      <c r="AG202" s="969"/>
      <c r="AH202" s="697" t="s">
        <v>6571</v>
      </c>
    </row>
    <row r="203" spans="1:34" ht="15.75" customHeight="1">
      <c r="AC203" s="970">
        <f>'SP_Attivo MIN'!AC203</f>
        <v>0</v>
      </c>
      <c r="AD203" s="970"/>
      <c r="AE203" s="970"/>
      <c r="AF203" s="970"/>
      <c r="AG203" s="970"/>
    </row>
    <row r="204" spans="1:34" ht="15.75" customHeight="1">
      <c r="AC204" s="656"/>
      <c r="AD204" s="707"/>
      <c r="AE204" s="707"/>
      <c r="AF204" s="707"/>
      <c r="AG204" s="707"/>
    </row>
    <row r="205" spans="1:34" ht="15.75" customHeight="1">
      <c r="AC205" s="656"/>
      <c r="AD205" s="707"/>
      <c r="AE205" s="707"/>
      <c r="AF205" s="707"/>
      <c r="AG205" s="707"/>
    </row>
    <row r="206" spans="1:34" ht="15.75" customHeight="1">
      <c r="AC206" s="656"/>
      <c r="AD206" s="707"/>
      <c r="AE206" s="707"/>
      <c r="AF206" s="707"/>
      <c r="AG206" s="707"/>
    </row>
    <row r="207" spans="1:34" ht="15.75" customHeight="1">
      <c r="AC207" s="656"/>
      <c r="AD207" s="707"/>
      <c r="AE207" s="707"/>
      <c r="AF207" s="707"/>
      <c r="AG207" s="707"/>
    </row>
    <row r="208" spans="1:34" ht="15.75" customHeight="1">
      <c r="AC208" s="656"/>
      <c r="AD208" s="707"/>
      <c r="AE208" s="707"/>
      <c r="AF208" s="707"/>
      <c r="AG208" s="707"/>
    </row>
    <row r="209" spans="29:33" ht="15.75" customHeight="1">
      <c r="AC209" s="656"/>
      <c r="AD209" s="707"/>
      <c r="AE209" s="707"/>
      <c r="AF209" s="707"/>
      <c r="AG209" s="707"/>
    </row>
    <row r="210" spans="29:33" ht="15.75" customHeight="1">
      <c r="AC210" s="656"/>
      <c r="AD210" s="707"/>
      <c r="AE210" s="707"/>
      <c r="AF210" s="707"/>
      <c r="AG210" s="707"/>
    </row>
    <row r="211" spans="29:33" ht="15.75" customHeight="1">
      <c r="AC211" s="656"/>
      <c r="AD211" s="707"/>
      <c r="AE211" s="707"/>
      <c r="AF211" s="707"/>
      <c r="AG211" s="707"/>
    </row>
    <row r="212" spans="29:33" ht="15.75" customHeight="1">
      <c r="AC212" s="656"/>
      <c r="AD212" s="707"/>
      <c r="AE212" s="707"/>
      <c r="AF212" s="707"/>
      <c r="AG212" s="707"/>
    </row>
    <row r="213" spans="29:33" ht="15.75" customHeight="1">
      <c r="AC213" s="656"/>
      <c r="AD213" s="707"/>
      <c r="AE213" s="707"/>
      <c r="AF213" s="707"/>
      <c r="AG213" s="707"/>
    </row>
    <row r="214" spans="29:33" ht="15.75" customHeight="1">
      <c r="AC214" s="656"/>
      <c r="AD214" s="707"/>
      <c r="AE214" s="707"/>
      <c r="AF214" s="707"/>
      <c r="AG214" s="707"/>
    </row>
    <row r="215" spans="29:33" ht="15.75" customHeight="1">
      <c r="AC215" s="656"/>
      <c r="AD215" s="707"/>
      <c r="AE215" s="707"/>
      <c r="AF215" s="707"/>
      <c r="AG215" s="707"/>
    </row>
    <row r="216" spans="29:33" ht="15.75" customHeight="1">
      <c r="AC216" s="656"/>
      <c r="AD216" s="707"/>
      <c r="AE216" s="707"/>
      <c r="AF216" s="707"/>
      <c r="AG216" s="707"/>
    </row>
    <row r="217" spans="29:33" ht="15.75" customHeight="1">
      <c r="AC217" s="656"/>
      <c r="AD217" s="707"/>
      <c r="AE217" s="707"/>
      <c r="AF217" s="707"/>
      <c r="AG217" s="707"/>
    </row>
    <row r="218" spans="29:33" ht="15.75" customHeight="1">
      <c r="AC218" s="656"/>
      <c r="AD218" s="707"/>
      <c r="AE218" s="707"/>
      <c r="AF218" s="707"/>
      <c r="AG218" s="707"/>
    </row>
    <row r="219" spans="29:33" ht="15.75" customHeight="1">
      <c r="AC219" s="656"/>
      <c r="AD219" s="707"/>
      <c r="AE219" s="707"/>
      <c r="AF219" s="707"/>
      <c r="AG219" s="707"/>
    </row>
    <row r="220" spans="29:33" ht="15.75" customHeight="1">
      <c r="AC220" s="656"/>
      <c r="AD220" s="707"/>
      <c r="AE220" s="707"/>
      <c r="AF220" s="707"/>
      <c r="AG220" s="707"/>
    </row>
    <row r="221" spans="29:33" ht="15.75" customHeight="1">
      <c r="AC221" s="656"/>
      <c r="AD221" s="707"/>
      <c r="AE221" s="707"/>
      <c r="AF221" s="707"/>
      <c r="AG221" s="707"/>
    </row>
    <row r="222" spans="29:33" ht="15.75" customHeight="1">
      <c r="AC222" s="656"/>
      <c r="AD222" s="707"/>
      <c r="AE222" s="707"/>
      <c r="AF222" s="707"/>
      <c r="AG222" s="707"/>
    </row>
    <row r="223" spans="29:33" ht="15.75" customHeight="1">
      <c r="AC223" s="656"/>
      <c r="AD223" s="707"/>
      <c r="AE223" s="707"/>
      <c r="AF223" s="707"/>
      <c r="AG223" s="707"/>
    </row>
    <row r="224" spans="29:33" ht="15.75" customHeight="1">
      <c r="AC224" s="656"/>
      <c r="AD224" s="707"/>
      <c r="AE224" s="707"/>
      <c r="AF224" s="707"/>
      <c r="AG224" s="707"/>
    </row>
    <row r="225" spans="29:33" ht="15.75" customHeight="1">
      <c r="AC225" s="656"/>
      <c r="AD225" s="707"/>
      <c r="AE225" s="707"/>
      <c r="AF225" s="707"/>
      <c r="AG225" s="707"/>
    </row>
    <row r="226" spans="29:33" ht="15.75" customHeight="1">
      <c r="AC226" s="656"/>
      <c r="AD226" s="707"/>
      <c r="AE226" s="707"/>
      <c r="AF226" s="707"/>
      <c r="AG226" s="707"/>
    </row>
    <row r="227" spans="29:33" ht="15.75" customHeight="1">
      <c r="AC227" s="656"/>
      <c r="AD227" s="707"/>
      <c r="AE227" s="707"/>
      <c r="AF227" s="707"/>
      <c r="AG227" s="707"/>
    </row>
    <row r="228" spans="29:33" ht="15.75" customHeight="1">
      <c r="AC228" s="656"/>
      <c r="AD228" s="707"/>
      <c r="AE228" s="707"/>
      <c r="AF228" s="707"/>
      <c r="AG228" s="707"/>
    </row>
    <row r="229" spans="29:33" ht="15.75" customHeight="1">
      <c r="AC229" s="656"/>
      <c r="AD229" s="707"/>
      <c r="AE229" s="707"/>
      <c r="AF229" s="707"/>
      <c r="AG229" s="707"/>
    </row>
    <row r="230" spans="29:33" ht="15.75" customHeight="1">
      <c r="AC230" s="656"/>
      <c r="AD230" s="707"/>
      <c r="AE230" s="707"/>
      <c r="AF230" s="707"/>
      <c r="AG230" s="707"/>
    </row>
    <row r="231" spans="29:33" ht="15.75" customHeight="1">
      <c r="AC231" s="656"/>
      <c r="AD231" s="707"/>
      <c r="AE231" s="707"/>
      <c r="AF231" s="707"/>
      <c r="AG231" s="707"/>
    </row>
    <row r="232" spans="29:33" ht="15.75" customHeight="1">
      <c r="AC232" s="656"/>
      <c r="AD232" s="707"/>
      <c r="AE232" s="707"/>
      <c r="AF232" s="707"/>
      <c r="AG232" s="707"/>
    </row>
    <row r="233" spans="29:33" ht="15.75" customHeight="1">
      <c r="AC233" s="656"/>
      <c r="AD233" s="707"/>
      <c r="AE233" s="707"/>
      <c r="AF233" s="707"/>
      <c r="AG233" s="707"/>
    </row>
    <row r="234" spans="29:33" ht="15.75" customHeight="1">
      <c r="AC234" s="656"/>
      <c r="AD234" s="707"/>
      <c r="AE234" s="707"/>
      <c r="AF234" s="707"/>
      <c r="AG234" s="707"/>
    </row>
    <row r="235" spans="29:33" ht="15.75" customHeight="1">
      <c r="AC235" s="656"/>
      <c r="AD235" s="707"/>
      <c r="AE235" s="707"/>
      <c r="AF235" s="707"/>
      <c r="AG235" s="707"/>
    </row>
    <row r="236" spans="29:33" ht="15.75" customHeight="1">
      <c r="AC236" s="656"/>
      <c r="AD236" s="707"/>
      <c r="AE236" s="707"/>
      <c r="AF236" s="707"/>
      <c r="AG236" s="707"/>
    </row>
    <row r="237" spans="29:33" ht="15.75" customHeight="1">
      <c r="AC237" s="656"/>
      <c r="AD237" s="707"/>
      <c r="AE237" s="707"/>
      <c r="AF237" s="707"/>
      <c r="AG237" s="707"/>
    </row>
    <row r="238" spans="29:33" ht="15.75" customHeight="1">
      <c r="AC238" s="656"/>
      <c r="AD238" s="707"/>
      <c r="AE238" s="707"/>
      <c r="AF238" s="707"/>
      <c r="AG238" s="707"/>
    </row>
    <row r="239" spans="29:33" ht="15.75" customHeight="1">
      <c r="AC239" s="656"/>
      <c r="AD239" s="707"/>
      <c r="AE239" s="707"/>
      <c r="AF239" s="707"/>
      <c r="AG239" s="707"/>
    </row>
    <row r="240" spans="29:33" ht="15.75" customHeight="1">
      <c r="AC240" s="656"/>
      <c r="AD240" s="707"/>
      <c r="AE240" s="707"/>
      <c r="AF240" s="707"/>
      <c r="AG240" s="707"/>
    </row>
    <row r="241" spans="29:33" ht="15.75" customHeight="1">
      <c r="AC241" s="656"/>
      <c r="AD241" s="707"/>
      <c r="AE241" s="707"/>
      <c r="AF241" s="707"/>
      <c r="AG241" s="707"/>
    </row>
    <row r="242" spans="29:33" ht="15.75" customHeight="1">
      <c r="AC242" s="656"/>
      <c r="AD242" s="707"/>
      <c r="AE242" s="707"/>
      <c r="AF242" s="707"/>
      <c r="AG242" s="707"/>
    </row>
    <row r="243" spans="29:33" ht="15.75" customHeight="1">
      <c r="AC243" s="656"/>
      <c r="AD243" s="707"/>
      <c r="AE243" s="707"/>
      <c r="AF243" s="707"/>
      <c r="AG243" s="707"/>
    </row>
    <row r="244" spans="29:33" ht="15.75" customHeight="1">
      <c r="AC244" s="656"/>
      <c r="AD244" s="707"/>
      <c r="AE244" s="707"/>
      <c r="AF244" s="707"/>
      <c r="AG244" s="707"/>
    </row>
    <row r="245" spans="29:33" ht="15.75" customHeight="1">
      <c r="AC245" s="656"/>
      <c r="AD245" s="707"/>
      <c r="AE245" s="707"/>
      <c r="AF245" s="707"/>
      <c r="AG245" s="707"/>
    </row>
    <row r="246" spans="29:33" ht="15.75" customHeight="1">
      <c r="AC246" s="656"/>
      <c r="AD246" s="707"/>
      <c r="AE246" s="707"/>
      <c r="AF246" s="707"/>
      <c r="AG246" s="707"/>
    </row>
    <row r="247" spans="29:33" ht="15.75" customHeight="1">
      <c r="AC247" s="656"/>
      <c r="AD247" s="707"/>
      <c r="AE247" s="707"/>
      <c r="AF247" s="707"/>
      <c r="AG247" s="707"/>
    </row>
    <row r="248" spans="29:33" ht="15.75" customHeight="1">
      <c r="AC248" s="656"/>
      <c r="AD248" s="707"/>
      <c r="AE248" s="707"/>
      <c r="AF248" s="707"/>
      <c r="AG248" s="707"/>
    </row>
    <row r="249" spans="29:33" ht="15.75" customHeight="1">
      <c r="AC249" s="656"/>
      <c r="AD249" s="707"/>
      <c r="AE249" s="707"/>
      <c r="AF249" s="707"/>
      <c r="AG249" s="707"/>
    </row>
    <row r="250" spans="29:33" ht="15.75" customHeight="1">
      <c r="AC250" s="656"/>
      <c r="AD250" s="707"/>
      <c r="AE250" s="707"/>
      <c r="AF250" s="707"/>
      <c r="AG250" s="707"/>
    </row>
    <row r="251" spans="29:33" ht="15.75" customHeight="1">
      <c r="AC251" s="656"/>
      <c r="AD251" s="707"/>
      <c r="AE251" s="707"/>
      <c r="AF251" s="707"/>
      <c r="AG251" s="707"/>
    </row>
    <row r="252" spans="29:33" ht="15.75" customHeight="1">
      <c r="AC252" s="656"/>
      <c r="AD252" s="707"/>
      <c r="AE252" s="707"/>
      <c r="AF252" s="707"/>
      <c r="AG252" s="707"/>
    </row>
    <row r="253" spans="29:33" ht="15.75" customHeight="1">
      <c r="AC253" s="656"/>
      <c r="AD253" s="707"/>
      <c r="AE253" s="707"/>
      <c r="AF253" s="707"/>
      <c r="AG253" s="707"/>
    </row>
    <row r="254" spans="29:33" ht="15.75" customHeight="1">
      <c r="AC254" s="656"/>
      <c r="AD254" s="707"/>
      <c r="AE254" s="707"/>
      <c r="AF254" s="707"/>
      <c r="AG254" s="707"/>
    </row>
    <row r="255" spans="29:33" ht="15.75" customHeight="1">
      <c r="AC255" s="656"/>
      <c r="AD255" s="707"/>
      <c r="AE255" s="707"/>
      <c r="AF255" s="707"/>
      <c r="AG255" s="707"/>
    </row>
    <row r="256" spans="29:33" ht="15.75" customHeight="1">
      <c r="AC256" s="656"/>
      <c r="AD256" s="707"/>
      <c r="AE256" s="707"/>
      <c r="AF256" s="707"/>
      <c r="AG256" s="707"/>
    </row>
    <row r="257" spans="29:33" ht="15.75" customHeight="1">
      <c r="AC257" s="656"/>
      <c r="AD257" s="707"/>
      <c r="AE257" s="707"/>
      <c r="AF257" s="707"/>
      <c r="AG257" s="707"/>
    </row>
    <row r="258" spans="29:33" ht="15.75" customHeight="1">
      <c r="AC258" s="656"/>
      <c r="AD258" s="707"/>
      <c r="AE258" s="707"/>
      <c r="AF258" s="707"/>
      <c r="AG258" s="707"/>
    </row>
    <row r="259" spans="29:33" ht="15.75" customHeight="1">
      <c r="AC259" s="656"/>
      <c r="AD259" s="707"/>
      <c r="AE259" s="707"/>
      <c r="AF259" s="707"/>
      <c r="AG259" s="707"/>
    </row>
    <row r="260" spans="29:33" ht="15.75" customHeight="1">
      <c r="AC260" s="656"/>
      <c r="AD260" s="707"/>
      <c r="AE260" s="707"/>
      <c r="AF260" s="707"/>
      <c r="AG260" s="707"/>
    </row>
    <row r="261" spans="29:33" ht="15.75" customHeight="1">
      <c r="AC261" s="656"/>
      <c r="AD261" s="707"/>
      <c r="AE261" s="707"/>
      <c r="AF261" s="707"/>
      <c r="AG261" s="707"/>
    </row>
    <row r="262" spans="29:33" ht="15.75" customHeight="1">
      <c r="AC262" s="656"/>
      <c r="AD262" s="707"/>
      <c r="AE262" s="707"/>
      <c r="AF262" s="707"/>
      <c r="AG262" s="707"/>
    </row>
    <row r="263" spans="29:33" ht="15.75" customHeight="1">
      <c r="AC263" s="656"/>
      <c r="AD263" s="707"/>
      <c r="AE263" s="707"/>
      <c r="AF263" s="707"/>
      <c r="AG263" s="707"/>
    </row>
    <row r="264" spans="29:33" ht="15.75" customHeight="1">
      <c r="AC264" s="656"/>
      <c r="AD264" s="707"/>
      <c r="AE264" s="707"/>
      <c r="AF264" s="707"/>
      <c r="AG264" s="707"/>
    </row>
    <row r="265" spans="29:33" ht="15.75" customHeight="1">
      <c r="AC265" s="656"/>
      <c r="AD265" s="707"/>
      <c r="AE265" s="707"/>
      <c r="AF265" s="707"/>
      <c r="AG265" s="707"/>
    </row>
    <row r="266" spans="29:33" ht="15.75" customHeight="1">
      <c r="AC266" s="656"/>
      <c r="AD266" s="707"/>
      <c r="AE266" s="707"/>
      <c r="AF266" s="707"/>
      <c r="AG266" s="707"/>
    </row>
    <row r="267" spans="29:33" ht="15.75" customHeight="1">
      <c r="AC267" s="656"/>
      <c r="AD267" s="707"/>
      <c r="AE267" s="707"/>
      <c r="AF267" s="707"/>
      <c r="AG267" s="707"/>
    </row>
    <row r="268" spans="29:33" ht="15.75" customHeight="1">
      <c r="AC268" s="656"/>
      <c r="AD268" s="707"/>
      <c r="AE268" s="707"/>
      <c r="AF268" s="707"/>
      <c r="AG268" s="707"/>
    </row>
    <row r="269" spans="29:33" ht="15.75" customHeight="1">
      <c r="AC269" s="656"/>
      <c r="AD269" s="707"/>
      <c r="AE269" s="707"/>
      <c r="AF269" s="707"/>
      <c r="AG269" s="707"/>
    </row>
    <row r="270" spans="29:33" ht="15.75" customHeight="1">
      <c r="AC270" s="656"/>
      <c r="AD270" s="707"/>
      <c r="AE270" s="707"/>
      <c r="AF270" s="707"/>
      <c r="AG270" s="707"/>
    </row>
    <row r="271" spans="29:33" ht="15.75" customHeight="1">
      <c r="AC271" s="656"/>
      <c r="AD271" s="707"/>
      <c r="AE271" s="707"/>
      <c r="AF271" s="707"/>
      <c r="AG271" s="707"/>
    </row>
    <row r="272" spans="29:33" ht="15.75" customHeight="1">
      <c r="AC272" s="656"/>
      <c r="AD272" s="707"/>
      <c r="AE272" s="707"/>
      <c r="AF272" s="707"/>
      <c r="AG272" s="707"/>
    </row>
    <row r="273" spans="29:33" ht="15.75" customHeight="1">
      <c r="AC273" s="656"/>
      <c r="AD273" s="707"/>
      <c r="AE273" s="707"/>
      <c r="AF273" s="707"/>
      <c r="AG273" s="707"/>
    </row>
    <row r="274" spans="29:33" ht="15.75" customHeight="1">
      <c r="AC274" s="656"/>
      <c r="AD274" s="707"/>
      <c r="AE274" s="707"/>
      <c r="AF274" s="707"/>
      <c r="AG274" s="707"/>
    </row>
    <row r="275" spans="29:33" ht="15.75" customHeight="1">
      <c r="AC275" s="656"/>
      <c r="AD275" s="707"/>
      <c r="AE275" s="707"/>
      <c r="AF275" s="707"/>
      <c r="AG275" s="707"/>
    </row>
    <row r="276" spans="29:33" ht="15.75" customHeight="1">
      <c r="AC276" s="656"/>
      <c r="AD276" s="707"/>
      <c r="AE276" s="707"/>
      <c r="AF276" s="707"/>
      <c r="AG276" s="707"/>
    </row>
    <row r="277" spans="29:33" ht="15.75" customHeight="1">
      <c r="AC277" s="656"/>
      <c r="AD277" s="707"/>
      <c r="AE277" s="707"/>
      <c r="AF277" s="707"/>
      <c r="AG277" s="707"/>
    </row>
    <row r="278" spans="29:33" ht="15.75" customHeight="1">
      <c r="AC278" s="656"/>
      <c r="AD278" s="707"/>
      <c r="AE278" s="707"/>
      <c r="AF278" s="707"/>
      <c r="AG278" s="707"/>
    </row>
    <row r="279" spans="29:33" ht="15.75" customHeight="1">
      <c r="AC279" s="656"/>
      <c r="AD279" s="707"/>
      <c r="AE279" s="707"/>
      <c r="AF279" s="707"/>
      <c r="AG279" s="707"/>
    </row>
    <row r="280" spans="29:33" ht="15.75" customHeight="1">
      <c r="AC280" s="656"/>
      <c r="AD280" s="707"/>
      <c r="AE280" s="707"/>
      <c r="AF280" s="707"/>
      <c r="AG280" s="707"/>
    </row>
    <row r="281" spans="29:33" ht="15.75" customHeight="1">
      <c r="AC281" s="656"/>
      <c r="AD281" s="707"/>
      <c r="AE281" s="707"/>
      <c r="AF281" s="707"/>
      <c r="AG281" s="707"/>
    </row>
    <row r="282" spans="29:33" ht="15.75" customHeight="1">
      <c r="AC282" s="656"/>
      <c r="AD282" s="707"/>
      <c r="AE282" s="707"/>
      <c r="AF282" s="707"/>
      <c r="AG282" s="707"/>
    </row>
    <row r="283" spans="29:33" ht="15.75" customHeight="1">
      <c r="AC283" s="656"/>
      <c r="AD283" s="707"/>
      <c r="AE283" s="707"/>
      <c r="AF283" s="707"/>
      <c r="AG283" s="707"/>
    </row>
    <row r="284" spans="29:33" ht="15.75" customHeight="1">
      <c r="AC284" s="656"/>
      <c r="AD284" s="707"/>
      <c r="AE284" s="707"/>
      <c r="AF284" s="707"/>
      <c r="AG284" s="707"/>
    </row>
    <row r="285" spans="29:33" ht="15.75" customHeight="1">
      <c r="AC285" s="656"/>
      <c r="AD285" s="707"/>
      <c r="AE285" s="707"/>
      <c r="AF285" s="707"/>
      <c r="AG285" s="707"/>
    </row>
    <row r="286" spans="29:33" ht="15.75" customHeight="1">
      <c r="AC286" s="656"/>
      <c r="AD286" s="707"/>
      <c r="AE286" s="707"/>
      <c r="AF286" s="707"/>
      <c r="AG286" s="707"/>
    </row>
    <row r="287" spans="29:33" ht="15.75" customHeight="1">
      <c r="AC287" s="656"/>
      <c r="AD287" s="707"/>
      <c r="AE287" s="707"/>
      <c r="AF287" s="707"/>
      <c r="AG287" s="707"/>
    </row>
    <row r="288" spans="29:33" ht="15.75" customHeight="1">
      <c r="AC288" s="656"/>
      <c r="AD288" s="707"/>
      <c r="AE288" s="707"/>
      <c r="AF288" s="707"/>
      <c r="AG288" s="707"/>
    </row>
    <row r="289" spans="29:33" ht="15.75" customHeight="1">
      <c r="AC289" s="656"/>
      <c r="AD289" s="707"/>
      <c r="AE289" s="707"/>
      <c r="AF289" s="707"/>
      <c r="AG289" s="707"/>
    </row>
    <row r="290" spans="29:33" ht="15.75" customHeight="1">
      <c r="AC290" s="656"/>
      <c r="AD290" s="707"/>
      <c r="AE290" s="707"/>
      <c r="AF290" s="707"/>
      <c r="AG290" s="707"/>
    </row>
    <row r="291" spans="29:33" ht="15.75" customHeight="1">
      <c r="AC291" s="656"/>
      <c r="AD291" s="707"/>
      <c r="AE291" s="707"/>
      <c r="AF291" s="707"/>
      <c r="AG291" s="707"/>
    </row>
    <row r="292" spans="29:33" ht="15.75" customHeight="1">
      <c r="AC292" s="656"/>
      <c r="AD292" s="707"/>
      <c r="AE292" s="707"/>
      <c r="AF292" s="707"/>
      <c r="AG292" s="707"/>
    </row>
    <row r="293" spans="29:33" ht="15.75" customHeight="1">
      <c r="AC293" s="656"/>
      <c r="AD293" s="707"/>
      <c r="AE293" s="707"/>
      <c r="AF293" s="707"/>
      <c r="AG293" s="707"/>
    </row>
    <row r="294" spans="29:33" ht="15.75" customHeight="1">
      <c r="AC294" s="656"/>
      <c r="AD294" s="707"/>
      <c r="AE294" s="707"/>
      <c r="AF294" s="707"/>
      <c r="AG294" s="707"/>
    </row>
    <row r="295" spans="29:33" ht="15.75" customHeight="1">
      <c r="AC295" s="656"/>
      <c r="AD295" s="707"/>
      <c r="AE295" s="707"/>
      <c r="AF295" s="707"/>
      <c r="AG295" s="707"/>
    </row>
    <row r="296" spans="29:33" ht="15.75" customHeight="1">
      <c r="AC296" s="656"/>
      <c r="AD296" s="707"/>
      <c r="AE296" s="707"/>
      <c r="AF296" s="707"/>
      <c r="AG296" s="707"/>
    </row>
    <row r="297" spans="29:33" ht="15.75" customHeight="1">
      <c r="AC297" s="656"/>
      <c r="AD297" s="707"/>
      <c r="AE297" s="707"/>
      <c r="AF297" s="707"/>
      <c r="AG297" s="707"/>
    </row>
    <row r="298" spans="29:33" ht="15.75" customHeight="1">
      <c r="AC298" s="656"/>
      <c r="AD298" s="707"/>
      <c r="AE298" s="707"/>
      <c r="AF298" s="707"/>
      <c r="AG298" s="707"/>
    </row>
    <row r="299" spans="29:33" ht="15.75" customHeight="1">
      <c r="AC299" s="656"/>
      <c r="AD299" s="707"/>
      <c r="AE299" s="707"/>
      <c r="AF299" s="707"/>
      <c r="AG299" s="707"/>
    </row>
    <row r="300" spans="29:33" ht="15.75" customHeight="1">
      <c r="AC300" s="656"/>
      <c r="AD300" s="707"/>
      <c r="AE300" s="707"/>
      <c r="AF300" s="707"/>
      <c r="AG300" s="707"/>
    </row>
    <row r="301" spans="29:33" ht="15.75" customHeight="1">
      <c r="AC301" s="656"/>
      <c r="AD301" s="707"/>
      <c r="AE301" s="707"/>
      <c r="AF301" s="707"/>
      <c r="AG301" s="707"/>
    </row>
    <row r="302" spans="29:33" ht="15.75" customHeight="1">
      <c r="AC302" s="656"/>
      <c r="AD302" s="707"/>
      <c r="AE302" s="707"/>
      <c r="AF302" s="707"/>
      <c r="AG302" s="707"/>
    </row>
    <row r="303" spans="29:33" ht="15.75" customHeight="1">
      <c r="AC303" s="656"/>
      <c r="AD303" s="707"/>
      <c r="AE303" s="707"/>
      <c r="AF303" s="707"/>
      <c r="AG303" s="707"/>
    </row>
    <row r="304" spans="29:33" ht="15.75" customHeight="1">
      <c r="AC304" s="656"/>
      <c r="AD304" s="707"/>
      <c r="AE304" s="707"/>
      <c r="AF304" s="707"/>
      <c r="AG304" s="707"/>
    </row>
    <row r="305" spans="29:33" ht="15.75" customHeight="1">
      <c r="AC305" s="656"/>
      <c r="AD305" s="707"/>
      <c r="AE305" s="707"/>
      <c r="AF305" s="707"/>
      <c r="AG305" s="707"/>
    </row>
    <row r="306" spans="29:33" ht="15.75" customHeight="1">
      <c r="AC306" s="656"/>
      <c r="AD306" s="707"/>
      <c r="AE306" s="707"/>
      <c r="AF306" s="707"/>
      <c r="AG306" s="707"/>
    </row>
    <row r="307" spans="29:33" ht="15.75" customHeight="1">
      <c r="AC307" s="656"/>
      <c r="AD307" s="707"/>
      <c r="AE307" s="707"/>
      <c r="AF307" s="707"/>
      <c r="AG307" s="707"/>
    </row>
    <row r="308" spans="29:33" ht="15.75" customHeight="1">
      <c r="AC308" s="656"/>
      <c r="AD308" s="707"/>
      <c r="AE308" s="707"/>
      <c r="AF308" s="707"/>
      <c r="AG308" s="707"/>
    </row>
    <row r="309" spans="29:33" ht="15.75" customHeight="1">
      <c r="AC309" s="656"/>
      <c r="AD309" s="707"/>
      <c r="AE309" s="707"/>
      <c r="AF309" s="707"/>
      <c r="AG309" s="707"/>
    </row>
    <row r="310" spans="29:33" ht="15.75" customHeight="1">
      <c r="AC310" s="656"/>
      <c r="AD310" s="707"/>
      <c r="AE310" s="707"/>
      <c r="AF310" s="707"/>
      <c r="AG310" s="707"/>
    </row>
    <row r="311" spans="29:33" ht="15.75" customHeight="1">
      <c r="AC311" s="656"/>
      <c r="AD311" s="707"/>
      <c r="AE311" s="707"/>
      <c r="AF311" s="707"/>
      <c r="AG311" s="707"/>
    </row>
    <row r="312" spans="29:33" ht="15.75" customHeight="1">
      <c r="AC312" s="656"/>
      <c r="AD312" s="707"/>
      <c r="AE312" s="707"/>
      <c r="AF312" s="707"/>
      <c r="AG312" s="707"/>
    </row>
    <row r="313" spans="29:33" ht="15.75" customHeight="1">
      <c r="AC313" s="656"/>
      <c r="AD313" s="707"/>
      <c r="AE313" s="707"/>
      <c r="AF313" s="707"/>
      <c r="AG313" s="707"/>
    </row>
    <row r="314" spans="29:33" ht="15.75" customHeight="1">
      <c r="AC314" s="656"/>
      <c r="AD314" s="707"/>
      <c r="AE314" s="707"/>
      <c r="AF314" s="707"/>
      <c r="AG314" s="707"/>
    </row>
    <row r="315" spans="29:33" ht="15.75" customHeight="1">
      <c r="AC315" s="656"/>
      <c r="AD315" s="707"/>
      <c r="AE315" s="707"/>
      <c r="AF315" s="707"/>
      <c r="AG315" s="707"/>
    </row>
    <row r="316" spans="29:33" ht="15.75" customHeight="1">
      <c r="AC316" s="656"/>
      <c r="AD316" s="707"/>
      <c r="AE316" s="707"/>
      <c r="AF316" s="707"/>
      <c r="AG316" s="707"/>
    </row>
    <row r="317" spans="29:33" ht="15.75" customHeight="1">
      <c r="AC317" s="656"/>
      <c r="AD317" s="707"/>
      <c r="AE317" s="707"/>
      <c r="AF317" s="707"/>
      <c r="AG317" s="707"/>
    </row>
    <row r="318" spans="29:33" ht="15.75" customHeight="1">
      <c r="AC318" s="656"/>
      <c r="AD318" s="707"/>
      <c r="AE318" s="707"/>
      <c r="AF318" s="707"/>
      <c r="AG318" s="707"/>
    </row>
    <row r="319" spans="29:33" ht="15.75" customHeight="1">
      <c r="AC319" s="656"/>
      <c r="AD319" s="707"/>
      <c r="AE319" s="707"/>
      <c r="AF319" s="707"/>
      <c r="AG319" s="707"/>
    </row>
    <row r="320" spans="29:33" ht="15.75" customHeight="1">
      <c r="AC320" s="656"/>
      <c r="AD320" s="707"/>
      <c r="AE320" s="707"/>
      <c r="AF320" s="707"/>
      <c r="AG320" s="707"/>
    </row>
    <row r="321" spans="29:33" ht="15.75" customHeight="1">
      <c r="AC321" s="656"/>
      <c r="AD321" s="707"/>
      <c r="AE321" s="707"/>
      <c r="AF321" s="707"/>
      <c r="AG321" s="707"/>
    </row>
    <row r="322" spans="29:33" ht="15.75" customHeight="1">
      <c r="AC322" s="656"/>
      <c r="AD322" s="707"/>
      <c r="AE322" s="707"/>
      <c r="AF322" s="707"/>
      <c r="AG322" s="707"/>
    </row>
    <row r="323" spans="29:33" ht="15.75" customHeight="1">
      <c r="AC323" s="656"/>
      <c r="AD323" s="707"/>
      <c r="AE323" s="707"/>
      <c r="AF323" s="707"/>
      <c r="AG323" s="707"/>
    </row>
    <row r="324" spans="29:33" ht="15.75" customHeight="1">
      <c r="AC324" s="656"/>
      <c r="AD324" s="707"/>
      <c r="AE324" s="707"/>
      <c r="AF324" s="707"/>
      <c r="AG324" s="707"/>
    </row>
    <row r="325" spans="29:33" ht="15.75" customHeight="1">
      <c r="AC325" s="656"/>
      <c r="AD325" s="707"/>
      <c r="AE325" s="707"/>
      <c r="AF325" s="707"/>
      <c r="AG325" s="707"/>
    </row>
    <row r="326" spans="29:33" ht="15.75" customHeight="1">
      <c r="AC326" s="656"/>
      <c r="AD326" s="707"/>
      <c r="AE326" s="707"/>
      <c r="AF326" s="707"/>
      <c r="AG326" s="707"/>
    </row>
    <row r="327" spans="29:33" ht="15.75" customHeight="1">
      <c r="AC327" s="656"/>
      <c r="AD327" s="707"/>
      <c r="AE327" s="707"/>
      <c r="AF327" s="707"/>
      <c r="AG327" s="707"/>
    </row>
    <row r="328" spans="29:33" ht="15.75" customHeight="1">
      <c r="AC328" s="656"/>
      <c r="AD328" s="707"/>
      <c r="AE328" s="707"/>
      <c r="AF328" s="707"/>
      <c r="AG328" s="707"/>
    </row>
    <row r="329" spans="29:33" ht="15.75" customHeight="1">
      <c r="AC329" s="656"/>
      <c r="AD329" s="707"/>
      <c r="AE329" s="707"/>
      <c r="AF329" s="707"/>
      <c r="AG329" s="707"/>
    </row>
    <row r="330" spans="29:33" ht="15.75" customHeight="1">
      <c r="AC330" s="656"/>
      <c r="AD330" s="707"/>
      <c r="AE330" s="707"/>
      <c r="AF330" s="707"/>
      <c r="AG330" s="707"/>
    </row>
    <row r="331" spans="29:33" ht="15.75" customHeight="1">
      <c r="AC331" s="656"/>
      <c r="AD331" s="707"/>
      <c r="AE331" s="707"/>
      <c r="AF331" s="707"/>
      <c r="AG331" s="707"/>
    </row>
    <row r="332" spans="29:33" ht="15.75" customHeight="1">
      <c r="AC332" s="656"/>
      <c r="AD332" s="707"/>
      <c r="AE332" s="707"/>
      <c r="AF332" s="707"/>
      <c r="AG332" s="707"/>
    </row>
    <row r="333" spans="29:33" ht="15.75" customHeight="1">
      <c r="AC333" s="656"/>
      <c r="AD333" s="707"/>
      <c r="AE333" s="707"/>
      <c r="AF333" s="707"/>
      <c r="AG333" s="707"/>
    </row>
    <row r="334" spans="29:33" ht="15.75" customHeight="1">
      <c r="AC334" s="656"/>
      <c r="AD334" s="707"/>
      <c r="AE334" s="707"/>
      <c r="AF334" s="707"/>
      <c r="AG334" s="707"/>
    </row>
    <row r="335" spans="29:33" ht="15.75" customHeight="1">
      <c r="AC335" s="656"/>
      <c r="AD335" s="707"/>
      <c r="AE335" s="707"/>
      <c r="AF335" s="707"/>
      <c r="AG335" s="707"/>
    </row>
    <row r="336" spans="29:33" ht="15.75" customHeight="1">
      <c r="AC336" s="656"/>
      <c r="AD336" s="707"/>
      <c r="AE336" s="707"/>
      <c r="AF336" s="707"/>
      <c r="AG336" s="707"/>
    </row>
    <row r="337" spans="29:33" ht="15.75" customHeight="1">
      <c r="AC337" s="656"/>
      <c r="AD337" s="707"/>
      <c r="AE337" s="707"/>
      <c r="AF337" s="707"/>
      <c r="AG337" s="707"/>
    </row>
    <row r="338" spans="29:33" ht="15.75" customHeight="1">
      <c r="AC338" s="656"/>
      <c r="AD338" s="707"/>
      <c r="AE338" s="707"/>
      <c r="AF338" s="707"/>
      <c r="AG338" s="707"/>
    </row>
    <row r="339" spans="29:33" ht="15.75" customHeight="1">
      <c r="AC339" s="656"/>
      <c r="AD339" s="707"/>
      <c r="AE339" s="707"/>
      <c r="AF339" s="707"/>
      <c r="AG339" s="707"/>
    </row>
    <row r="340" spans="29:33" ht="15.75" customHeight="1">
      <c r="AC340" s="656"/>
      <c r="AD340" s="707"/>
      <c r="AE340" s="707"/>
      <c r="AF340" s="707"/>
      <c r="AG340" s="707"/>
    </row>
    <row r="341" spans="29:33" ht="15.75" customHeight="1">
      <c r="AC341" s="656"/>
      <c r="AD341" s="707"/>
      <c r="AE341" s="707"/>
      <c r="AF341" s="707"/>
      <c r="AG341" s="707"/>
    </row>
    <row r="342" spans="29:33" ht="15.75" customHeight="1">
      <c r="AC342" s="656"/>
      <c r="AD342" s="707"/>
      <c r="AE342" s="707"/>
      <c r="AF342" s="707"/>
      <c r="AG342" s="707"/>
    </row>
    <row r="343" spans="29:33" ht="15.75" customHeight="1">
      <c r="AC343" s="656"/>
      <c r="AD343" s="707"/>
      <c r="AE343" s="707"/>
      <c r="AF343" s="707"/>
      <c r="AG343" s="707"/>
    </row>
    <row r="344" spans="29:33" ht="15.75" customHeight="1">
      <c r="AC344" s="656"/>
      <c r="AD344" s="707"/>
      <c r="AE344" s="707"/>
      <c r="AF344" s="707"/>
      <c r="AG344" s="707"/>
    </row>
    <row r="345" spans="29:33" ht="15.75" customHeight="1">
      <c r="AC345" s="656"/>
      <c r="AD345" s="707"/>
      <c r="AE345" s="707"/>
      <c r="AF345" s="707"/>
      <c r="AG345" s="707"/>
    </row>
    <row r="346" spans="29:33" ht="15.75" customHeight="1">
      <c r="AC346" s="656"/>
      <c r="AD346" s="707"/>
      <c r="AE346" s="707"/>
      <c r="AF346" s="707"/>
      <c r="AG346" s="707"/>
    </row>
    <row r="347" spans="29:33" ht="15.75" customHeight="1">
      <c r="AC347" s="656"/>
      <c r="AD347" s="707"/>
      <c r="AE347" s="707"/>
      <c r="AF347" s="707"/>
      <c r="AG347" s="707"/>
    </row>
    <row r="348" spans="29:33" ht="15.75" customHeight="1">
      <c r="AC348" s="656"/>
      <c r="AD348" s="707"/>
      <c r="AE348" s="707"/>
      <c r="AF348" s="707"/>
      <c r="AG348" s="707"/>
    </row>
    <row r="349" spans="29:33" ht="15.75" customHeight="1">
      <c r="AC349" s="656"/>
      <c r="AD349" s="707"/>
      <c r="AE349" s="707"/>
      <c r="AF349" s="707"/>
      <c r="AG349" s="707"/>
    </row>
    <row r="350" spans="29:33" ht="15.75" customHeight="1">
      <c r="AC350" s="656"/>
      <c r="AD350" s="707"/>
      <c r="AE350" s="707"/>
      <c r="AF350" s="707"/>
      <c r="AG350" s="707"/>
    </row>
    <row r="351" spans="29:33" ht="15.75" customHeight="1">
      <c r="AC351" s="656"/>
      <c r="AD351" s="707"/>
      <c r="AE351" s="707"/>
      <c r="AF351" s="707"/>
      <c r="AG351" s="707"/>
    </row>
    <row r="352" spans="29:33" ht="15.75" customHeight="1">
      <c r="AC352" s="656"/>
      <c r="AD352" s="707"/>
      <c r="AE352" s="707"/>
      <c r="AF352" s="707"/>
      <c r="AG352" s="707"/>
    </row>
    <row r="353" spans="29:33" ht="15.75" customHeight="1">
      <c r="AC353" s="656"/>
      <c r="AD353" s="707"/>
      <c r="AE353" s="707"/>
      <c r="AF353" s="707"/>
      <c r="AG353" s="707"/>
    </row>
    <row r="354" spans="29:33" ht="15.75" customHeight="1">
      <c r="AC354" s="656"/>
      <c r="AD354" s="707"/>
      <c r="AE354" s="707"/>
      <c r="AF354" s="707"/>
      <c r="AG354" s="707"/>
    </row>
    <row r="355" spans="29:33" ht="15.75" customHeight="1">
      <c r="AC355" s="656"/>
      <c r="AD355" s="707"/>
      <c r="AE355" s="707"/>
      <c r="AF355" s="707"/>
      <c r="AG355" s="707"/>
    </row>
    <row r="356" spans="29:33" ht="15.75" customHeight="1">
      <c r="AC356" s="656"/>
      <c r="AD356" s="707"/>
      <c r="AE356" s="707"/>
      <c r="AF356" s="707"/>
      <c r="AG356" s="707"/>
    </row>
    <row r="357" spans="29:33" ht="15.75" customHeight="1">
      <c r="AC357" s="656"/>
      <c r="AD357" s="707"/>
      <c r="AE357" s="707"/>
      <c r="AF357" s="707"/>
      <c r="AG357" s="707"/>
    </row>
    <row r="358" spans="29:33" ht="15.75" customHeight="1">
      <c r="AC358" s="656"/>
      <c r="AD358" s="707"/>
      <c r="AE358" s="707"/>
      <c r="AF358" s="707"/>
      <c r="AG358" s="707"/>
    </row>
    <row r="359" spans="29:33" ht="15.75" customHeight="1">
      <c r="AC359" s="656"/>
      <c r="AD359" s="707"/>
      <c r="AE359" s="707"/>
      <c r="AF359" s="707"/>
      <c r="AG359" s="707"/>
    </row>
    <row r="360" spans="29:33" ht="15.75" customHeight="1">
      <c r="AC360" s="656"/>
      <c r="AD360" s="707"/>
      <c r="AE360" s="707"/>
      <c r="AF360" s="707"/>
      <c r="AG360" s="707"/>
    </row>
    <row r="361" spans="29:33" ht="15.75" customHeight="1">
      <c r="AC361" s="656"/>
      <c r="AD361" s="707"/>
      <c r="AE361" s="707"/>
      <c r="AF361" s="707"/>
      <c r="AG361" s="707"/>
    </row>
    <row r="362" spans="29:33" ht="15.75" customHeight="1">
      <c r="AC362" s="656"/>
      <c r="AD362" s="707"/>
      <c r="AE362" s="707"/>
      <c r="AF362" s="707"/>
      <c r="AG362" s="707"/>
    </row>
    <row r="363" spans="29:33" ht="15.75" customHeight="1">
      <c r="AC363" s="656"/>
      <c r="AD363" s="707"/>
      <c r="AE363" s="707"/>
      <c r="AF363" s="707"/>
      <c r="AG363" s="707"/>
    </row>
    <row r="364" spans="29:33" ht="15.75" customHeight="1">
      <c r="AC364" s="656"/>
      <c r="AD364" s="707"/>
      <c r="AE364" s="707"/>
      <c r="AF364" s="707"/>
      <c r="AG364" s="707"/>
    </row>
    <row r="365" spans="29:33" ht="15.75" customHeight="1">
      <c r="AC365" s="656"/>
      <c r="AD365" s="707"/>
      <c r="AE365" s="707"/>
      <c r="AF365" s="707"/>
      <c r="AG365" s="707"/>
    </row>
    <row r="366" spans="29:33" ht="15.75" customHeight="1">
      <c r="AC366" s="656"/>
      <c r="AD366" s="707"/>
      <c r="AE366" s="707"/>
      <c r="AF366" s="707"/>
      <c r="AG366" s="707"/>
    </row>
    <row r="367" spans="29:33" ht="15.75" customHeight="1">
      <c r="AC367" s="656"/>
      <c r="AD367" s="707"/>
      <c r="AE367" s="707"/>
      <c r="AF367" s="707"/>
      <c r="AG367" s="707"/>
    </row>
    <row r="368" spans="29:33" ht="15.75" customHeight="1">
      <c r="AC368" s="656"/>
      <c r="AD368" s="707"/>
      <c r="AE368" s="707"/>
      <c r="AF368" s="707"/>
      <c r="AG368" s="707"/>
    </row>
    <row r="369" spans="29:33" ht="15.75" customHeight="1">
      <c r="AC369" s="656"/>
      <c r="AD369" s="707"/>
      <c r="AE369" s="707"/>
      <c r="AF369" s="707"/>
      <c r="AG369" s="707"/>
    </row>
    <row r="370" spans="29:33" ht="15.75" customHeight="1">
      <c r="AC370" s="656"/>
      <c r="AD370" s="707"/>
      <c r="AE370" s="707"/>
      <c r="AF370" s="707"/>
      <c r="AG370" s="707"/>
    </row>
    <row r="371" spans="29:33" ht="15.75" customHeight="1">
      <c r="AC371" s="656"/>
      <c r="AD371" s="707"/>
      <c r="AE371" s="707"/>
      <c r="AF371" s="707"/>
      <c r="AG371" s="707"/>
    </row>
    <row r="372" spans="29:33" ht="15.75" customHeight="1">
      <c r="AC372" s="656"/>
      <c r="AD372" s="707"/>
      <c r="AE372" s="707"/>
      <c r="AF372" s="707"/>
      <c r="AG372" s="707"/>
    </row>
    <row r="373" spans="29:33" ht="15.75" customHeight="1">
      <c r="AC373" s="656"/>
      <c r="AD373" s="662"/>
      <c r="AE373" s="662"/>
      <c r="AF373" s="662"/>
      <c r="AG373" s="662"/>
    </row>
    <row r="374" spans="29:33" ht="15.75" customHeight="1">
      <c r="AC374" s="656"/>
      <c r="AD374" s="662"/>
      <c r="AE374" s="662"/>
      <c r="AF374" s="662"/>
      <c r="AG374" s="662"/>
    </row>
    <row r="375" spans="29:33" ht="15.75" customHeight="1">
      <c r="AC375" s="656"/>
      <c r="AD375" s="662"/>
      <c r="AE375" s="662"/>
      <c r="AF375" s="662"/>
      <c r="AG375" s="662"/>
    </row>
    <row r="376" spans="29:33" ht="15.75" customHeight="1">
      <c r="AC376" s="656"/>
      <c r="AD376" s="662"/>
      <c r="AE376" s="662"/>
      <c r="AF376" s="662"/>
      <c r="AG376" s="662"/>
    </row>
    <row r="377" spans="29:33" ht="15.75" customHeight="1">
      <c r="AC377" s="656"/>
      <c r="AD377" s="662"/>
      <c r="AE377" s="662"/>
      <c r="AF377" s="662"/>
      <c r="AG377" s="662"/>
    </row>
    <row r="378" spans="29:33" ht="15.75" customHeight="1">
      <c r="AC378" s="656"/>
      <c r="AD378" s="662"/>
      <c r="AE378" s="662"/>
      <c r="AF378" s="662"/>
      <c r="AG378" s="662"/>
    </row>
    <row r="379" spans="29:33" ht="15.75" customHeight="1">
      <c r="AC379" s="656"/>
      <c r="AD379" s="662"/>
      <c r="AE379" s="662"/>
      <c r="AF379" s="662"/>
      <c r="AG379" s="662"/>
    </row>
    <row r="380" spans="29:33" ht="15.75" customHeight="1">
      <c r="AC380" s="656"/>
      <c r="AD380" s="662"/>
      <c r="AE380" s="662"/>
      <c r="AF380" s="662"/>
      <c r="AG380" s="662"/>
    </row>
    <row r="381" spans="29:33" ht="15.75" customHeight="1">
      <c r="AC381" s="656"/>
      <c r="AD381" s="662"/>
      <c r="AE381" s="662"/>
      <c r="AF381" s="662"/>
      <c r="AG381" s="662"/>
    </row>
    <row r="382" spans="29:33" ht="15.75" customHeight="1">
      <c r="AC382" s="656"/>
      <c r="AD382" s="662"/>
      <c r="AE382" s="662"/>
      <c r="AF382" s="662"/>
      <c r="AG382" s="662"/>
    </row>
    <row r="383" spans="29:33" ht="15.75" customHeight="1">
      <c r="AC383" s="656"/>
      <c r="AD383" s="662"/>
      <c r="AE383" s="662"/>
      <c r="AF383" s="662"/>
      <c r="AG383" s="662"/>
    </row>
    <row r="384" spans="29:33" ht="15.75" customHeight="1">
      <c r="AC384" s="656"/>
      <c r="AD384" s="662"/>
      <c r="AE384" s="662"/>
      <c r="AF384" s="662"/>
      <c r="AG384" s="662"/>
    </row>
    <row r="385" spans="29:33" ht="15.75" customHeight="1">
      <c r="AC385" s="656"/>
      <c r="AD385" s="662"/>
      <c r="AE385" s="662"/>
      <c r="AF385" s="662"/>
      <c r="AG385" s="662"/>
    </row>
    <row r="386" spans="29:33" ht="15.75" customHeight="1">
      <c r="AC386" s="656"/>
      <c r="AD386" s="662"/>
      <c r="AE386" s="662"/>
      <c r="AF386" s="662"/>
      <c r="AG386" s="662"/>
    </row>
    <row r="387" spans="29:33" ht="15.75" customHeight="1">
      <c r="AC387" s="656"/>
      <c r="AD387" s="662"/>
      <c r="AE387" s="662"/>
      <c r="AF387" s="662"/>
      <c r="AG387" s="662"/>
    </row>
    <row r="388" spans="29:33" ht="15.75" customHeight="1">
      <c r="AC388" s="656"/>
      <c r="AD388" s="662"/>
      <c r="AE388" s="662"/>
      <c r="AF388" s="662"/>
      <c r="AG388" s="662"/>
    </row>
    <row r="389" spans="29:33" ht="15.75" customHeight="1">
      <c r="AC389" s="656"/>
      <c r="AD389" s="662"/>
      <c r="AE389" s="662"/>
      <c r="AF389" s="662"/>
      <c r="AG389" s="662"/>
    </row>
    <row r="390" spans="29:33" ht="15.75" customHeight="1">
      <c r="AC390" s="656"/>
      <c r="AD390" s="662"/>
      <c r="AE390" s="662"/>
      <c r="AF390" s="662"/>
      <c r="AG390" s="662"/>
    </row>
    <row r="391" spans="29:33" ht="15.75" customHeight="1">
      <c r="AC391" s="656"/>
      <c r="AD391" s="662"/>
      <c r="AE391" s="662"/>
      <c r="AF391" s="662"/>
      <c r="AG391" s="662"/>
    </row>
    <row r="392" spans="29:33" ht="15.75" customHeight="1">
      <c r="AC392" s="656"/>
      <c r="AD392" s="662"/>
      <c r="AE392" s="662"/>
      <c r="AF392" s="662"/>
      <c r="AG392" s="662"/>
    </row>
    <row r="393" spans="29:33" ht="15.75" customHeight="1">
      <c r="AC393" s="656"/>
      <c r="AD393" s="662"/>
      <c r="AE393" s="662"/>
      <c r="AF393" s="662"/>
      <c r="AG393" s="662"/>
    </row>
    <row r="394" spans="29:33" ht="15.75" customHeight="1">
      <c r="AC394" s="656"/>
      <c r="AD394" s="662"/>
      <c r="AE394" s="662"/>
      <c r="AF394" s="662"/>
      <c r="AG394" s="662"/>
    </row>
    <row r="395" spans="29:33" ht="15.75" customHeight="1">
      <c r="AC395" s="656"/>
      <c r="AD395" s="662"/>
      <c r="AE395" s="662"/>
      <c r="AF395" s="662"/>
      <c r="AG395" s="662"/>
    </row>
    <row r="396" spans="29:33" ht="15.75" customHeight="1">
      <c r="AC396" s="656"/>
      <c r="AD396" s="662"/>
      <c r="AE396" s="662"/>
      <c r="AF396" s="662"/>
      <c r="AG396" s="662"/>
    </row>
    <row r="397" spans="29:33" ht="15.75" customHeight="1">
      <c r="AC397" s="656"/>
      <c r="AD397" s="662"/>
      <c r="AE397" s="662"/>
      <c r="AF397" s="662"/>
      <c r="AG397" s="662"/>
    </row>
    <row r="398" spans="29:33" ht="15.75" customHeight="1">
      <c r="AC398" s="656"/>
      <c r="AD398" s="662"/>
      <c r="AE398" s="662"/>
      <c r="AF398" s="662"/>
      <c r="AG398" s="662"/>
    </row>
    <row r="399" spans="29:33" ht="15.75" customHeight="1">
      <c r="AC399" s="656"/>
      <c r="AD399" s="662"/>
      <c r="AE399" s="662"/>
      <c r="AF399" s="662"/>
      <c r="AG399" s="662"/>
    </row>
    <row r="400" spans="29:33" ht="15.75" customHeight="1">
      <c r="AC400" s="656"/>
      <c r="AD400" s="662"/>
      <c r="AE400" s="662"/>
      <c r="AF400" s="662"/>
      <c r="AG400" s="662"/>
    </row>
    <row r="401" spans="29:33" ht="15.75" customHeight="1">
      <c r="AC401" s="656"/>
      <c r="AD401" s="662"/>
      <c r="AE401" s="662"/>
      <c r="AF401" s="662"/>
      <c r="AG401" s="662"/>
    </row>
    <row r="402" spans="29:33" ht="15.75" customHeight="1">
      <c r="AC402" s="656"/>
      <c r="AD402" s="662"/>
      <c r="AE402" s="662"/>
      <c r="AF402" s="662"/>
      <c r="AG402" s="662"/>
    </row>
    <row r="403" spans="29:33" ht="15.75" customHeight="1">
      <c r="AC403" s="656"/>
      <c r="AD403" s="662"/>
      <c r="AE403" s="662"/>
      <c r="AF403" s="662"/>
      <c r="AG403" s="662"/>
    </row>
    <row r="404" spans="29:33" ht="15.75" customHeight="1">
      <c r="AC404" s="656"/>
      <c r="AD404" s="662"/>
      <c r="AE404" s="662"/>
      <c r="AF404" s="662"/>
      <c r="AG404" s="662"/>
    </row>
    <row r="405" spans="29:33" ht="15.75" customHeight="1">
      <c r="AC405" s="656"/>
      <c r="AD405" s="662"/>
      <c r="AE405" s="662"/>
      <c r="AF405" s="662"/>
      <c r="AG405" s="662"/>
    </row>
    <row r="406" spans="29:33" ht="15.75" customHeight="1">
      <c r="AC406" s="656"/>
      <c r="AD406" s="662"/>
      <c r="AE406" s="662"/>
      <c r="AF406" s="662"/>
      <c r="AG406" s="662"/>
    </row>
    <row r="407" spans="29:33" ht="15.75" customHeight="1">
      <c r="AC407" s="656"/>
      <c r="AD407" s="662"/>
      <c r="AE407" s="662"/>
      <c r="AF407" s="662"/>
      <c r="AG407" s="662"/>
    </row>
    <row r="408" spans="29:33" ht="15.75" customHeight="1">
      <c r="AC408" s="656"/>
      <c r="AD408" s="662"/>
      <c r="AE408" s="662"/>
      <c r="AF408" s="662"/>
      <c r="AG408" s="662"/>
    </row>
    <row r="409" spans="29:33" ht="15.75" customHeight="1">
      <c r="AC409" s="656"/>
      <c r="AD409" s="662"/>
      <c r="AE409" s="662"/>
      <c r="AF409" s="662"/>
      <c r="AG409" s="662"/>
    </row>
    <row r="410" spans="29:33" ht="15.75" customHeight="1">
      <c r="AC410" s="656"/>
      <c r="AD410" s="662"/>
      <c r="AE410" s="662"/>
      <c r="AF410" s="662"/>
      <c r="AG410" s="662"/>
    </row>
    <row r="411" spans="29:33" ht="15.75" customHeight="1">
      <c r="AC411" s="656"/>
      <c r="AD411" s="662"/>
      <c r="AE411" s="662"/>
      <c r="AF411" s="662"/>
      <c r="AG411" s="662"/>
    </row>
    <row r="412" spans="29:33" ht="15.75" customHeight="1">
      <c r="AC412" s="656"/>
      <c r="AD412" s="662"/>
      <c r="AE412" s="662"/>
      <c r="AF412" s="662"/>
      <c r="AG412" s="662"/>
    </row>
    <row r="413" spans="29:33" ht="15.75" customHeight="1">
      <c r="AC413" s="656"/>
      <c r="AD413" s="662"/>
      <c r="AE413" s="662"/>
      <c r="AF413" s="662"/>
      <c r="AG413" s="662"/>
    </row>
    <row r="414" spans="29:33" ht="15.75" customHeight="1">
      <c r="AC414" s="656"/>
      <c r="AD414" s="662"/>
      <c r="AE414" s="662"/>
      <c r="AF414" s="662"/>
      <c r="AG414" s="662"/>
    </row>
    <row r="415" spans="29:33" ht="15.75" customHeight="1">
      <c r="AC415" s="656"/>
      <c r="AD415" s="662"/>
      <c r="AE415" s="662"/>
      <c r="AF415" s="662"/>
      <c r="AG415" s="662"/>
    </row>
    <row r="416" spans="29:33" ht="15.75" customHeight="1">
      <c r="AC416" s="656"/>
      <c r="AD416" s="662"/>
      <c r="AE416" s="662"/>
      <c r="AF416" s="662"/>
      <c r="AG416" s="662"/>
    </row>
    <row r="417" spans="29:33" ht="15.75" customHeight="1">
      <c r="AC417" s="656"/>
      <c r="AD417" s="662"/>
      <c r="AE417" s="662"/>
      <c r="AF417" s="662"/>
      <c r="AG417" s="662"/>
    </row>
    <row r="418" spans="29:33" ht="15.75" customHeight="1">
      <c r="AD418" s="650"/>
      <c r="AE418" s="650"/>
      <c r="AF418" s="650"/>
      <c r="AG418" s="650"/>
    </row>
    <row r="419" spans="29:33" ht="15.75" customHeight="1">
      <c r="AD419" s="650"/>
      <c r="AE419" s="650"/>
      <c r="AF419" s="650"/>
      <c r="AG419" s="650"/>
    </row>
    <row r="420" spans="29:33" ht="15.75" customHeight="1">
      <c r="AD420" s="650"/>
      <c r="AE420" s="650"/>
      <c r="AF420" s="650"/>
      <c r="AG420" s="650"/>
    </row>
    <row r="421" spans="29:33" ht="15.75" customHeight="1">
      <c r="AD421" s="650"/>
      <c r="AE421" s="650"/>
      <c r="AF421" s="650"/>
      <c r="AG421" s="650"/>
    </row>
    <row r="422" spans="29:33" ht="15.75" customHeight="1">
      <c r="AD422" s="650"/>
      <c r="AE422" s="650"/>
      <c r="AF422" s="650"/>
      <c r="AG422" s="650"/>
    </row>
    <row r="423" spans="29:33" ht="15.75" customHeight="1">
      <c r="AD423" s="650"/>
      <c r="AE423" s="650"/>
      <c r="AF423" s="650"/>
      <c r="AG423" s="650"/>
    </row>
    <row r="424" spans="29:33" ht="15.75" customHeight="1">
      <c r="AD424" s="650"/>
      <c r="AE424" s="650"/>
      <c r="AF424" s="650"/>
      <c r="AG424" s="650"/>
    </row>
    <row r="425" spans="29:33" ht="15.75" customHeight="1">
      <c r="AD425" s="650"/>
      <c r="AE425" s="650"/>
      <c r="AF425" s="650"/>
      <c r="AG425" s="650"/>
    </row>
    <row r="426" spans="29:33" ht="15.75" customHeight="1">
      <c r="AD426" s="650"/>
      <c r="AE426" s="650"/>
      <c r="AF426" s="650"/>
      <c r="AG426" s="650"/>
    </row>
    <row r="427" spans="29:33" ht="15.75" customHeight="1">
      <c r="AD427" s="650"/>
      <c r="AE427" s="650"/>
      <c r="AF427" s="650"/>
      <c r="AG427" s="650"/>
    </row>
    <row r="428" spans="29:33" ht="15.75" customHeight="1">
      <c r="AD428" s="650"/>
      <c r="AE428" s="650"/>
      <c r="AF428" s="650"/>
      <c r="AG428" s="650"/>
    </row>
    <row r="429" spans="29:33" ht="15.75" customHeight="1">
      <c r="AD429" s="650"/>
      <c r="AE429" s="650"/>
      <c r="AF429" s="650"/>
      <c r="AG429" s="650"/>
    </row>
    <row r="430" spans="29:33" ht="15.75" customHeight="1">
      <c r="AD430" s="650"/>
      <c r="AE430" s="650"/>
      <c r="AF430" s="650"/>
      <c r="AG430" s="650"/>
    </row>
    <row r="431" spans="29:33" ht="15.75" customHeight="1">
      <c r="AD431" s="650"/>
      <c r="AE431" s="650"/>
      <c r="AF431" s="650"/>
      <c r="AG431" s="650"/>
    </row>
    <row r="432" spans="29:33" ht="15.75" customHeight="1">
      <c r="AD432" s="650"/>
      <c r="AE432" s="650"/>
      <c r="AF432" s="650"/>
      <c r="AG432" s="650"/>
    </row>
    <row r="433" spans="30:33" ht="15.75" customHeight="1">
      <c r="AD433" s="650"/>
      <c r="AE433" s="650"/>
      <c r="AF433" s="650"/>
      <c r="AG433" s="650"/>
    </row>
    <row r="434" spans="30:33" ht="15.75" customHeight="1">
      <c r="AD434" s="650"/>
      <c r="AE434" s="650"/>
      <c r="AF434" s="650"/>
      <c r="AG434" s="650"/>
    </row>
    <row r="435" spans="30:33" ht="15.75" customHeight="1">
      <c r="AD435" s="650"/>
      <c r="AE435" s="650"/>
      <c r="AF435" s="650"/>
      <c r="AG435" s="650"/>
    </row>
    <row r="436" spans="30:33" ht="15.75" customHeight="1">
      <c r="AD436" s="650"/>
      <c r="AE436" s="650"/>
      <c r="AF436" s="650"/>
      <c r="AG436" s="650"/>
    </row>
    <row r="437" spans="30:33" ht="15.75" customHeight="1">
      <c r="AD437" s="650"/>
      <c r="AE437" s="650"/>
      <c r="AF437" s="650"/>
      <c r="AG437" s="650"/>
    </row>
    <row r="438" spans="30:33" ht="15.75" customHeight="1">
      <c r="AD438" s="650"/>
      <c r="AE438" s="650"/>
      <c r="AF438" s="650"/>
      <c r="AG438" s="650"/>
    </row>
    <row r="439" spans="30:33" ht="15.75" customHeight="1">
      <c r="AD439" s="650"/>
      <c r="AE439" s="650"/>
      <c r="AF439" s="650"/>
      <c r="AG439" s="650"/>
    </row>
    <row r="440" spans="30:33" ht="15.75" customHeight="1">
      <c r="AD440" s="650"/>
      <c r="AE440" s="650"/>
      <c r="AF440" s="650"/>
      <c r="AG440" s="650"/>
    </row>
    <row r="441" spans="30:33" ht="15.75" customHeight="1">
      <c r="AD441" s="650"/>
      <c r="AE441" s="650"/>
      <c r="AF441" s="650"/>
      <c r="AG441" s="650"/>
    </row>
    <row r="442" spans="30:33" ht="15.75" customHeight="1">
      <c r="AD442" s="650"/>
      <c r="AE442" s="650"/>
      <c r="AF442" s="650"/>
      <c r="AG442" s="650"/>
    </row>
    <row r="443" spans="30:33" ht="15.75" customHeight="1">
      <c r="AD443" s="650"/>
      <c r="AE443" s="650"/>
      <c r="AF443" s="650"/>
      <c r="AG443" s="650"/>
    </row>
    <row r="444" spans="30:33" ht="15.75" customHeight="1">
      <c r="AD444" s="650"/>
      <c r="AE444" s="650"/>
      <c r="AF444" s="650"/>
      <c r="AG444" s="650"/>
    </row>
    <row r="445" spans="30:33" ht="15.75" customHeight="1">
      <c r="AD445" s="650"/>
      <c r="AE445" s="650"/>
      <c r="AF445" s="650"/>
      <c r="AG445" s="650"/>
    </row>
    <row r="446" spans="30:33" ht="15.75" customHeight="1">
      <c r="AD446" s="650"/>
      <c r="AE446" s="650"/>
      <c r="AF446" s="650"/>
      <c r="AG446" s="650"/>
    </row>
    <row r="447" spans="30:33" ht="15.75" customHeight="1">
      <c r="AD447" s="650"/>
      <c r="AE447" s="650"/>
      <c r="AF447" s="650"/>
      <c r="AG447" s="650"/>
    </row>
    <row r="448" spans="30:33" ht="15.75" customHeight="1">
      <c r="AD448" s="650"/>
      <c r="AE448" s="650"/>
      <c r="AF448" s="650"/>
      <c r="AG448" s="650"/>
    </row>
    <row r="449" spans="30:33" ht="15.75" customHeight="1">
      <c r="AD449" s="650"/>
      <c r="AE449" s="650"/>
      <c r="AF449" s="650"/>
      <c r="AG449" s="650"/>
    </row>
    <row r="450" spans="30:33" ht="15.75" customHeight="1">
      <c r="AD450" s="650"/>
      <c r="AE450" s="650"/>
      <c r="AF450" s="650"/>
      <c r="AG450" s="650"/>
    </row>
    <row r="451" spans="30:33" ht="15.75" customHeight="1">
      <c r="AD451" s="650"/>
      <c r="AE451" s="650"/>
      <c r="AF451" s="650"/>
      <c r="AG451" s="650"/>
    </row>
    <row r="452" spans="30:33" ht="15.75" customHeight="1">
      <c r="AD452" s="650"/>
      <c r="AE452" s="650"/>
      <c r="AF452" s="650"/>
      <c r="AG452" s="650"/>
    </row>
    <row r="453" spans="30:33" ht="15.75" customHeight="1">
      <c r="AD453" s="650"/>
      <c r="AE453" s="650"/>
      <c r="AF453" s="650"/>
      <c r="AG453" s="650"/>
    </row>
    <row r="454" spans="30:33" ht="15.75" customHeight="1">
      <c r="AD454" s="650"/>
      <c r="AE454" s="650"/>
      <c r="AF454" s="650"/>
      <c r="AG454" s="650"/>
    </row>
    <row r="455" spans="30:33" ht="15.75" customHeight="1">
      <c r="AD455" s="650"/>
      <c r="AE455" s="650"/>
      <c r="AF455" s="650"/>
      <c r="AG455" s="650"/>
    </row>
    <row r="456" spans="30:33" ht="15.75" customHeight="1">
      <c r="AD456" s="650"/>
      <c r="AE456" s="650"/>
      <c r="AF456" s="650"/>
      <c r="AG456" s="650"/>
    </row>
    <row r="457" spans="30:33" ht="15.75" customHeight="1">
      <c r="AD457" s="650"/>
      <c r="AE457" s="650"/>
      <c r="AF457" s="650"/>
      <c r="AG457" s="650"/>
    </row>
    <row r="458" spans="30:33" ht="15.75" customHeight="1">
      <c r="AD458" s="650"/>
      <c r="AE458" s="650"/>
      <c r="AF458" s="650"/>
      <c r="AG458" s="650"/>
    </row>
    <row r="459" spans="30:33" ht="15.75" customHeight="1">
      <c r="AD459" s="650"/>
      <c r="AE459" s="650"/>
      <c r="AF459" s="650"/>
      <c r="AG459" s="650"/>
    </row>
    <row r="460" spans="30:33" ht="15.75" customHeight="1">
      <c r="AD460" s="650"/>
      <c r="AE460" s="650"/>
      <c r="AF460" s="650"/>
      <c r="AG460" s="650"/>
    </row>
    <row r="461" spans="30:33" ht="15.75" customHeight="1">
      <c r="AD461" s="650"/>
      <c r="AE461" s="650"/>
      <c r="AF461" s="650"/>
      <c r="AG461" s="650"/>
    </row>
    <row r="462" spans="30:33" ht="15.75" customHeight="1">
      <c r="AD462" s="650"/>
      <c r="AE462" s="650"/>
      <c r="AF462" s="650"/>
      <c r="AG462" s="650"/>
    </row>
    <row r="463" spans="30:33" ht="15.75" customHeight="1">
      <c r="AD463" s="650"/>
      <c r="AE463" s="650"/>
      <c r="AF463" s="650"/>
      <c r="AG463" s="650"/>
    </row>
    <row r="464" spans="30:33" ht="15.75" customHeight="1">
      <c r="AD464" s="650"/>
      <c r="AE464" s="650"/>
      <c r="AF464" s="650"/>
      <c r="AG464" s="650"/>
    </row>
    <row r="465" spans="30:33" ht="15.75" customHeight="1">
      <c r="AD465" s="650"/>
      <c r="AE465" s="650"/>
      <c r="AF465" s="650"/>
      <c r="AG465" s="650"/>
    </row>
    <row r="466" spans="30:33" ht="15.75" customHeight="1">
      <c r="AD466" s="650"/>
      <c r="AE466" s="650"/>
      <c r="AF466" s="650"/>
      <c r="AG466" s="650"/>
    </row>
    <row r="467" spans="30:33" ht="15.75" customHeight="1">
      <c r="AD467" s="650"/>
      <c r="AE467" s="650"/>
      <c r="AF467" s="650"/>
      <c r="AG467" s="650"/>
    </row>
    <row r="468" spans="30:33" ht="15.75" customHeight="1">
      <c r="AD468" s="650"/>
      <c r="AE468" s="650"/>
      <c r="AF468" s="650"/>
      <c r="AG468" s="650"/>
    </row>
    <row r="469" spans="30:33" ht="15.75" customHeight="1">
      <c r="AD469" s="650"/>
      <c r="AE469" s="650"/>
      <c r="AF469" s="650"/>
      <c r="AG469" s="650"/>
    </row>
    <row r="470" spans="30:33" ht="15.75" customHeight="1">
      <c r="AD470" s="650"/>
      <c r="AE470" s="650"/>
      <c r="AF470" s="650"/>
      <c r="AG470" s="650"/>
    </row>
    <row r="471" spans="30:33" ht="15.75" customHeight="1">
      <c r="AD471" s="650"/>
      <c r="AE471" s="650"/>
      <c r="AF471" s="650"/>
      <c r="AG471" s="650"/>
    </row>
    <row r="472" spans="30:33" ht="15.75" customHeight="1">
      <c r="AD472" s="650"/>
      <c r="AE472" s="650"/>
      <c r="AF472" s="650"/>
      <c r="AG472" s="650"/>
    </row>
    <row r="473" spans="30:33" ht="15.75" customHeight="1">
      <c r="AD473" s="650"/>
      <c r="AE473" s="650"/>
      <c r="AF473" s="650"/>
      <c r="AG473" s="650"/>
    </row>
    <row r="474" spans="30:33" ht="15.75" customHeight="1">
      <c r="AD474" s="650"/>
      <c r="AE474" s="650"/>
      <c r="AF474" s="650"/>
      <c r="AG474" s="650"/>
    </row>
    <row r="475" spans="30:33" ht="15.75" customHeight="1">
      <c r="AD475" s="650"/>
      <c r="AE475" s="650"/>
      <c r="AF475" s="650"/>
      <c r="AG475" s="650"/>
    </row>
    <row r="476" spans="30:33" ht="15.75" customHeight="1">
      <c r="AD476" s="650"/>
      <c r="AE476" s="650"/>
      <c r="AF476" s="650"/>
      <c r="AG476" s="650"/>
    </row>
    <row r="477" spans="30:33" ht="15.75" customHeight="1">
      <c r="AD477" s="650"/>
      <c r="AE477" s="650"/>
      <c r="AF477" s="650"/>
      <c r="AG477" s="650"/>
    </row>
    <row r="478" spans="30:33" ht="15.75" customHeight="1">
      <c r="AD478" s="650"/>
      <c r="AE478" s="650"/>
      <c r="AF478" s="650"/>
      <c r="AG478" s="650"/>
    </row>
    <row r="479" spans="30:33" ht="15.75" customHeight="1">
      <c r="AD479" s="650"/>
      <c r="AE479" s="650"/>
      <c r="AF479" s="650"/>
      <c r="AG479" s="650"/>
    </row>
    <row r="480" spans="30:33" ht="15.75" customHeight="1">
      <c r="AD480" s="650"/>
      <c r="AE480" s="650"/>
      <c r="AF480" s="650"/>
      <c r="AG480" s="650"/>
    </row>
    <row r="481" spans="30:33" ht="15.75" customHeight="1">
      <c r="AD481" s="650"/>
      <c r="AE481" s="650"/>
      <c r="AF481" s="650"/>
      <c r="AG481" s="650"/>
    </row>
    <row r="482" spans="30:33" ht="15.75" customHeight="1">
      <c r="AD482" s="650"/>
      <c r="AE482" s="650"/>
      <c r="AF482" s="650"/>
      <c r="AG482" s="650"/>
    </row>
    <row r="483" spans="30:33" ht="15.75" customHeight="1">
      <c r="AD483" s="650"/>
      <c r="AE483" s="650"/>
      <c r="AF483" s="650"/>
      <c r="AG483" s="650"/>
    </row>
    <row r="484" spans="30:33" ht="15.75" customHeight="1">
      <c r="AD484" s="650"/>
      <c r="AE484" s="650"/>
      <c r="AF484" s="650"/>
      <c r="AG484" s="650"/>
    </row>
    <row r="485" spans="30:33" ht="15.75" customHeight="1">
      <c r="AD485" s="650"/>
      <c r="AE485" s="650"/>
      <c r="AF485" s="650"/>
      <c r="AG485" s="650"/>
    </row>
    <row r="486" spans="30:33" ht="15.75" customHeight="1">
      <c r="AD486" s="650"/>
      <c r="AE486" s="650"/>
      <c r="AF486" s="650"/>
      <c r="AG486" s="650"/>
    </row>
    <row r="487" spans="30:33" ht="15.75" customHeight="1">
      <c r="AD487" s="650"/>
      <c r="AE487" s="650"/>
      <c r="AF487" s="650"/>
      <c r="AG487" s="650"/>
    </row>
    <row r="488" spans="30:33" ht="15.75" customHeight="1">
      <c r="AD488" s="650"/>
      <c r="AE488" s="650"/>
      <c r="AF488" s="650"/>
      <c r="AG488" s="650"/>
    </row>
    <row r="489" spans="30:33" ht="15.75" customHeight="1">
      <c r="AD489" s="650"/>
      <c r="AE489" s="650"/>
      <c r="AF489" s="650"/>
      <c r="AG489" s="650"/>
    </row>
    <row r="490" spans="30:33" ht="15.75" customHeight="1">
      <c r="AD490" s="650"/>
      <c r="AE490" s="650"/>
      <c r="AF490" s="650"/>
      <c r="AG490" s="650"/>
    </row>
    <row r="491" spans="30:33" ht="15.75" customHeight="1">
      <c r="AD491" s="650"/>
      <c r="AE491" s="650"/>
      <c r="AF491" s="650"/>
      <c r="AG491" s="650"/>
    </row>
    <row r="492" spans="30:33" ht="15.75" customHeight="1">
      <c r="AD492" s="650"/>
      <c r="AE492" s="650"/>
      <c r="AF492" s="650"/>
      <c r="AG492" s="650"/>
    </row>
    <row r="493" spans="30:33" ht="15.75" customHeight="1">
      <c r="AD493" s="650"/>
      <c r="AE493" s="650"/>
      <c r="AF493" s="650"/>
      <c r="AG493" s="650"/>
    </row>
    <row r="494" spans="30:33" ht="15.75" customHeight="1">
      <c r="AD494" s="650"/>
      <c r="AE494" s="650"/>
      <c r="AF494" s="650"/>
      <c r="AG494" s="650"/>
    </row>
    <row r="495" spans="30:33" ht="15.75" customHeight="1">
      <c r="AD495" s="650"/>
      <c r="AE495" s="650"/>
      <c r="AF495" s="650"/>
      <c r="AG495" s="650"/>
    </row>
    <row r="496" spans="30:33" ht="15.75" customHeight="1">
      <c r="AD496" s="650"/>
      <c r="AE496" s="650"/>
      <c r="AF496" s="650"/>
      <c r="AG496" s="650"/>
    </row>
    <row r="497" spans="30:33" ht="15.75" customHeight="1">
      <c r="AD497" s="650"/>
      <c r="AE497" s="650"/>
      <c r="AF497" s="650"/>
      <c r="AG497" s="650"/>
    </row>
    <row r="498" spans="30:33" ht="15.75" customHeight="1">
      <c r="AD498" s="650"/>
      <c r="AE498" s="650"/>
      <c r="AF498" s="650"/>
      <c r="AG498" s="650"/>
    </row>
    <row r="499" spans="30:33" ht="15.75" customHeight="1">
      <c r="AD499" s="650"/>
      <c r="AE499" s="650"/>
      <c r="AF499" s="650"/>
      <c r="AG499" s="650"/>
    </row>
    <row r="500" spans="30:33" ht="15.75" customHeight="1">
      <c r="AD500" s="650"/>
      <c r="AE500" s="650"/>
      <c r="AF500" s="650"/>
      <c r="AG500" s="650"/>
    </row>
    <row r="501" spans="30:33" ht="15.75" customHeight="1">
      <c r="AD501" s="650"/>
      <c r="AE501" s="650"/>
      <c r="AF501" s="650"/>
      <c r="AG501" s="650"/>
    </row>
    <row r="502" spans="30:33" ht="15.75" customHeight="1">
      <c r="AD502" s="650"/>
      <c r="AE502" s="650"/>
      <c r="AF502" s="650"/>
      <c r="AG502" s="650"/>
    </row>
    <row r="503" spans="30:33" ht="15.75" customHeight="1">
      <c r="AD503" s="650"/>
      <c r="AE503" s="650"/>
      <c r="AF503" s="650"/>
      <c r="AG503" s="650"/>
    </row>
    <row r="504" spans="30:33" ht="15.75" customHeight="1">
      <c r="AD504" s="650"/>
      <c r="AE504" s="650"/>
      <c r="AF504" s="650"/>
      <c r="AG504" s="650"/>
    </row>
    <row r="505" spans="30:33" ht="15.75" customHeight="1">
      <c r="AD505" s="650"/>
      <c r="AE505" s="650"/>
      <c r="AF505" s="650"/>
      <c r="AG505" s="650"/>
    </row>
    <row r="506" spans="30:33" ht="15.75" customHeight="1">
      <c r="AD506" s="650"/>
      <c r="AE506" s="650"/>
      <c r="AF506" s="650"/>
      <c r="AG506" s="650"/>
    </row>
    <row r="507" spans="30:33" ht="15.75" customHeight="1">
      <c r="AD507" s="650"/>
      <c r="AE507" s="650"/>
      <c r="AF507" s="650"/>
      <c r="AG507" s="650"/>
    </row>
    <row r="508" spans="30:33" ht="15.75" customHeight="1">
      <c r="AD508" s="650"/>
      <c r="AE508" s="650"/>
      <c r="AF508" s="650"/>
      <c r="AG508" s="650"/>
    </row>
    <row r="509" spans="30:33" ht="15.75" customHeight="1">
      <c r="AD509" s="650"/>
      <c r="AE509" s="650"/>
      <c r="AF509" s="650"/>
      <c r="AG509" s="650"/>
    </row>
    <row r="510" spans="30:33" ht="15.75" customHeight="1">
      <c r="AD510" s="650"/>
      <c r="AE510" s="650"/>
      <c r="AF510" s="650"/>
      <c r="AG510" s="650"/>
    </row>
    <row r="511" spans="30:33" ht="15.75" customHeight="1">
      <c r="AD511" s="650"/>
      <c r="AE511" s="650"/>
      <c r="AF511" s="650"/>
      <c r="AG511" s="650"/>
    </row>
    <row r="512" spans="30:33" ht="15.75" customHeight="1">
      <c r="AD512" s="650"/>
      <c r="AE512" s="650"/>
      <c r="AF512" s="650"/>
      <c r="AG512" s="650"/>
    </row>
    <row r="513" spans="30:33" ht="15.75" customHeight="1">
      <c r="AD513" s="650"/>
      <c r="AE513" s="650"/>
      <c r="AF513" s="650"/>
      <c r="AG513" s="650"/>
    </row>
    <row r="514" spans="30:33" ht="15.75" customHeight="1">
      <c r="AD514" s="650"/>
      <c r="AE514" s="650"/>
      <c r="AF514" s="650"/>
      <c r="AG514" s="650"/>
    </row>
    <row r="515" spans="30:33" ht="15.75" customHeight="1">
      <c r="AD515" s="650"/>
      <c r="AE515" s="650"/>
      <c r="AF515" s="650"/>
      <c r="AG515" s="650"/>
    </row>
    <row r="516" spans="30:33" ht="15.75" customHeight="1">
      <c r="AD516" s="650"/>
      <c r="AE516" s="650"/>
      <c r="AF516" s="650"/>
      <c r="AG516" s="650"/>
    </row>
    <row r="517" spans="30:33" ht="15.75" customHeight="1">
      <c r="AD517" s="650"/>
      <c r="AE517" s="650"/>
      <c r="AF517" s="650"/>
      <c r="AG517" s="650"/>
    </row>
    <row r="518" spans="30:33" ht="15.75" customHeight="1">
      <c r="AD518" s="650"/>
      <c r="AE518" s="650"/>
      <c r="AF518" s="650"/>
      <c r="AG518" s="650"/>
    </row>
    <row r="519" spans="30:33" ht="15.75" customHeight="1">
      <c r="AD519" s="650"/>
      <c r="AE519" s="650"/>
      <c r="AF519" s="650"/>
      <c r="AG519" s="650"/>
    </row>
    <row r="520" spans="30:33" ht="15.75" customHeight="1">
      <c r="AD520" s="650"/>
      <c r="AE520" s="650"/>
      <c r="AF520" s="650"/>
      <c r="AG520" s="650"/>
    </row>
    <row r="521" spans="30:33" ht="15.75" customHeight="1">
      <c r="AD521" s="650"/>
      <c r="AE521" s="650"/>
      <c r="AF521" s="650"/>
      <c r="AG521" s="650"/>
    </row>
    <row r="522" spans="30:33" ht="15.75" customHeight="1">
      <c r="AD522" s="650"/>
      <c r="AE522" s="650"/>
      <c r="AF522" s="650"/>
      <c r="AG522" s="650"/>
    </row>
    <row r="523" spans="30:33" ht="15.75" customHeight="1">
      <c r="AD523" s="650"/>
      <c r="AE523" s="650"/>
      <c r="AF523" s="650"/>
      <c r="AG523" s="650"/>
    </row>
    <row r="524" spans="30:33" ht="15.75" customHeight="1">
      <c r="AD524" s="650"/>
      <c r="AE524" s="650"/>
      <c r="AF524" s="650"/>
      <c r="AG524" s="650"/>
    </row>
    <row r="525" spans="30:33" ht="15.75" customHeight="1">
      <c r="AD525" s="650"/>
      <c r="AE525" s="650"/>
      <c r="AF525" s="650"/>
      <c r="AG525" s="650"/>
    </row>
    <row r="526" spans="30:33" ht="15.75" customHeight="1">
      <c r="AD526" s="650"/>
      <c r="AE526" s="650"/>
      <c r="AF526" s="650"/>
      <c r="AG526" s="650"/>
    </row>
    <row r="527" spans="30:33" ht="15.75" customHeight="1">
      <c r="AD527" s="650"/>
      <c r="AE527" s="650"/>
      <c r="AF527" s="650"/>
      <c r="AG527" s="650"/>
    </row>
    <row r="528" spans="30:33" ht="15.75" customHeight="1">
      <c r="AD528" s="650"/>
      <c r="AE528" s="650"/>
      <c r="AF528" s="650"/>
      <c r="AG528" s="650"/>
    </row>
    <row r="529" spans="30:33" ht="15.75" customHeight="1">
      <c r="AD529" s="650"/>
      <c r="AE529" s="650"/>
      <c r="AF529" s="650"/>
      <c r="AG529" s="650"/>
    </row>
    <row r="530" spans="30:33" ht="15.75" customHeight="1">
      <c r="AD530" s="650"/>
      <c r="AE530" s="650"/>
      <c r="AF530" s="650"/>
      <c r="AG530" s="650"/>
    </row>
    <row r="531" spans="30:33" ht="15.75" customHeight="1">
      <c r="AD531" s="650"/>
      <c r="AE531" s="650"/>
      <c r="AF531" s="650"/>
      <c r="AG531" s="650"/>
    </row>
    <row r="532" spans="30:33" ht="15.75" customHeight="1">
      <c r="AD532" s="650"/>
      <c r="AE532" s="650"/>
      <c r="AF532" s="650"/>
      <c r="AG532" s="650"/>
    </row>
    <row r="533" spans="30:33" ht="15.75" customHeight="1">
      <c r="AD533" s="650"/>
      <c r="AE533" s="650"/>
      <c r="AF533" s="650"/>
      <c r="AG533" s="650"/>
    </row>
    <row r="534" spans="30:33" ht="15.75" customHeight="1">
      <c r="AD534" s="650"/>
      <c r="AE534" s="650"/>
      <c r="AF534" s="650"/>
      <c r="AG534" s="650"/>
    </row>
    <row r="535" spans="30:33" ht="15.75" customHeight="1">
      <c r="AD535" s="650"/>
      <c r="AE535" s="650"/>
      <c r="AF535" s="650"/>
      <c r="AG535" s="650"/>
    </row>
    <row r="536" spans="30:33" ht="15.75" customHeight="1">
      <c r="AD536" s="650"/>
      <c r="AE536" s="650"/>
      <c r="AF536" s="650"/>
      <c r="AG536" s="650"/>
    </row>
    <row r="537" spans="30:33" ht="15.75" customHeight="1">
      <c r="AD537" s="650"/>
      <c r="AE537" s="650"/>
      <c r="AF537" s="650"/>
      <c r="AG537" s="650"/>
    </row>
    <row r="538" spans="30:33" ht="15.75" customHeight="1">
      <c r="AD538" s="650"/>
      <c r="AE538" s="650"/>
      <c r="AF538" s="650"/>
      <c r="AG538" s="650"/>
    </row>
    <row r="539" spans="30:33" ht="15.75" customHeight="1">
      <c r="AD539" s="650"/>
      <c r="AE539" s="650"/>
      <c r="AF539" s="650"/>
      <c r="AG539" s="650"/>
    </row>
    <row r="540" spans="30:33" ht="15.75" customHeight="1">
      <c r="AD540" s="650"/>
      <c r="AE540" s="650"/>
      <c r="AF540" s="650"/>
      <c r="AG540" s="650"/>
    </row>
    <row r="541" spans="30:33" ht="15.75" customHeight="1">
      <c r="AD541" s="650"/>
      <c r="AE541" s="650"/>
      <c r="AF541" s="650"/>
      <c r="AG541" s="650"/>
    </row>
    <row r="542" spans="30:33" ht="15.75" customHeight="1">
      <c r="AD542" s="650"/>
      <c r="AE542" s="650"/>
      <c r="AF542" s="650"/>
      <c r="AG542" s="650"/>
    </row>
    <row r="543" spans="30:33" ht="15.75" customHeight="1">
      <c r="AD543" s="650"/>
      <c r="AE543" s="650"/>
      <c r="AF543" s="650"/>
      <c r="AG543" s="650"/>
    </row>
    <row r="544" spans="30:33" ht="15.75" customHeight="1">
      <c r="AD544" s="650"/>
      <c r="AE544" s="650"/>
      <c r="AF544" s="650"/>
      <c r="AG544" s="650"/>
    </row>
    <row r="545" spans="30:33" ht="15.75" customHeight="1">
      <c r="AD545" s="650"/>
      <c r="AE545" s="650"/>
      <c r="AF545" s="650"/>
      <c r="AG545" s="650"/>
    </row>
    <row r="546" spans="30:33" ht="15.75" customHeight="1">
      <c r="AD546" s="650"/>
      <c r="AE546" s="650"/>
      <c r="AF546" s="650"/>
      <c r="AG546" s="650"/>
    </row>
    <row r="547" spans="30:33" ht="15.75" customHeight="1">
      <c r="AD547" s="650"/>
      <c r="AE547" s="650"/>
      <c r="AF547" s="650"/>
      <c r="AG547" s="650"/>
    </row>
    <row r="548" spans="30:33" ht="15.75" customHeight="1">
      <c r="AD548" s="650"/>
      <c r="AE548" s="650"/>
      <c r="AF548" s="650"/>
      <c r="AG548" s="650"/>
    </row>
    <row r="549" spans="30:33" ht="15.75" customHeight="1">
      <c r="AD549" s="650"/>
      <c r="AE549" s="650"/>
      <c r="AF549" s="650"/>
      <c r="AG549" s="650"/>
    </row>
    <row r="550" spans="30:33" ht="15.75" customHeight="1">
      <c r="AD550" s="650"/>
      <c r="AE550" s="650"/>
      <c r="AF550" s="650"/>
      <c r="AG550" s="650"/>
    </row>
    <row r="551" spans="30:33" ht="15.75" customHeight="1">
      <c r="AD551" s="650"/>
      <c r="AE551" s="650"/>
      <c r="AF551" s="650"/>
      <c r="AG551" s="650"/>
    </row>
    <row r="552" spans="30:33" ht="15.75" customHeight="1">
      <c r="AD552" s="650"/>
      <c r="AE552" s="650"/>
      <c r="AF552" s="650"/>
      <c r="AG552" s="650"/>
    </row>
    <row r="553" spans="30:33" ht="15.75" customHeight="1">
      <c r="AD553" s="650"/>
      <c r="AE553" s="650"/>
      <c r="AF553" s="650"/>
      <c r="AG553" s="650"/>
    </row>
    <row r="554" spans="30:33" ht="15.75" customHeight="1">
      <c r="AD554" s="650"/>
      <c r="AE554" s="650"/>
      <c r="AF554" s="650"/>
      <c r="AG554" s="650"/>
    </row>
    <row r="555" spans="30:33" ht="15.75" customHeight="1">
      <c r="AD555" s="650"/>
      <c r="AE555" s="650"/>
      <c r="AF555" s="650"/>
      <c r="AG555" s="650"/>
    </row>
    <row r="556" spans="30:33" ht="15.75" customHeight="1">
      <c r="AD556" s="650"/>
      <c r="AE556" s="650"/>
      <c r="AF556" s="650"/>
      <c r="AG556" s="650"/>
    </row>
    <row r="557" spans="30:33" ht="15.75" customHeight="1">
      <c r="AD557" s="650"/>
      <c r="AE557" s="650"/>
      <c r="AF557" s="650"/>
      <c r="AG557" s="650"/>
    </row>
    <row r="558" spans="30:33" ht="15.75" customHeight="1">
      <c r="AD558" s="650"/>
      <c r="AE558" s="650"/>
      <c r="AF558" s="650"/>
      <c r="AG558" s="650"/>
    </row>
    <row r="559" spans="30:33" ht="15.75" customHeight="1">
      <c r="AD559" s="650"/>
      <c r="AE559" s="650"/>
      <c r="AF559" s="650"/>
      <c r="AG559" s="650"/>
    </row>
    <row r="560" spans="30:33" ht="15.75" customHeight="1">
      <c r="AD560" s="650"/>
      <c r="AE560" s="650"/>
      <c r="AF560" s="650"/>
      <c r="AG560" s="650"/>
    </row>
    <row r="561" spans="30:33" ht="15.75" customHeight="1">
      <c r="AD561" s="650"/>
      <c r="AE561" s="650"/>
      <c r="AF561" s="650"/>
      <c r="AG561" s="650"/>
    </row>
    <row r="562" spans="30:33" ht="15.75" customHeight="1">
      <c r="AD562" s="650"/>
      <c r="AE562" s="650"/>
      <c r="AF562" s="650"/>
      <c r="AG562" s="650"/>
    </row>
    <row r="563" spans="30:33" ht="15.75" customHeight="1">
      <c r="AD563" s="650"/>
      <c r="AE563" s="650"/>
      <c r="AF563" s="650"/>
      <c r="AG563" s="650"/>
    </row>
    <row r="564" spans="30:33" ht="15.75" customHeight="1">
      <c r="AD564" s="650"/>
      <c r="AE564" s="650"/>
      <c r="AF564" s="650"/>
      <c r="AG564" s="650"/>
    </row>
    <row r="565" spans="30:33" ht="15.75" customHeight="1">
      <c r="AD565" s="650"/>
      <c r="AE565" s="650"/>
      <c r="AF565" s="650"/>
      <c r="AG565" s="650"/>
    </row>
    <row r="566" spans="30:33" ht="15.75" customHeight="1">
      <c r="AD566" s="650"/>
      <c r="AE566" s="650"/>
      <c r="AF566" s="650"/>
      <c r="AG566" s="650"/>
    </row>
    <row r="567" spans="30:33" ht="15.75" customHeight="1">
      <c r="AD567" s="650"/>
      <c r="AE567" s="650"/>
      <c r="AF567" s="650"/>
      <c r="AG567" s="650"/>
    </row>
    <row r="568" spans="30:33" ht="15.75" customHeight="1">
      <c r="AD568" s="650"/>
      <c r="AE568" s="650"/>
      <c r="AF568" s="650"/>
      <c r="AG568" s="650"/>
    </row>
    <row r="569" spans="30:33" ht="15.75" customHeight="1">
      <c r="AD569" s="650"/>
      <c r="AE569" s="650"/>
      <c r="AF569" s="650"/>
      <c r="AG569" s="650"/>
    </row>
    <row r="570" spans="30:33" ht="15.75" customHeight="1">
      <c r="AD570" s="650"/>
      <c r="AE570" s="650"/>
      <c r="AF570" s="650"/>
      <c r="AG570" s="650"/>
    </row>
    <row r="571" spans="30:33" ht="15.75" customHeight="1">
      <c r="AD571" s="650"/>
      <c r="AE571" s="650"/>
      <c r="AF571" s="650"/>
      <c r="AG571" s="650"/>
    </row>
    <row r="572" spans="30:33" ht="15.75" customHeight="1">
      <c r="AD572" s="650"/>
      <c r="AE572" s="650"/>
      <c r="AF572" s="650"/>
      <c r="AG572" s="650"/>
    </row>
    <row r="573" spans="30:33" ht="15.75" customHeight="1">
      <c r="AD573" s="650"/>
      <c r="AE573" s="650"/>
      <c r="AF573" s="650"/>
      <c r="AG573" s="650"/>
    </row>
    <row r="574" spans="30:33" ht="15.75" customHeight="1">
      <c r="AD574" s="650"/>
      <c r="AE574" s="650"/>
      <c r="AF574" s="650"/>
      <c r="AG574" s="650"/>
    </row>
    <row r="575" spans="30:33" ht="15.75" customHeight="1">
      <c r="AD575" s="650"/>
      <c r="AE575" s="650"/>
      <c r="AF575" s="650"/>
      <c r="AG575" s="650"/>
    </row>
    <row r="576" spans="30:33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</sheetData>
  <mergeCells count="532">
    <mergeCell ref="AF1:AI2"/>
    <mergeCell ref="B6:AI6"/>
    <mergeCell ref="B8:N8"/>
    <mergeCell ref="P8:AG8"/>
    <mergeCell ref="P12:U12"/>
    <mergeCell ref="P14:U14"/>
    <mergeCell ref="Z14:AE14"/>
    <mergeCell ref="A30:A31"/>
    <mergeCell ref="B30:F31"/>
    <mergeCell ref="G30:AB31"/>
    <mergeCell ref="AC30:AG31"/>
    <mergeCell ref="AH30:AH31"/>
    <mergeCell ref="B16:AG16"/>
    <mergeCell ref="B20:AG20"/>
    <mergeCell ref="B24:AG24"/>
    <mergeCell ref="B25:AG25"/>
    <mergeCell ref="G28:AB28"/>
    <mergeCell ref="AC28:AG28"/>
    <mergeCell ref="B34:F34"/>
    <mergeCell ref="G34:AB34"/>
    <mergeCell ref="AC34:AG34"/>
    <mergeCell ref="B35:F35"/>
    <mergeCell ref="G35:AB35"/>
    <mergeCell ref="AC35:AG35"/>
    <mergeCell ref="B32:F32"/>
    <mergeCell ref="G32:AB32"/>
    <mergeCell ref="AC32:AG32"/>
    <mergeCell ref="B33:F33"/>
    <mergeCell ref="G33:AB33"/>
    <mergeCell ref="AC33:AG33"/>
    <mergeCell ref="B38:F38"/>
    <mergeCell ref="G38:AB38"/>
    <mergeCell ref="AC38:AG38"/>
    <mergeCell ref="B39:F39"/>
    <mergeCell ref="G39:AB39"/>
    <mergeCell ref="AC39:AG39"/>
    <mergeCell ref="B36:F36"/>
    <mergeCell ref="G36:AB36"/>
    <mergeCell ref="AC36:AG36"/>
    <mergeCell ref="B37:F37"/>
    <mergeCell ref="G37:AB37"/>
    <mergeCell ref="AC37:AG37"/>
    <mergeCell ref="B42:F42"/>
    <mergeCell ref="G42:AB42"/>
    <mergeCell ref="AC42:AG42"/>
    <mergeCell ref="B43:F43"/>
    <mergeCell ref="G43:AB43"/>
    <mergeCell ref="AC43:AG43"/>
    <mergeCell ref="B40:F40"/>
    <mergeCell ref="G40:AB40"/>
    <mergeCell ref="AC40:AG40"/>
    <mergeCell ref="B41:F41"/>
    <mergeCell ref="G41:AB41"/>
    <mergeCell ref="AC41:AG41"/>
    <mergeCell ref="B46:F46"/>
    <mergeCell ref="G46:AB46"/>
    <mergeCell ref="AC46:AG46"/>
    <mergeCell ref="B47:F47"/>
    <mergeCell ref="G47:AB47"/>
    <mergeCell ref="AC47:AG47"/>
    <mergeCell ref="B44:F44"/>
    <mergeCell ref="G44:AB44"/>
    <mergeCell ref="AC44:AG44"/>
    <mergeCell ref="B45:F45"/>
    <mergeCell ref="G45:AB45"/>
    <mergeCell ref="AC45:AG45"/>
    <mergeCell ref="B50:F50"/>
    <mergeCell ref="G50:AB50"/>
    <mergeCell ref="AC50:AG50"/>
    <mergeCell ref="B51:F51"/>
    <mergeCell ref="G51:AB51"/>
    <mergeCell ref="AC51:AG51"/>
    <mergeCell ref="B48:F48"/>
    <mergeCell ref="G48:AB48"/>
    <mergeCell ref="AC48:AG48"/>
    <mergeCell ref="B49:F49"/>
    <mergeCell ref="G49:AB49"/>
    <mergeCell ref="AC49:AG49"/>
    <mergeCell ref="B54:F54"/>
    <mergeCell ref="G54:AB54"/>
    <mergeCell ref="AC54:AG54"/>
    <mergeCell ref="B55:F55"/>
    <mergeCell ref="G55:AB55"/>
    <mergeCell ref="AC55:AG55"/>
    <mergeCell ref="B52:F52"/>
    <mergeCell ref="G52:AB52"/>
    <mergeCell ref="AC52:AG52"/>
    <mergeCell ref="B53:F53"/>
    <mergeCell ref="G53:AB53"/>
    <mergeCell ref="AC53:AG53"/>
    <mergeCell ref="B58:F58"/>
    <mergeCell ref="G58:AB58"/>
    <mergeCell ref="AC58:AG58"/>
    <mergeCell ref="B59:F59"/>
    <mergeCell ref="G59:AB59"/>
    <mergeCell ref="AC59:AG59"/>
    <mergeCell ref="B56:F56"/>
    <mergeCell ref="G56:AB56"/>
    <mergeCell ref="AC56:AG56"/>
    <mergeCell ref="B57:F57"/>
    <mergeCell ref="G57:AB57"/>
    <mergeCell ref="AC57:AG57"/>
    <mergeCell ref="B62:F62"/>
    <mergeCell ref="G62:AB62"/>
    <mergeCell ref="AC62:AG62"/>
    <mergeCell ref="B63:F63"/>
    <mergeCell ref="G63:AB63"/>
    <mergeCell ref="AC63:AG63"/>
    <mergeCell ref="B60:F60"/>
    <mergeCell ref="G60:AB60"/>
    <mergeCell ref="AC60:AG60"/>
    <mergeCell ref="B61:F61"/>
    <mergeCell ref="G61:AB61"/>
    <mergeCell ref="AC61:AG61"/>
    <mergeCell ref="B66:F66"/>
    <mergeCell ref="G66:AB66"/>
    <mergeCell ref="AC66:AG66"/>
    <mergeCell ref="B67:F67"/>
    <mergeCell ref="G67:AB67"/>
    <mergeCell ref="AC67:AG67"/>
    <mergeCell ref="B64:F64"/>
    <mergeCell ref="G64:AB64"/>
    <mergeCell ref="AC64:AG64"/>
    <mergeCell ref="B65:F65"/>
    <mergeCell ref="G65:AB65"/>
    <mergeCell ref="AC65:AG65"/>
    <mergeCell ref="B70:F70"/>
    <mergeCell ref="G70:AB70"/>
    <mergeCell ref="AC70:AG70"/>
    <mergeCell ref="B71:F71"/>
    <mergeCell ref="G71:AB71"/>
    <mergeCell ref="AC71:AG71"/>
    <mergeCell ref="B68:F68"/>
    <mergeCell ref="G68:AB68"/>
    <mergeCell ref="AC68:AG68"/>
    <mergeCell ref="B69:F69"/>
    <mergeCell ref="G69:AB69"/>
    <mergeCell ref="AC69:AG69"/>
    <mergeCell ref="B74:F74"/>
    <mergeCell ref="G74:AB74"/>
    <mergeCell ref="AC74:AG74"/>
    <mergeCell ref="B75:F75"/>
    <mergeCell ref="G75:AB75"/>
    <mergeCell ref="AC75:AG75"/>
    <mergeCell ref="B72:F72"/>
    <mergeCell ref="G72:AB72"/>
    <mergeCell ref="AC72:AG72"/>
    <mergeCell ref="B73:F73"/>
    <mergeCell ref="G73:AB73"/>
    <mergeCell ref="AC73:AG73"/>
    <mergeCell ref="B78:F78"/>
    <mergeCell ref="G78:AB78"/>
    <mergeCell ref="AC78:AG78"/>
    <mergeCell ref="B79:F79"/>
    <mergeCell ref="G79:AB79"/>
    <mergeCell ref="AC79:AG79"/>
    <mergeCell ref="B76:F76"/>
    <mergeCell ref="G76:AB76"/>
    <mergeCell ref="AC76:AG76"/>
    <mergeCell ref="B77:F77"/>
    <mergeCell ref="G77:AB77"/>
    <mergeCell ref="AC77:AG77"/>
    <mergeCell ref="B82:F82"/>
    <mergeCell ref="G82:AB82"/>
    <mergeCell ref="AC82:AG82"/>
    <mergeCell ref="B83:F83"/>
    <mergeCell ref="G83:AB83"/>
    <mergeCell ref="AC83:AG83"/>
    <mergeCell ref="B80:F80"/>
    <mergeCell ref="G80:AB80"/>
    <mergeCell ref="AC80:AG80"/>
    <mergeCell ref="B81:F81"/>
    <mergeCell ref="G81:AB81"/>
    <mergeCell ref="AC81:AG81"/>
    <mergeCell ref="B86:F86"/>
    <mergeCell ref="G86:AB86"/>
    <mergeCell ref="AC86:AG86"/>
    <mergeCell ref="B87:F87"/>
    <mergeCell ref="G87:AB87"/>
    <mergeCell ref="AC87:AG87"/>
    <mergeCell ref="B84:F84"/>
    <mergeCell ref="G84:AB84"/>
    <mergeCell ref="AC84:AG84"/>
    <mergeCell ref="B85:F85"/>
    <mergeCell ref="G85:AB85"/>
    <mergeCell ref="AC85:AG85"/>
    <mergeCell ref="B90:F90"/>
    <mergeCell ref="G90:AB90"/>
    <mergeCell ref="AC90:AG90"/>
    <mergeCell ref="B91:F91"/>
    <mergeCell ref="G91:AB91"/>
    <mergeCell ref="AC91:AG91"/>
    <mergeCell ref="B88:F88"/>
    <mergeCell ref="G88:AB88"/>
    <mergeCell ref="AC88:AG88"/>
    <mergeCell ref="B89:F89"/>
    <mergeCell ref="G89:AB89"/>
    <mergeCell ref="AC89:AG89"/>
    <mergeCell ref="B94:F94"/>
    <mergeCell ref="G94:AB94"/>
    <mergeCell ref="AC94:AG94"/>
    <mergeCell ref="B95:F95"/>
    <mergeCell ref="G95:AB95"/>
    <mergeCell ref="AC95:AG95"/>
    <mergeCell ref="B92:F92"/>
    <mergeCell ref="G92:AB92"/>
    <mergeCell ref="AC92:AG92"/>
    <mergeCell ref="B93:F93"/>
    <mergeCell ref="G93:AB93"/>
    <mergeCell ref="AC93:AG93"/>
    <mergeCell ref="B98:F98"/>
    <mergeCell ref="G98:AB98"/>
    <mergeCell ref="AC98:AG98"/>
    <mergeCell ref="B99:F99"/>
    <mergeCell ref="G99:AB99"/>
    <mergeCell ref="AC99:AG99"/>
    <mergeCell ref="B96:F96"/>
    <mergeCell ref="G96:AB96"/>
    <mergeCell ref="AC96:AG96"/>
    <mergeCell ref="B97:F97"/>
    <mergeCell ref="G97:AB97"/>
    <mergeCell ref="AC97:AG97"/>
    <mergeCell ref="B102:F102"/>
    <mergeCell ref="G102:AB102"/>
    <mergeCell ref="AC102:AG102"/>
    <mergeCell ref="B103:F103"/>
    <mergeCell ref="G103:AB103"/>
    <mergeCell ref="AC103:AG103"/>
    <mergeCell ref="B100:F100"/>
    <mergeCell ref="G100:AB100"/>
    <mergeCell ref="AC100:AG100"/>
    <mergeCell ref="B101:F101"/>
    <mergeCell ref="G101:AB101"/>
    <mergeCell ref="AC101:AG101"/>
    <mergeCell ref="B106:F106"/>
    <mergeCell ref="G106:AB106"/>
    <mergeCell ref="AC106:AG106"/>
    <mergeCell ref="B107:F107"/>
    <mergeCell ref="G107:AB107"/>
    <mergeCell ref="AC107:AG107"/>
    <mergeCell ref="B104:F104"/>
    <mergeCell ref="G104:AB104"/>
    <mergeCell ref="AC104:AG104"/>
    <mergeCell ref="B105:F105"/>
    <mergeCell ref="G105:AB105"/>
    <mergeCell ref="AC105:AG105"/>
    <mergeCell ref="B110:F110"/>
    <mergeCell ref="G110:AB110"/>
    <mergeCell ref="AC110:AG110"/>
    <mergeCell ref="B111:F111"/>
    <mergeCell ref="G111:AB111"/>
    <mergeCell ref="AC111:AG111"/>
    <mergeCell ref="B108:F108"/>
    <mergeCell ref="G108:AB108"/>
    <mergeCell ref="AC108:AG108"/>
    <mergeCell ref="B109:F109"/>
    <mergeCell ref="G109:AB109"/>
    <mergeCell ref="AC109:AG109"/>
    <mergeCell ref="B114:F114"/>
    <mergeCell ref="G114:AB114"/>
    <mergeCell ref="AC114:AG114"/>
    <mergeCell ref="B115:F115"/>
    <mergeCell ref="G115:AB115"/>
    <mergeCell ref="AC115:AG115"/>
    <mergeCell ref="B112:F112"/>
    <mergeCell ref="G112:AB112"/>
    <mergeCell ref="AC112:AG112"/>
    <mergeCell ref="B113:F113"/>
    <mergeCell ref="G113:AB113"/>
    <mergeCell ref="AC113:AG113"/>
    <mergeCell ref="B118:F118"/>
    <mergeCell ref="G118:AB118"/>
    <mergeCell ref="AC118:AG118"/>
    <mergeCell ref="B119:F119"/>
    <mergeCell ref="G119:AB119"/>
    <mergeCell ref="AC119:AG119"/>
    <mergeCell ref="B116:F116"/>
    <mergeCell ref="G116:AB116"/>
    <mergeCell ref="AC116:AG116"/>
    <mergeCell ref="B117:F117"/>
    <mergeCell ref="G117:AB117"/>
    <mergeCell ref="AC117:AG117"/>
    <mergeCell ref="B122:F122"/>
    <mergeCell ref="G122:AB122"/>
    <mergeCell ref="AC122:AG122"/>
    <mergeCell ref="B123:F123"/>
    <mergeCell ref="G123:AB123"/>
    <mergeCell ref="AC123:AG123"/>
    <mergeCell ref="B120:F120"/>
    <mergeCell ref="G120:AB120"/>
    <mergeCell ref="AC120:AG120"/>
    <mergeCell ref="B121:F121"/>
    <mergeCell ref="G121:AB121"/>
    <mergeCell ref="AC121:AG121"/>
    <mergeCell ref="B126:F126"/>
    <mergeCell ref="G126:AB126"/>
    <mergeCell ref="AC126:AG126"/>
    <mergeCell ref="B127:F127"/>
    <mergeCell ref="G127:AB127"/>
    <mergeCell ref="AC127:AG127"/>
    <mergeCell ref="B124:F124"/>
    <mergeCell ref="G124:AB124"/>
    <mergeCell ref="AC124:AG124"/>
    <mergeCell ref="B125:F125"/>
    <mergeCell ref="G125:AB125"/>
    <mergeCell ref="AC125:AG125"/>
    <mergeCell ref="B130:F130"/>
    <mergeCell ref="G130:AB130"/>
    <mergeCell ref="AC130:AG130"/>
    <mergeCell ref="B131:F131"/>
    <mergeCell ref="G131:AB131"/>
    <mergeCell ref="AC131:AG131"/>
    <mergeCell ref="B128:F128"/>
    <mergeCell ref="G128:AB128"/>
    <mergeCell ref="AC128:AG128"/>
    <mergeCell ref="B129:F129"/>
    <mergeCell ref="G129:AB129"/>
    <mergeCell ref="AC129:AG129"/>
    <mergeCell ref="B134:F134"/>
    <mergeCell ref="G134:AB134"/>
    <mergeCell ref="AC134:AG134"/>
    <mergeCell ref="B135:F135"/>
    <mergeCell ref="G135:AB135"/>
    <mergeCell ref="AC135:AG135"/>
    <mergeCell ref="B132:F132"/>
    <mergeCell ref="G132:AB132"/>
    <mergeCell ref="AC132:AG132"/>
    <mergeCell ref="B133:F133"/>
    <mergeCell ref="G133:AB133"/>
    <mergeCell ref="AC133:AG133"/>
    <mergeCell ref="B138:F138"/>
    <mergeCell ref="G138:AB138"/>
    <mergeCell ref="AC138:AG138"/>
    <mergeCell ref="B139:F139"/>
    <mergeCell ref="G139:AB139"/>
    <mergeCell ref="AC139:AG139"/>
    <mergeCell ref="B136:F136"/>
    <mergeCell ref="G136:AB136"/>
    <mergeCell ref="AC136:AG136"/>
    <mergeCell ref="B137:F137"/>
    <mergeCell ref="G137:AB137"/>
    <mergeCell ref="AC137:AG137"/>
    <mergeCell ref="B142:F142"/>
    <mergeCell ref="G142:AB142"/>
    <mergeCell ref="AC142:AG142"/>
    <mergeCell ref="B143:F143"/>
    <mergeCell ref="G143:AB143"/>
    <mergeCell ref="AC143:AG143"/>
    <mergeCell ref="B140:F140"/>
    <mergeCell ref="G140:AB140"/>
    <mergeCell ref="AC140:AG140"/>
    <mergeCell ref="B141:F141"/>
    <mergeCell ref="G141:AB141"/>
    <mergeCell ref="AC141:AG141"/>
    <mergeCell ref="B146:F146"/>
    <mergeCell ref="G146:AB146"/>
    <mergeCell ref="AC146:AG146"/>
    <mergeCell ref="B147:F147"/>
    <mergeCell ref="G147:AB147"/>
    <mergeCell ref="AC147:AG147"/>
    <mergeCell ref="B144:F144"/>
    <mergeCell ref="G144:AB144"/>
    <mergeCell ref="AC144:AG144"/>
    <mergeCell ref="B145:F145"/>
    <mergeCell ref="G145:AB145"/>
    <mergeCell ref="AC145:AG145"/>
    <mergeCell ref="B150:F150"/>
    <mergeCell ref="G150:AB150"/>
    <mergeCell ref="AC150:AG150"/>
    <mergeCell ref="B151:F151"/>
    <mergeCell ref="G151:AB151"/>
    <mergeCell ref="AC151:AG151"/>
    <mergeCell ref="B148:F148"/>
    <mergeCell ref="G148:AB148"/>
    <mergeCell ref="AC148:AG148"/>
    <mergeCell ref="B149:F149"/>
    <mergeCell ref="G149:AB149"/>
    <mergeCell ref="AC149:AG149"/>
    <mergeCell ref="B154:F154"/>
    <mergeCell ref="G154:AB154"/>
    <mergeCell ref="AC154:AG154"/>
    <mergeCell ref="B155:F155"/>
    <mergeCell ref="G155:AB155"/>
    <mergeCell ref="AC155:AG155"/>
    <mergeCell ref="B152:F152"/>
    <mergeCell ref="G152:AB152"/>
    <mergeCell ref="AC152:AG152"/>
    <mergeCell ref="B153:F153"/>
    <mergeCell ref="G153:AB153"/>
    <mergeCell ref="AC153:AG153"/>
    <mergeCell ref="B158:F158"/>
    <mergeCell ref="G158:AB158"/>
    <mergeCell ref="AC158:AG158"/>
    <mergeCell ref="B159:F159"/>
    <mergeCell ref="G159:AB159"/>
    <mergeCell ref="AC159:AG159"/>
    <mergeCell ref="B156:F156"/>
    <mergeCell ref="G156:AB156"/>
    <mergeCell ref="AC156:AG156"/>
    <mergeCell ref="B157:F157"/>
    <mergeCell ref="G157:AB157"/>
    <mergeCell ref="AC157:AG157"/>
    <mergeCell ref="B162:F162"/>
    <mergeCell ref="G162:AB162"/>
    <mergeCell ref="AC162:AG162"/>
    <mergeCell ref="B163:F163"/>
    <mergeCell ref="G163:AB163"/>
    <mergeCell ref="AC163:AG163"/>
    <mergeCell ref="B160:F160"/>
    <mergeCell ref="G160:AB160"/>
    <mergeCell ref="AC160:AG160"/>
    <mergeCell ref="B161:F161"/>
    <mergeCell ref="G161:AB161"/>
    <mergeCell ref="AC161:AG161"/>
    <mergeCell ref="B166:F166"/>
    <mergeCell ref="G166:AB166"/>
    <mergeCell ref="AC166:AG166"/>
    <mergeCell ref="B167:F167"/>
    <mergeCell ref="G167:AB167"/>
    <mergeCell ref="AC167:AG167"/>
    <mergeCell ref="B164:F164"/>
    <mergeCell ref="G164:AB164"/>
    <mergeCell ref="AC164:AG164"/>
    <mergeCell ref="B165:F165"/>
    <mergeCell ref="G165:AB165"/>
    <mergeCell ref="AC165:AG165"/>
    <mergeCell ref="B170:F170"/>
    <mergeCell ref="G170:AB170"/>
    <mergeCell ref="AC170:AG170"/>
    <mergeCell ref="B171:F171"/>
    <mergeCell ref="G171:AB171"/>
    <mergeCell ref="AC171:AG171"/>
    <mergeCell ref="B168:F168"/>
    <mergeCell ref="G168:AB168"/>
    <mergeCell ref="AC168:AG168"/>
    <mergeCell ref="B169:F169"/>
    <mergeCell ref="G169:AB169"/>
    <mergeCell ref="AC169:AG169"/>
    <mergeCell ref="B174:F174"/>
    <mergeCell ref="G174:AB174"/>
    <mergeCell ref="AC174:AG174"/>
    <mergeCell ref="B175:F175"/>
    <mergeCell ref="G175:AB175"/>
    <mergeCell ref="AC175:AG175"/>
    <mergeCell ref="B172:F172"/>
    <mergeCell ref="G172:AB172"/>
    <mergeCell ref="AC172:AG172"/>
    <mergeCell ref="B173:F173"/>
    <mergeCell ref="G173:AB173"/>
    <mergeCell ref="AC173:AG173"/>
    <mergeCell ref="B178:F178"/>
    <mergeCell ref="G178:AB178"/>
    <mergeCell ref="AC178:AG178"/>
    <mergeCell ref="B179:F179"/>
    <mergeCell ref="G179:AB179"/>
    <mergeCell ref="AC179:AG179"/>
    <mergeCell ref="B176:F176"/>
    <mergeCell ref="G176:AB176"/>
    <mergeCell ref="AC176:AG176"/>
    <mergeCell ref="B177:F177"/>
    <mergeCell ref="G177:AB177"/>
    <mergeCell ref="AC177:AG177"/>
    <mergeCell ref="B182:F182"/>
    <mergeCell ref="G182:AB182"/>
    <mergeCell ref="AC182:AG182"/>
    <mergeCell ref="B183:F183"/>
    <mergeCell ref="G183:AB183"/>
    <mergeCell ref="AC183:AG183"/>
    <mergeCell ref="B180:F180"/>
    <mergeCell ref="G180:AB180"/>
    <mergeCell ref="AC180:AG180"/>
    <mergeCell ref="B181:F181"/>
    <mergeCell ref="G181:AB181"/>
    <mergeCell ref="AC181:AG181"/>
    <mergeCell ref="B186:F186"/>
    <mergeCell ref="G186:AB186"/>
    <mergeCell ref="AC186:AG186"/>
    <mergeCell ref="B187:F187"/>
    <mergeCell ref="G187:AB187"/>
    <mergeCell ref="AC187:AG187"/>
    <mergeCell ref="B184:F184"/>
    <mergeCell ref="G184:AB184"/>
    <mergeCell ref="AC184:AG184"/>
    <mergeCell ref="B185:F185"/>
    <mergeCell ref="G185:AB185"/>
    <mergeCell ref="AC185:AG185"/>
    <mergeCell ref="B190:F190"/>
    <mergeCell ref="G190:AB190"/>
    <mergeCell ref="AC190:AG190"/>
    <mergeCell ref="B191:F191"/>
    <mergeCell ref="G191:AB191"/>
    <mergeCell ref="AC191:AG191"/>
    <mergeCell ref="B188:F188"/>
    <mergeCell ref="G188:AB188"/>
    <mergeCell ref="AC188:AG188"/>
    <mergeCell ref="B189:F189"/>
    <mergeCell ref="G189:AB189"/>
    <mergeCell ref="AC189:AG189"/>
    <mergeCell ref="B194:F194"/>
    <mergeCell ref="G194:AB194"/>
    <mergeCell ref="AC194:AG194"/>
    <mergeCell ref="B195:F195"/>
    <mergeCell ref="G195:AB195"/>
    <mergeCell ref="AC195:AG195"/>
    <mergeCell ref="B192:F192"/>
    <mergeCell ref="G192:AB192"/>
    <mergeCell ref="AC192:AG192"/>
    <mergeCell ref="B193:F193"/>
    <mergeCell ref="G193:AB193"/>
    <mergeCell ref="AC193:AG193"/>
    <mergeCell ref="B198:F198"/>
    <mergeCell ref="G198:AB198"/>
    <mergeCell ref="AC198:AG198"/>
    <mergeCell ref="B199:F199"/>
    <mergeCell ref="G199:AB199"/>
    <mergeCell ref="AC199:AG199"/>
    <mergeCell ref="B196:F196"/>
    <mergeCell ref="G196:AB196"/>
    <mergeCell ref="AC196:AG196"/>
    <mergeCell ref="B197:F197"/>
    <mergeCell ref="G197:AB197"/>
    <mergeCell ref="AC197:AG197"/>
    <mergeCell ref="B202:F202"/>
    <mergeCell ref="G202:AB202"/>
    <mergeCell ref="AC202:AG202"/>
    <mergeCell ref="AC203:AG203"/>
    <mergeCell ref="B200:F200"/>
    <mergeCell ref="G200:AB200"/>
    <mergeCell ref="AC200:AG200"/>
    <mergeCell ref="B201:F201"/>
    <mergeCell ref="G201:AB201"/>
    <mergeCell ref="AC201:AG201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9" fitToHeight="0" orientation="portrait" r:id="rId1"/>
  <headerFooter alignWithMargins="0">
    <oddFooter>&amp;C&amp;"Tahoma,Normale Italic"&amp;P /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J551"/>
  <sheetViews>
    <sheetView showGridLines="0" view="pageBreakPreview" topLeftCell="A114" zoomScale="90" zoomScaleNormal="75" zoomScaleSheetLayoutView="90" workbookViewId="0">
      <selection activeCell="AK114" sqref="AK1:AN1048576"/>
    </sheetView>
  </sheetViews>
  <sheetFormatPr defaultColWidth="3.28515625" defaultRowHeight="15"/>
  <cols>
    <col min="1" max="1" width="9.140625" style="647" customWidth="1"/>
    <col min="2" max="2" width="10.140625" style="647" customWidth="1"/>
    <col min="3" max="3" width="1" style="647" customWidth="1"/>
    <col min="4" max="6" width="3.28515625" style="647" customWidth="1"/>
    <col min="7" max="7" width="1.85546875" style="647" customWidth="1"/>
    <col min="8" max="8" width="17.85546875" style="647" customWidth="1"/>
    <col min="9" max="9" width="1.85546875" style="647" customWidth="1"/>
    <col min="10" max="10" width="3.28515625" style="647" customWidth="1"/>
    <col min="11" max="14" width="3.7109375" style="647" customWidth="1"/>
    <col min="15" max="15" width="17.85546875" style="647" customWidth="1"/>
    <col min="16" max="16" width="14" style="647" bestFit="1" customWidth="1"/>
    <col min="17" max="19" width="3" style="647" customWidth="1"/>
    <col min="20" max="20" width="4.42578125" style="647" customWidth="1"/>
    <col min="21" max="22" width="3" style="647" customWidth="1"/>
    <col min="23" max="32" width="3.28515625" style="647" customWidth="1"/>
    <col min="33" max="33" width="4.140625" style="647" customWidth="1"/>
    <col min="34" max="34" width="9.140625" style="709" customWidth="1"/>
    <col min="35" max="35" width="2.5703125" style="647" customWidth="1"/>
    <col min="36" max="36" width="27" style="649" customWidth="1"/>
    <col min="37" max="205" width="9.140625" style="647" customWidth="1"/>
    <col min="206" max="206" width="10.140625" style="647" customWidth="1"/>
    <col min="207" max="207" width="1" style="647" customWidth="1"/>
    <col min="208" max="210" width="3.28515625" style="647" customWidth="1"/>
    <col min="211" max="211" width="1.85546875" style="647" customWidth="1"/>
    <col min="212" max="212" width="17.85546875" style="647" customWidth="1"/>
    <col min="213" max="213" width="1.85546875" style="647" customWidth="1"/>
    <col min="214" max="216" width="3.28515625" style="647" customWidth="1"/>
    <col min="217" max="217" width="2.85546875" style="647" customWidth="1"/>
    <col min="218" max="218" width="1.85546875" style="647" customWidth="1"/>
    <col min="219" max="219" width="19.7109375" style="647" customWidth="1"/>
    <col min="220" max="220" width="1.85546875" style="647" customWidth="1"/>
    <col min="221" max="223" width="3" style="647" customWidth="1"/>
    <col min="224" max="224" width="4.42578125" style="647" customWidth="1"/>
    <col min="225" max="226" width="3" style="647" customWidth="1"/>
    <col min="227" max="232" width="3.28515625" style="647" customWidth="1"/>
    <col min="233" max="234" width="9.140625" style="647" customWidth="1"/>
    <col min="235" max="238" width="3.28515625" style="647" customWidth="1"/>
    <col min="239" max="239" width="4.140625" style="647" customWidth="1"/>
    <col min="240" max="240" width="1.7109375" style="647" customWidth="1"/>
    <col min="241" max="245" width="3.28515625" style="647" customWidth="1"/>
    <col min="246" max="246" width="1.7109375" style="647" customWidth="1"/>
    <col min="247" max="16384" width="3.28515625" style="647"/>
  </cols>
  <sheetData>
    <row r="1" spans="1:36" ht="15" customHeight="1">
      <c r="A1" s="646"/>
      <c r="B1" s="646" t="s">
        <v>6545</v>
      </c>
      <c r="C1" s="646"/>
      <c r="D1" s="646"/>
      <c r="E1" s="646"/>
      <c r="F1" s="646"/>
      <c r="AD1" s="1075" t="s">
        <v>7775</v>
      </c>
      <c r="AE1" s="1076"/>
      <c r="AF1" s="1076"/>
      <c r="AG1" s="1077"/>
    </row>
    <row r="2" spans="1:36" ht="9" customHeight="1" thickBot="1">
      <c r="AD2" s="1078"/>
      <c r="AE2" s="1079"/>
      <c r="AF2" s="1079"/>
      <c r="AG2" s="1080"/>
    </row>
    <row r="3" spans="1:36" ht="15" customHeight="1">
      <c r="B3" s="650" t="s">
        <v>6547</v>
      </c>
    </row>
    <row r="4" spans="1:36" ht="15" customHeight="1">
      <c r="B4" s="650" t="s">
        <v>6548</v>
      </c>
      <c r="D4" s="650"/>
    </row>
    <row r="5" spans="1:36" ht="15" customHeight="1"/>
    <row r="6" spans="1:36" s="650" customFormat="1" ht="76.5" customHeight="1">
      <c r="B6" s="1081" t="s">
        <v>7776</v>
      </c>
      <c r="C6" s="1081"/>
      <c r="D6" s="1081"/>
      <c r="E6" s="1081"/>
      <c r="F6" s="1081"/>
      <c r="G6" s="1081"/>
      <c r="H6" s="1081"/>
      <c r="I6" s="1081"/>
      <c r="J6" s="1081"/>
      <c r="K6" s="1081"/>
      <c r="L6" s="1081"/>
      <c r="M6" s="1081"/>
      <c r="N6" s="1081"/>
      <c r="O6" s="1081"/>
      <c r="P6" s="1081"/>
      <c r="Q6" s="1081"/>
      <c r="R6" s="1081"/>
      <c r="S6" s="1081"/>
      <c r="T6" s="1081"/>
      <c r="U6" s="1081"/>
      <c r="V6" s="1081"/>
      <c r="W6" s="1081"/>
      <c r="X6" s="1081"/>
      <c r="Y6" s="1081"/>
      <c r="Z6" s="1081"/>
      <c r="AA6" s="1081"/>
      <c r="AB6" s="1081"/>
      <c r="AC6" s="1081"/>
      <c r="AD6" s="1081"/>
      <c r="AE6" s="1081"/>
      <c r="AF6" s="1081"/>
      <c r="AG6" s="1081"/>
      <c r="AH6" s="710"/>
      <c r="AJ6" s="652"/>
    </row>
    <row r="7" spans="1:36" s="650" customFormat="1" ht="15" customHeight="1" thickBot="1">
      <c r="A7" s="653"/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  <c r="AG7" s="654"/>
      <c r="AH7" s="710"/>
      <c r="AJ7" s="652"/>
    </row>
    <row r="8" spans="1:36" s="650" customFormat="1" ht="23.25" customHeight="1" thickBot="1">
      <c r="A8" s="655"/>
      <c r="B8" s="1082" t="s">
        <v>6550</v>
      </c>
      <c r="C8" s="1083"/>
      <c r="D8" s="1083"/>
      <c r="E8" s="1083"/>
      <c r="F8" s="1083"/>
      <c r="G8" s="1083"/>
      <c r="H8" s="1083"/>
      <c r="I8" s="1083"/>
      <c r="J8" s="1083"/>
      <c r="K8" s="1083"/>
      <c r="L8" s="1083"/>
      <c r="M8" s="1083"/>
      <c r="N8" s="1084"/>
      <c r="O8" s="654"/>
      <c r="P8" s="1082" t="s">
        <v>7777</v>
      </c>
      <c r="Q8" s="1083"/>
      <c r="R8" s="1083"/>
      <c r="S8" s="1083"/>
      <c r="T8" s="1083"/>
      <c r="U8" s="1083"/>
      <c r="V8" s="1083"/>
      <c r="W8" s="1083"/>
      <c r="X8" s="1083"/>
      <c r="Y8" s="1083"/>
      <c r="Z8" s="1083"/>
      <c r="AA8" s="1083"/>
      <c r="AB8" s="1083"/>
      <c r="AC8" s="1083"/>
      <c r="AD8" s="1083"/>
      <c r="AE8" s="1083"/>
      <c r="AF8" s="1083"/>
      <c r="AG8" s="1084"/>
      <c r="AH8" s="710"/>
      <c r="AJ8" s="652"/>
    </row>
    <row r="9" spans="1:36" s="650" customFormat="1" ht="15" customHeight="1">
      <c r="A9" s="656"/>
      <c r="B9" s="657"/>
      <c r="C9" s="658"/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9"/>
      <c r="O9" s="654"/>
      <c r="P9" s="657"/>
      <c r="Q9" s="658"/>
      <c r="R9" s="658"/>
      <c r="S9" s="658"/>
      <c r="T9" s="658"/>
      <c r="U9" s="658"/>
      <c r="V9" s="658"/>
      <c r="W9" s="658"/>
      <c r="X9" s="658"/>
      <c r="Y9" s="658"/>
      <c r="Z9" s="658"/>
      <c r="AA9" s="658"/>
      <c r="AB9" s="658"/>
      <c r="AC9" s="658"/>
      <c r="AD9" s="658"/>
      <c r="AE9" s="658"/>
      <c r="AF9" s="658"/>
      <c r="AG9" s="659"/>
      <c r="AH9" s="710"/>
      <c r="AJ9" s="652"/>
    </row>
    <row r="10" spans="1:36" s="650" customFormat="1" ht="15" customHeight="1">
      <c r="A10" s="660"/>
      <c r="B10" s="661" t="s">
        <v>6552</v>
      </c>
      <c r="C10" s="662"/>
      <c r="D10" s="663">
        <v>0</v>
      </c>
      <c r="E10" s="663">
        <v>4</v>
      </c>
      <c r="F10" s="663">
        <v>1</v>
      </c>
      <c r="G10" s="653"/>
      <c r="H10" s="653" t="s">
        <v>6553</v>
      </c>
      <c r="I10" s="653"/>
      <c r="J10" s="663"/>
      <c r="K10" s="663">
        <v>2</v>
      </c>
      <c r="L10" s="663">
        <v>0</v>
      </c>
      <c r="M10" s="663">
        <v>1</v>
      </c>
      <c r="N10" s="664"/>
      <c r="O10" s="654"/>
      <c r="P10" s="665" t="s">
        <v>6554</v>
      </c>
      <c r="Q10" s="666"/>
      <c r="R10" s="666"/>
      <c r="S10" s="666"/>
      <c r="T10" s="666"/>
      <c r="U10" s="667"/>
      <c r="V10" s="667"/>
      <c r="W10" s="668">
        <v>2</v>
      </c>
      <c r="X10" s="668">
        <v>0</v>
      </c>
      <c r="Y10" s="668">
        <v>1</v>
      </c>
      <c r="Z10" s="668">
        <v>5</v>
      </c>
      <c r="AA10" s="667"/>
      <c r="AB10" s="667"/>
      <c r="AC10" s="667"/>
      <c r="AD10" s="667"/>
      <c r="AE10" s="667"/>
      <c r="AF10" s="667"/>
      <c r="AG10" s="669"/>
      <c r="AH10" s="710"/>
      <c r="AJ10" s="652"/>
    </row>
    <row r="11" spans="1:36" s="650" customFormat="1" ht="9.9499999999999993" customHeight="1">
      <c r="A11" s="656"/>
      <c r="B11" s="670"/>
      <c r="C11" s="653"/>
      <c r="D11" s="653"/>
      <c r="E11" s="653"/>
      <c r="F11" s="653"/>
      <c r="G11" s="653"/>
      <c r="H11" s="653"/>
      <c r="I11" s="653"/>
      <c r="J11" s="653"/>
      <c r="K11" s="653"/>
      <c r="L11" s="653"/>
      <c r="M11" s="653"/>
      <c r="N11" s="664"/>
      <c r="O11" s="654"/>
      <c r="P11" s="670"/>
      <c r="Q11" s="653"/>
      <c r="R11" s="653"/>
      <c r="S11" s="653"/>
      <c r="T11" s="653"/>
      <c r="U11" s="653"/>
      <c r="V11" s="653"/>
      <c r="W11" s="653"/>
      <c r="X11" s="653"/>
      <c r="Y11" s="653"/>
      <c r="Z11" s="653"/>
      <c r="AA11" s="653"/>
      <c r="AB11" s="653"/>
      <c r="AC11" s="653"/>
      <c r="AD11" s="653"/>
      <c r="AE11" s="653"/>
      <c r="AF11" s="653"/>
      <c r="AG11" s="664"/>
      <c r="AH11" s="710"/>
      <c r="AJ11" s="652"/>
    </row>
    <row r="12" spans="1:36" s="650" customFormat="1" ht="15" customHeight="1">
      <c r="A12" s="656"/>
      <c r="B12" s="670"/>
      <c r="C12" s="653"/>
      <c r="D12" s="653"/>
      <c r="E12" s="653"/>
      <c r="F12" s="653"/>
      <c r="G12" s="653"/>
      <c r="H12" s="653"/>
      <c r="I12" s="653"/>
      <c r="J12" s="653"/>
      <c r="K12" s="653"/>
      <c r="L12" s="653"/>
      <c r="M12" s="653"/>
      <c r="N12" s="664"/>
      <c r="O12" s="654"/>
      <c r="P12" s="1085" t="s">
        <v>6555</v>
      </c>
      <c r="Q12" s="1086"/>
      <c r="R12" s="1086"/>
      <c r="S12" s="1086"/>
      <c r="T12" s="1086"/>
      <c r="U12" s="1086"/>
      <c r="V12" s="653">
        <v>1</v>
      </c>
      <c r="W12" s="671"/>
      <c r="X12" s="653"/>
      <c r="Y12" s="653">
        <v>2</v>
      </c>
      <c r="Z12" s="671"/>
      <c r="AA12" s="653"/>
      <c r="AB12" s="653">
        <v>3</v>
      </c>
      <c r="AC12" s="671"/>
      <c r="AD12" s="653"/>
      <c r="AE12" s="653">
        <v>4</v>
      </c>
      <c r="AF12" s="671"/>
      <c r="AG12" s="664"/>
      <c r="AH12" s="710"/>
      <c r="AJ12" s="652"/>
    </row>
    <row r="13" spans="1:36" s="650" customFormat="1" ht="9.9499999999999993" customHeight="1">
      <c r="A13" s="656"/>
      <c r="B13" s="670"/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64"/>
      <c r="O13" s="654"/>
      <c r="P13" s="670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64"/>
      <c r="AH13" s="710"/>
      <c r="AJ13" s="652"/>
    </row>
    <row r="14" spans="1:36" s="650" customFormat="1" ht="15" customHeight="1">
      <c r="A14" s="656"/>
      <c r="B14" s="670"/>
      <c r="C14" s="653"/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64"/>
      <c r="O14" s="654"/>
      <c r="P14" s="1085" t="s">
        <v>6556</v>
      </c>
      <c r="Q14" s="1086"/>
      <c r="R14" s="1086"/>
      <c r="S14" s="1086"/>
      <c r="T14" s="1086"/>
      <c r="U14" s="1086"/>
      <c r="V14" s="653"/>
      <c r="W14" s="671"/>
      <c r="X14" s="653"/>
      <c r="Y14" s="653"/>
      <c r="Z14" s="1087" t="s">
        <v>7778</v>
      </c>
      <c r="AA14" s="1087"/>
      <c r="AB14" s="1087"/>
      <c r="AC14" s="1087"/>
      <c r="AD14" s="1087"/>
      <c r="AE14" s="1088"/>
      <c r="AF14" s="663" t="s">
        <v>6558</v>
      </c>
      <c r="AG14" s="664"/>
      <c r="AH14" s="710"/>
      <c r="AJ14" s="652"/>
    </row>
    <row r="15" spans="1:36" s="650" customFormat="1" ht="15" customHeight="1" thickBot="1">
      <c r="A15" s="656"/>
      <c r="B15" s="672"/>
      <c r="C15" s="673"/>
      <c r="D15" s="673"/>
      <c r="E15" s="673"/>
      <c r="F15" s="673"/>
      <c r="G15" s="673"/>
      <c r="H15" s="673"/>
      <c r="I15" s="673"/>
      <c r="J15" s="673"/>
      <c r="K15" s="673"/>
      <c r="L15" s="673"/>
      <c r="M15" s="673"/>
      <c r="N15" s="674"/>
      <c r="O15" s="654"/>
      <c r="P15" s="672"/>
      <c r="Q15" s="673"/>
      <c r="R15" s="673"/>
      <c r="S15" s="673"/>
      <c r="T15" s="673"/>
      <c r="U15" s="673"/>
      <c r="V15" s="673"/>
      <c r="W15" s="673"/>
      <c r="X15" s="673"/>
      <c r="Y15" s="673"/>
      <c r="Z15" s="673"/>
      <c r="AA15" s="673"/>
      <c r="AB15" s="673"/>
      <c r="AC15" s="673"/>
      <c r="AD15" s="673"/>
      <c r="AE15" s="673"/>
      <c r="AF15" s="673"/>
      <c r="AG15" s="674"/>
      <c r="AH15" s="710"/>
      <c r="AJ15" s="652"/>
    </row>
    <row r="16" spans="1:36" s="650" customFormat="1" ht="7.5" customHeight="1">
      <c r="A16" s="653"/>
      <c r="B16" s="1068"/>
      <c r="C16" s="1068"/>
      <c r="D16" s="1068"/>
      <c r="E16" s="1068"/>
      <c r="F16" s="1068"/>
      <c r="G16" s="1068"/>
      <c r="H16" s="1068"/>
      <c r="I16" s="1068"/>
      <c r="J16" s="1068"/>
      <c r="K16" s="1068"/>
      <c r="L16" s="1068"/>
      <c r="M16" s="1068"/>
      <c r="N16" s="1068"/>
      <c r="O16" s="1068"/>
      <c r="P16" s="1068"/>
      <c r="Q16" s="1068"/>
      <c r="R16" s="1068"/>
      <c r="S16" s="1068"/>
      <c r="T16" s="1068"/>
      <c r="U16" s="1068"/>
      <c r="V16" s="1068"/>
      <c r="W16" s="1068"/>
      <c r="X16" s="1068"/>
      <c r="Y16" s="1068"/>
      <c r="Z16" s="1068"/>
      <c r="AA16" s="1068"/>
      <c r="AB16" s="1068"/>
      <c r="AC16" s="1068"/>
      <c r="AD16" s="1068"/>
      <c r="AE16" s="1068"/>
      <c r="AF16" s="1068"/>
      <c r="AG16" s="1068"/>
      <c r="AH16" s="710"/>
      <c r="AJ16" s="652"/>
    </row>
    <row r="17" spans="1:36" s="650" customFormat="1" ht="7.5" customHeight="1">
      <c r="A17" s="653"/>
      <c r="B17" s="653"/>
      <c r="C17" s="653"/>
      <c r="D17" s="653"/>
      <c r="E17" s="653"/>
      <c r="F17" s="653"/>
      <c r="G17" s="653"/>
      <c r="H17" s="653"/>
      <c r="I17" s="653"/>
      <c r="J17" s="653"/>
      <c r="K17" s="653"/>
      <c r="L17" s="653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53"/>
      <c r="Z17" s="653"/>
      <c r="AA17" s="653"/>
      <c r="AB17" s="653"/>
      <c r="AC17" s="653"/>
      <c r="AD17" s="653"/>
      <c r="AE17" s="653"/>
      <c r="AF17" s="653"/>
      <c r="AG17" s="653"/>
      <c r="AH17" s="710"/>
      <c r="AJ17" s="652"/>
    </row>
    <row r="18" spans="1:36" s="650" customFormat="1" ht="7.5" customHeight="1">
      <c r="A18" s="653"/>
      <c r="B18" s="653"/>
      <c r="C18" s="653"/>
      <c r="D18" s="653"/>
      <c r="E18" s="653"/>
      <c r="F18" s="653"/>
      <c r="G18" s="653"/>
      <c r="H18" s="653"/>
      <c r="I18" s="653"/>
      <c r="J18" s="653"/>
      <c r="K18" s="653"/>
      <c r="L18" s="653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53"/>
      <c r="Z18" s="653"/>
      <c r="AA18" s="653"/>
      <c r="AB18" s="653"/>
      <c r="AC18" s="653"/>
      <c r="AD18" s="653"/>
      <c r="AE18" s="653"/>
      <c r="AF18" s="653"/>
      <c r="AG18" s="653"/>
      <c r="AH18" s="710"/>
      <c r="AJ18" s="652"/>
    </row>
    <row r="19" spans="1:36" s="650" customFormat="1" ht="7.5" customHeight="1" thickBot="1"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3"/>
      <c r="AH19" s="710"/>
      <c r="AJ19" s="652"/>
    </row>
    <row r="20" spans="1:36" s="650" customFormat="1" ht="23.25" customHeight="1" thickBot="1">
      <c r="B20" s="1069" t="s">
        <v>6559</v>
      </c>
      <c r="C20" s="1070"/>
      <c r="D20" s="1070"/>
      <c r="E20" s="1070"/>
      <c r="F20" s="1070"/>
      <c r="G20" s="1070"/>
      <c r="H20" s="1070"/>
      <c r="I20" s="1070"/>
      <c r="J20" s="1070"/>
      <c r="K20" s="1070"/>
      <c r="L20" s="1070"/>
      <c r="M20" s="1070"/>
      <c r="N20" s="1070"/>
      <c r="O20" s="1070"/>
      <c r="P20" s="1070"/>
      <c r="Q20" s="1070"/>
      <c r="R20" s="1070"/>
      <c r="S20" s="1070"/>
      <c r="T20" s="1070"/>
      <c r="U20" s="1070"/>
      <c r="V20" s="1070"/>
      <c r="W20" s="1070"/>
      <c r="X20" s="1070"/>
      <c r="Y20" s="1070"/>
      <c r="Z20" s="1070"/>
      <c r="AA20" s="1070"/>
      <c r="AB20" s="1070"/>
      <c r="AC20" s="1070"/>
      <c r="AD20" s="1070"/>
      <c r="AE20" s="1070"/>
      <c r="AF20" s="1070"/>
      <c r="AG20" s="1071"/>
      <c r="AH20" s="710"/>
      <c r="AJ20" s="652"/>
    </row>
    <row r="21" spans="1:36" s="650" customFormat="1" ht="15" customHeight="1">
      <c r="B21" s="675"/>
      <c r="C21" s="676"/>
      <c r="D21" s="676"/>
      <c r="E21" s="676"/>
      <c r="F21" s="676"/>
      <c r="G21" s="676"/>
      <c r="H21" s="676"/>
      <c r="I21" s="676"/>
      <c r="J21" s="676"/>
      <c r="K21" s="676"/>
      <c r="L21" s="676"/>
      <c r="M21" s="676"/>
      <c r="N21" s="676"/>
      <c r="O21" s="676"/>
      <c r="P21" s="676"/>
      <c r="Q21" s="676"/>
      <c r="R21" s="676"/>
      <c r="S21" s="676"/>
      <c r="T21" s="676"/>
      <c r="U21" s="676"/>
      <c r="V21" s="676"/>
      <c r="W21" s="676"/>
      <c r="X21" s="676"/>
      <c r="Y21" s="676"/>
      <c r="Z21" s="676"/>
      <c r="AA21" s="676"/>
      <c r="AB21" s="676"/>
      <c r="AC21" s="676"/>
      <c r="AD21" s="676"/>
      <c r="AE21" s="676"/>
      <c r="AF21" s="676"/>
      <c r="AG21" s="677"/>
      <c r="AH21" s="710"/>
      <c r="AJ21" s="652"/>
    </row>
    <row r="22" spans="1:36" s="650" customFormat="1" ht="15" customHeight="1">
      <c r="B22" s="670"/>
      <c r="C22" s="653"/>
      <c r="D22" s="653"/>
      <c r="E22" s="653"/>
      <c r="F22" s="653"/>
      <c r="G22" s="653"/>
      <c r="H22" s="711"/>
      <c r="I22" s="653"/>
      <c r="J22" s="653"/>
      <c r="K22" s="653"/>
      <c r="L22" s="678" t="s">
        <v>6560</v>
      </c>
      <c r="M22" s="663" t="s">
        <v>6558</v>
      </c>
      <c r="N22" s="653"/>
      <c r="O22" s="653"/>
      <c r="P22" s="678" t="s">
        <v>6561</v>
      </c>
      <c r="Q22" s="671"/>
      <c r="R22" s="662"/>
      <c r="S22" s="653"/>
      <c r="T22" s="653"/>
      <c r="U22" s="653"/>
      <c r="V22" s="653"/>
      <c r="W22" s="653"/>
      <c r="X22" s="653"/>
      <c r="Y22" s="653"/>
      <c r="Z22" s="653"/>
      <c r="AA22" s="653"/>
      <c r="AB22" s="653"/>
      <c r="AC22" s="653"/>
      <c r="AD22" s="653"/>
      <c r="AE22" s="653"/>
      <c r="AF22" s="653"/>
      <c r="AG22" s="664"/>
      <c r="AH22" s="710"/>
      <c r="AJ22" s="652"/>
    </row>
    <row r="23" spans="1:36" s="650" customFormat="1" ht="15" customHeight="1" thickBot="1">
      <c r="B23" s="672"/>
      <c r="C23" s="673"/>
      <c r="D23" s="673"/>
      <c r="E23" s="673"/>
      <c r="F23" s="673"/>
      <c r="G23" s="673"/>
      <c r="H23" s="673"/>
      <c r="I23" s="673"/>
      <c r="J23" s="673"/>
      <c r="K23" s="673"/>
      <c r="L23" s="673"/>
      <c r="M23" s="673"/>
      <c r="N23" s="673"/>
      <c r="O23" s="673"/>
      <c r="P23" s="673"/>
      <c r="Q23" s="673"/>
      <c r="R23" s="673"/>
      <c r="S23" s="673"/>
      <c r="T23" s="673"/>
      <c r="U23" s="673"/>
      <c r="V23" s="673"/>
      <c r="W23" s="673"/>
      <c r="X23" s="673"/>
      <c r="Y23" s="673"/>
      <c r="Z23" s="673"/>
      <c r="AA23" s="673"/>
      <c r="AB23" s="673"/>
      <c r="AC23" s="673"/>
      <c r="AD23" s="673"/>
      <c r="AE23" s="673"/>
      <c r="AF23" s="673"/>
      <c r="AG23" s="674"/>
      <c r="AH23" s="710"/>
      <c r="AJ23" s="652"/>
    </row>
    <row r="24" spans="1:36" s="650" customFormat="1" ht="7.5" customHeight="1">
      <c r="B24" s="1072"/>
      <c r="C24" s="1072"/>
      <c r="D24" s="1072"/>
      <c r="E24" s="1072"/>
      <c r="F24" s="1072"/>
      <c r="G24" s="1072"/>
      <c r="H24" s="1072"/>
      <c r="I24" s="1072"/>
      <c r="J24" s="1072"/>
      <c r="K24" s="1072"/>
      <c r="L24" s="1072"/>
      <c r="M24" s="1072"/>
      <c r="N24" s="1072"/>
      <c r="O24" s="1072"/>
      <c r="P24" s="1072"/>
      <c r="Q24" s="1072"/>
      <c r="R24" s="1072"/>
      <c r="S24" s="1072"/>
      <c r="T24" s="1072"/>
      <c r="U24" s="1072"/>
      <c r="V24" s="1072"/>
      <c r="W24" s="1072"/>
      <c r="X24" s="1072"/>
      <c r="Y24" s="1072"/>
      <c r="Z24" s="1072"/>
      <c r="AA24" s="1072"/>
      <c r="AB24" s="1072"/>
      <c r="AC24" s="1072"/>
      <c r="AD24" s="1072"/>
      <c r="AE24" s="1072"/>
      <c r="AF24" s="1072"/>
      <c r="AG24" s="1072"/>
      <c r="AH24" s="710"/>
      <c r="AJ24" s="652"/>
    </row>
    <row r="25" spans="1:36" s="650" customFormat="1" ht="7.5" customHeight="1">
      <c r="A25" s="653"/>
      <c r="B25" s="1068"/>
      <c r="C25" s="1068"/>
      <c r="D25" s="1068"/>
      <c r="E25" s="1068"/>
      <c r="F25" s="1068"/>
      <c r="G25" s="1068"/>
      <c r="H25" s="1068"/>
      <c r="I25" s="1068"/>
      <c r="J25" s="1068"/>
      <c r="K25" s="1068"/>
      <c r="L25" s="1068"/>
      <c r="M25" s="1068"/>
      <c r="N25" s="1068"/>
      <c r="O25" s="1068"/>
      <c r="P25" s="1068"/>
      <c r="Q25" s="1068"/>
      <c r="R25" s="1068"/>
      <c r="S25" s="1068"/>
      <c r="T25" s="1068"/>
      <c r="U25" s="1068"/>
      <c r="V25" s="1068"/>
      <c r="W25" s="1068"/>
      <c r="X25" s="1068"/>
      <c r="Y25" s="1068"/>
      <c r="Z25" s="1068"/>
      <c r="AA25" s="1068"/>
      <c r="AB25" s="1068"/>
      <c r="AC25" s="1068"/>
      <c r="AD25" s="1068"/>
      <c r="AE25" s="1068"/>
      <c r="AF25" s="1068"/>
      <c r="AG25" s="1068"/>
      <c r="AH25" s="710"/>
      <c r="AJ25" s="652"/>
    </row>
    <row r="26" spans="1:36" s="650" customFormat="1" ht="7.5" customHeight="1">
      <c r="A26" s="653"/>
      <c r="B26" s="653"/>
      <c r="C26" s="653"/>
      <c r="D26" s="653"/>
      <c r="E26" s="653"/>
      <c r="F26" s="653"/>
      <c r="G26" s="653"/>
      <c r="H26" s="653"/>
      <c r="I26" s="653"/>
      <c r="J26" s="653"/>
      <c r="K26" s="653"/>
      <c r="L26" s="653"/>
      <c r="M26" s="653"/>
      <c r="N26" s="653"/>
      <c r="O26" s="653"/>
      <c r="P26" s="653"/>
      <c r="Q26" s="653"/>
      <c r="R26" s="653"/>
      <c r="S26" s="653"/>
      <c r="T26" s="653"/>
      <c r="U26" s="653"/>
      <c r="V26" s="653"/>
      <c r="W26" s="653"/>
      <c r="X26" s="653"/>
      <c r="Y26" s="653"/>
      <c r="Z26" s="653"/>
      <c r="AA26" s="653"/>
      <c r="AB26" s="653"/>
      <c r="AC26" s="653"/>
      <c r="AD26" s="653"/>
      <c r="AE26" s="653"/>
      <c r="AF26" s="653"/>
      <c r="AG26" s="653"/>
      <c r="AH26" s="710"/>
      <c r="AJ26" s="652"/>
    </row>
    <row r="27" spans="1:36" s="650" customFormat="1" ht="7.5" customHeight="1">
      <c r="A27" s="653"/>
      <c r="B27" s="653"/>
      <c r="C27" s="653"/>
      <c r="D27" s="653"/>
      <c r="E27" s="653"/>
      <c r="F27" s="653"/>
      <c r="G27" s="653"/>
      <c r="H27" s="653"/>
      <c r="I27" s="653"/>
      <c r="J27" s="653"/>
      <c r="K27" s="653"/>
      <c r="L27" s="653"/>
      <c r="M27" s="653"/>
      <c r="N27" s="653"/>
      <c r="O27" s="653"/>
      <c r="P27" s="653"/>
      <c r="Q27" s="653"/>
      <c r="R27" s="653"/>
      <c r="S27" s="653"/>
      <c r="T27" s="653"/>
      <c r="U27" s="653"/>
      <c r="V27" s="653"/>
      <c r="W27" s="653"/>
      <c r="X27" s="653"/>
      <c r="Y27" s="653"/>
      <c r="Z27" s="653"/>
      <c r="AA27" s="653"/>
      <c r="AB27" s="653"/>
      <c r="AC27" s="653"/>
      <c r="AD27" s="653"/>
      <c r="AE27" s="653"/>
      <c r="AF27" s="653"/>
      <c r="AG27" s="653"/>
      <c r="AH27" s="710"/>
      <c r="AJ27" s="652"/>
    </row>
    <row r="28" spans="1:36" s="650" customFormat="1" ht="15" customHeight="1">
      <c r="A28" s="654"/>
      <c r="B28" s="654"/>
      <c r="C28" s="654"/>
      <c r="D28" s="654"/>
      <c r="E28" s="654"/>
      <c r="F28" s="654"/>
      <c r="G28" s="1073" t="s">
        <v>8201</v>
      </c>
      <c r="H28" s="1073"/>
      <c r="I28" s="1073"/>
      <c r="J28" s="1073"/>
      <c r="K28" s="1073"/>
      <c r="L28" s="1073"/>
      <c r="M28" s="1073"/>
      <c r="N28" s="1073"/>
      <c r="O28" s="1073"/>
      <c r="P28" s="1073"/>
      <c r="Q28" s="1073"/>
      <c r="R28" s="1073"/>
      <c r="S28" s="1073"/>
      <c r="T28" s="1073"/>
      <c r="U28" s="1073"/>
      <c r="V28" s="1073"/>
      <c r="W28" s="1073"/>
      <c r="X28" s="1073"/>
      <c r="Y28" s="1073"/>
      <c r="Z28" s="1073"/>
      <c r="AA28" s="1073"/>
      <c r="AB28" s="1073"/>
      <c r="AC28" s="1074" t="s">
        <v>6562</v>
      </c>
      <c r="AD28" s="1074"/>
      <c r="AE28" s="1074"/>
      <c r="AF28" s="1074"/>
      <c r="AG28" s="1074"/>
      <c r="AH28" s="710"/>
      <c r="AJ28" s="652"/>
    </row>
    <row r="29" spans="1:36" s="650" customFormat="1" ht="7.5" customHeight="1" thickBot="1">
      <c r="A29" s="654"/>
      <c r="B29" s="654"/>
      <c r="C29" s="654"/>
      <c r="D29" s="654"/>
      <c r="E29" s="654"/>
      <c r="F29" s="654"/>
      <c r="G29" s="679"/>
      <c r="H29" s="679"/>
      <c r="I29" s="679"/>
      <c r="J29" s="679"/>
      <c r="K29" s="679"/>
      <c r="L29" s="679"/>
      <c r="M29" s="679"/>
      <c r="N29" s="679"/>
      <c r="O29" s="679"/>
      <c r="P29" s="679"/>
      <c r="Q29" s="679"/>
      <c r="R29" s="679"/>
      <c r="S29" s="679"/>
      <c r="T29" s="679"/>
      <c r="U29" s="679"/>
      <c r="V29" s="679"/>
      <c r="W29" s="679"/>
      <c r="X29" s="679"/>
      <c r="Y29" s="679"/>
      <c r="Z29" s="679"/>
      <c r="AA29" s="679"/>
      <c r="AB29" s="679"/>
      <c r="AC29" s="680"/>
      <c r="AD29" s="680"/>
      <c r="AE29" s="680"/>
      <c r="AF29" s="680"/>
      <c r="AG29" s="680"/>
      <c r="AH29" s="710"/>
      <c r="AJ29" s="652"/>
    </row>
    <row r="30" spans="1:36" ht="35.1" customHeight="1">
      <c r="A30" s="1046" t="s">
        <v>6563</v>
      </c>
      <c r="B30" s="1048" t="s">
        <v>6564</v>
      </c>
      <c r="C30" s="1049"/>
      <c r="D30" s="1049"/>
      <c r="E30" s="1049"/>
      <c r="F30" s="1050"/>
      <c r="G30" s="1054" t="s">
        <v>7780</v>
      </c>
      <c r="H30" s="1055"/>
      <c r="I30" s="1055"/>
      <c r="J30" s="1055"/>
      <c r="K30" s="1055"/>
      <c r="L30" s="1055"/>
      <c r="M30" s="1055"/>
      <c r="N30" s="1055"/>
      <c r="O30" s="1055"/>
      <c r="P30" s="1055"/>
      <c r="Q30" s="1055"/>
      <c r="R30" s="1055"/>
      <c r="S30" s="1055"/>
      <c r="T30" s="1055"/>
      <c r="U30" s="1055"/>
      <c r="V30" s="1055"/>
      <c r="W30" s="1055"/>
      <c r="X30" s="1055"/>
      <c r="Y30" s="1055"/>
      <c r="Z30" s="1055"/>
      <c r="AA30" s="1055"/>
      <c r="AB30" s="1056"/>
      <c r="AC30" s="1060" t="s">
        <v>6566</v>
      </c>
      <c r="AD30" s="1061"/>
      <c r="AE30" s="1061"/>
      <c r="AF30" s="1061"/>
      <c r="AG30" s="1062"/>
      <c r="AH30" s="1066" t="s">
        <v>6567</v>
      </c>
    </row>
    <row r="31" spans="1:36" ht="20.100000000000001" customHeight="1" thickBot="1">
      <c r="A31" s="1047"/>
      <c r="B31" s="1051"/>
      <c r="C31" s="1052"/>
      <c r="D31" s="1052"/>
      <c r="E31" s="1052"/>
      <c r="F31" s="1053"/>
      <c r="G31" s="1057"/>
      <c r="H31" s="1058"/>
      <c r="I31" s="1058"/>
      <c r="J31" s="1058"/>
      <c r="K31" s="1058"/>
      <c r="L31" s="1058"/>
      <c r="M31" s="1058"/>
      <c r="N31" s="1058"/>
      <c r="O31" s="1058"/>
      <c r="P31" s="1058"/>
      <c r="Q31" s="1058"/>
      <c r="R31" s="1058"/>
      <c r="S31" s="1058"/>
      <c r="T31" s="1058"/>
      <c r="U31" s="1058"/>
      <c r="V31" s="1058"/>
      <c r="W31" s="1058"/>
      <c r="X31" s="1058"/>
      <c r="Y31" s="1058"/>
      <c r="Z31" s="1058"/>
      <c r="AA31" s="1058"/>
      <c r="AB31" s="1059"/>
      <c r="AC31" s="1063"/>
      <c r="AD31" s="1064"/>
      <c r="AE31" s="1064"/>
      <c r="AF31" s="1064"/>
      <c r="AG31" s="1065"/>
      <c r="AH31" s="1067"/>
    </row>
    <row r="32" spans="1:36" s="567" customFormat="1" ht="15.75" customHeight="1">
      <c r="A32" s="712"/>
      <c r="B32" s="980" t="s">
        <v>8202</v>
      </c>
      <c r="C32" s="981"/>
      <c r="D32" s="981"/>
      <c r="E32" s="981"/>
      <c r="F32" s="982"/>
      <c r="G32" s="983" t="s">
        <v>8203</v>
      </c>
      <c r="H32" s="984"/>
      <c r="I32" s="984"/>
      <c r="J32" s="984"/>
      <c r="K32" s="984"/>
      <c r="L32" s="984"/>
      <c r="M32" s="984"/>
      <c r="N32" s="984"/>
      <c r="O32" s="984"/>
      <c r="P32" s="984"/>
      <c r="Q32" s="984"/>
      <c r="R32" s="984"/>
      <c r="S32" s="984"/>
      <c r="T32" s="984"/>
      <c r="U32" s="984"/>
      <c r="V32" s="984"/>
      <c r="W32" s="984"/>
      <c r="X32" s="984"/>
      <c r="Y32" s="984"/>
      <c r="Z32" s="984"/>
      <c r="AA32" s="984"/>
      <c r="AB32" s="985"/>
      <c r="AC32" s="986">
        <f>AC33+AC34+AC43+AC44+AC50+AC54+AC55</f>
        <v>0</v>
      </c>
      <c r="AD32" s="987"/>
      <c r="AE32" s="987"/>
      <c r="AF32" s="987"/>
      <c r="AG32" s="988"/>
      <c r="AH32" s="713" t="s">
        <v>7109</v>
      </c>
      <c r="AJ32" s="714">
        <f>AJ33+AJ34+AJ43+AJ44+AJ50+AJ54+AJ55</f>
        <v>0</v>
      </c>
    </row>
    <row r="33" spans="1:36" s="567" customFormat="1" ht="15.75" customHeight="1">
      <c r="A33" s="696"/>
      <c r="B33" s="971" t="s">
        <v>1173</v>
      </c>
      <c r="C33" s="972"/>
      <c r="D33" s="972"/>
      <c r="E33" s="972"/>
      <c r="F33" s="973"/>
      <c r="G33" s="974" t="s">
        <v>8204</v>
      </c>
      <c r="H33" s="975"/>
      <c r="I33" s="975"/>
      <c r="J33" s="975"/>
      <c r="K33" s="975"/>
      <c r="L33" s="975"/>
      <c r="M33" s="975"/>
      <c r="N33" s="975"/>
      <c r="O33" s="975"/>
      <c r="P33" s="975"/>
      <c r="Q33" s="975"/>
      <c r="R33" s="975"/>
      <c r="S33" s="975"/>
      <c r="T33" s="975"/>
      <c r="U33" s="975"/>
      <c r="V33" s="975"/>
      <c r="W33" s="975"/>
      <c r="X33" s="975"/>
      <c r="Y33" s="975"/>
      <c r="Z33" s="975"/>
      <c r="AA33" s="975"/>
      <c r="AB33" s="976"/>
      <c r="AC33" s="977">
        <f>ROUND(AJ33/1000,0)</f>
        <v>0</v>
      </c>
      <c r="AD33" s="978"/>
      <c r="AE33" s="978"/>
      <c r="AF33" s="978"/>
      <c r="AG33" s="979"/>
      <c r="AH33" s="715" t="s">
        <v>7109</v>
      </c>
      <c r="AJ33" s="688">
        <f>SUMIF('pdc 2015'!$G$5:$G$607,'SP_Passivo MIN'!$B33,'pdc 2015'!$Q$5:$Q$607)</f>
        <v>0</v>
      </c>
    </row>
    <row r="34" spans="1:36" s="567" customFormat="1" ht="15.75" customHeight="1">
      <c r="A34" s="696"/>
      <c r="B34" s="971" t="s">
        <v>8205</v>
      </c>
      <c r="C34" s="972"/>
      <c r="D34" s="972"/>
      <c r="E34" s="972"/>
      <c r="F34" s="973"/>
      <c r="G34" s="974" t="s">
        <v>8206</v>
      </c>
      <c r="H34" s="975"/>
      <c r="I34" s="975"/>
      <c r="J34" s="975"/>
      <c r="K34" s="975"/>
      <c r="L34" s="975"/>
      <c r="M34" s="975"/>
      <c r="N34" s="975"/>
      <c r="O34" s="975"/>
      <c r="P34" s="975"/>
      <c r="Q34" s="975"/>
      <c r="R34" s="975"/>
      <c r="S34" s="975"/>
      <c r="T34" s="975"/>
      <c r="U34" s="975"/>
      <c r="V34" s="975"/>
      <c r="W34" s="975"/>
      <c r="X34" s="975"/>
      <c r="Y34" s="975"/>
      <c r="Z34" s="975"/>
      <c r="AA34" s="975"/>
      <c r="AB34" s="976"/>
      <c r="AC34" s="1001">
        <f>AC35+AC36+SUM(AC40:AC42)</f>
        <v>0</v>
      </c>
      <c r="AD34" s="1002"/>
      <c r="AE34" s="1002"/>
      <c r="AF34" s="1002"/>
      <c r="AG34" s="1003"/>
      <c r="AH34" s="696" t="s">
        <v>6571</v>
      </c>
      <c r="AJ34" s="716">
        <f>AJ35+AJ36+SUM(AJ40:AJ42)</f>
        <v>0</v>
      </c>
    </row>
    <row r="35" spans="1:36" s="567" customFormat="1" ht="15.75" customHeight="1">
      <c r="A35" s="696"/>
      <c r="B35" s="989" t="s">
        <v>1162</v>
      </c>
      <c r="C35" s="990"/>
      <c r="D35" s="990"/>
      <c r="E35" s="990"/>
      <c r="F35" s="991"/>
      <c r="G35" s="992" t="s">
        <v>8207</v>
      </c>
      <c r="H35" s="993"/>
      <c r="I35" s="993"/>
      <c r="J35" s="993"/>
      <c r="K35" s="993"/>
      <c r="L35" s="993"/>
      <c r="M35" s="993"/>
      <c r="N35" s="993"/>
      <c r="O35" s="993"/>
      <c r="P35" s="993"/>
      <c r="Q35" s="993"/>
      <c r="R35" s="993"/>
      <c r="S35" s="993"/>
      <c r="T35" s="993"/>
      <c r="U35" s="993"/>
      <c r="V35" s="993"/>
      <c r="W35" s="993"/>
      <c r="X35" s="993"/>
      <c r="Y35" s="993"/>
      <c r="Z35" s="993"/>
      <c r="AA35" s="993"/>
      <c r="AB35" s="994"/>
      <c r="AC35" s="977">
        <f>ROUND(AJ35/1000,0)</f>
        <v>0</v>
      </c>
      <c r="AD35" s="978"/>
      <c r="AE35" s="978"/>
      <c r="AF35" s="978"/>
      <c r="AG35" s="979"/>
      <c r="AH35" s="696" t="s">
        <v>6571</v>
      </c>
      <c r="AJ35" s="688">
        <f>SUMIF('pdc 2015'!$G$5:$G$607,'SP_Passivo MIN'!$B35,'pdc 2015'!$Q$5:$Q$607)</f>
        <v>0</v>
      </c>
    </row>
    <row r="36" spans="1:36" s="567" customFormat="1" ht="15.75" customHeight="1">
      <c r="A36" s="696"/>
      <c r="B36" s="989" t="s">
        <v>8208</v>
      </c>
      <c r="C36" s="990"/>
      <c r="D36" s="990"/>
      <c r="E36" s="990"/>
      <c r="F36" s="991"/>
      <c r="G36" s="992" t="s">
        <v>8209</v>
      </c>
      <c r="H36" s="993"/>
      <c r="I36" s="993"/>
      <c r="J36" s="993"/>
      <c r="K36" s="993"/>
      <c r="L36" s="993"/>
      <c r="M36" s="993"/>
      <c r="N36" s="993"/>
      <c r="O36" s="993"/>
      <c r="P36" s="993"/>
      <c r="Q36" s="993"/>
      <c r="R36" s="993"/>
      <c r="S36" s="993"/>
      <c r="T36" s="993"/>
      <c r="U36" s="993"/>
      <c r="V36" s="993"/>
      <c r="W36" s="993"/>
      <c r="X36" s="993"/>
      <c r="Y36" s="993"/>
      <c r="Z36" s="993"/>
      <c r="AA36" s="993"/>
      <c r="AB36" s="994"/>
      <c r="AC36" s="1019">
        <f>SUM(AC37:AC39)</f>
        <v>0</v>
      </c>
      <c r="AD36" s="1020"/>
      <c r="AE36" s="1020"/>
      <c r="AF36" s="1020"/>
      <c r="AG36" s="1021"/>
      <c r="AH36" s="696" t="s">
        <v>6571</v>
      </c>
      <c r="AJ36" s="717">
        <f>SUM(AJ37:AJ39)</f>
        <v>0</v>
      </c>
    </row>
    <row r="37" spans="1:36" s="567" customFormat="1" ht="15.75" customHeight="1">
      <c r="A37" s="696"/>
      <c r="B37" s="1010" t="s">
        <v>1209</v>
      </c>
      <c r="C37" s="1011"/>
      <c r="D37" s="1011"/>
      <c r="E37" s="1011"/>
      <c r="F37" s="1012"/>
      <c r="G37" s="1013" t="s">
        <v>8210</v>
      </c>
      <c r="H37" s="1014"/>
      <c r="I37" s="1014"/>
      <c r="J37" s="1014"/>
      <c r="K37" s="1014"/>
      <c r="L37" s="1014"/>
      <c r="M37" s="1014"/>
      <c r="N37" s="1014"/>
      <c r="O37" s="1014"/>
      <c r="P37" s="1014"/>
      <c r="Q37" s="1014"/>
      <c r="R37" s="1014"/>
      <c r="S37" s="1014"/>
      <c r="T37" s="1014"/>
      <c r="U37" s="1014"/>
      <c r="V37" s="1014"/>
      <c r="W37" s="1014"/>
      <c r="X37" s="1014"/>
      <c r="Y37" s="1014"/>
      <c r="Z37" s="1014"/>
      <c r="AA37" s="1014"/>
      <c r="AB37" s="1015"/>
      <c r="AC37" s="977">
        <f t="shared" ref="AC37:AC43" si="0">ROUND(AJ37/1000,0)</f>
        <v>0</v>
      </c>
      <c r="AD37" s="978"/>
      <c r="AE37" s="978"/>
      <c r="AF37" s="978"/>
      <c r="AG37" s="979"/>
      <c r="AH37" s="696" t="s">
        <v>6571</v>
      </c>
      <c r="AJ37" s="688">
        <f>SUMIF('pdc 2015'!$G$5:$G$607,'SP_Passivo MIN'!$B37,'pdc 2015'!$Q$5:$Q$607)</f>
        <v>0</v>
      </c>
    </row>
    <row r="38" spans="1:36" s="567" customFormat="1" ht="15.75" customHeight="1">
      <c r="A38" s="696"/>
      <c r="B38" s="1010" t="s">
        <v>1203</v>
      </c>
      <c r="C38" s="1011"/>
      <c r="D38" s="1011"/>
      <c r="E38" s="1011"/>
      <c r="F38" s="1012"/>
      <c r="G38" s="1013" t="s">
        <v>8211</v>
      </c>
      <c r="H38" s="1014"/>
      <c r="I38" s="1014"/>
      <c r="J38" s="1014"/>
      <c r="K38" s="1014"/>
      <c r="L38" s="1014"/>
      <c r="M38" s="1014"/>
      <c r="N38" s="1014"/>
      <c r="O38" s="1014"/>
      <c r="P38" s="1014"/>
      <c r="Q38" s="1014"/>
      <c r="R38" s="1014"/>
      <c r="S38" s="1014"/>
      <c r="T38" s="1014"/>
      <c r="U38" s="1014"/>
      <c r="V38" s="1014"/>
      <c r="W38" s="1014"/>
      <c r="X38" s="1014"/>
      <c r="Y38" s="1014"/>
      <c r="Z38" s="1014"/>
      <c r="AA38" s="1014"/>
      <c r="AB38" s="1015"/>
      <c r="AC38" s="977">
        <f t="shared" si="0"/>
        <v>0</v>
      </c>
      <c r="AD38" s="978"/>
      <c r="AE38" s="978"/>
      <c r="AF38" s="978"/>
      <c r="AG38" s="979"/>
      <c r="AH38" s="696" t="s">
        <v>6571</v>
      </c>
      <c r="AJ38" s="688">
        <f>SUMIF('pdc 2015'!$G$5:$G$607,'SP_Passivo MIN'!$B38,'pdc 2015'!$Q$5:$Q$607)</f>
        <v>0</v>
      </c>
    </row>
    <row r="39" spans="1:36" s="567" customFormat="1" ht="15.75" customHeight="1">
      <c r="A39" s="696"/>
      <c r="B39" s="1010" t="s">
        <v>1197</v>
      </c>
      <c r="C39" s="1011"/>
      <c r="D39" s="1011"/>
      <c r="E39" s="1011"/>
      <c r="F39" s="1012"/>
      <c r="G39" s="1013" t="s">
        <v>8212</v>
      </c>
      <c r="H39" s="1014"/>
      <c r="I39" s="1014"/>
      <c r="J39" s="1014"/>
      <c r="K39" s="1014"/>
      <c r="L39" s="1014"/>
      <c r="M39" s="1014"/>
      <c r="N39" s="1014"/>
      <c r="O39" s="1014"/>
      <c r="P39" s="1014"/>
      <c r="Q39" s="1014"/>
      <c r="R39" s="1014"/>
      <c r="S39" s="1014"/>
      <c r="T39" s="1014"/>
      <c r="U39" s="1014"/>
      <c r="V39" s="1014"/>
      <c r="W39" s="1014"/>
      <c r="X39" s="1014"/>
      <c r="Y39" s="1014"/>
      <c r="Z39" s="1014"/>
      <c r="AA39" s="1014"/>
      <c r="AB39" s="1015"/>
      <c r="AC39" s="977">
        <f>ROUND(AJ39/1000,0)</f>
        <v>0</v>
      </c>
      <c r="AD39" s="978"/>
      <c r="AE39" s="978"/>
      <c r="AF39" s="978"/>
      <c r="AG39" s="979"/>
      <c r="AH39" s="696" t="s">
        <v>6571</v>
      </c>
      <c r="AJ39" s="688">
        <f>SUMIF('pdc 2015'!$G$5:$G$607,'SP_Passivo MIN'!$B39,'pdc 2015'!$Q$5:$Q$607)</f>
        <v>0</v>
      </c>
    </row>
    <row r="40" spans="1:36" s="567" customFormat="1" ht="15.75" customHeight="1">
      <c r="A40" s="696"/>
      <c r="B40" s="989" t="s">
        <v>1187</v>
      </c>
      <c r="C40" s="990"/>
      <c r="D40" s="990"/>
      <c r="E40" s="990"/>
      <c r="F40" s="991"/>
      <c r="G40" s="992" t="s">
        <v>8213</v>
      </c>
      <c r="H40" s="993"/>
      <c r="I40" s="993"/>
      <c r="J40" s="993"/>
      <c r="K40" s="993"/>
      <c r="L40" s="993"/>
      <c r="M40" s="993"/>
      <c r="N40" s="993"/>
      <c r="O40" s="993"/>
      <c r="P40" s="993"/>
      <c r="Q40" s="993"/>
      <c r="R40" s="993"/>
      <c r="S40" s="993"/>
      <c r="T40" s="993"/>
      <c r="U40" s="993"/>
      <c r="V40" s="993"/>
      <c r="W40" s="993"/>
      <c r="X40" s="993"/>
      <c r="Y40" s="993"/>
      <c r="Z40" s="993"/>
      <c r="AA40" s="993"/>
      <c r="AB40" s="994"/>
      <c r="AC40" s="977">
        <f t="shared" si="0"/>
        <v>0</v>
      </c>
      <c r="AD40" s="978"/>
      <c r="AE40" s="978"/>
      <c r="AF40" s="978"/>
      <c r="AG40" s="979"/>
      <c r="AH40" s="696" t="s">
        <v>6571</v>
      </c>
      <c r="AJ40" s="688">
        <f>SUMIF('pdc 2015'!$G$5:$G$607,'SP_Passivo MIN'!$B40,'pdc 2015'!$Q$5:$Q$607)</f>
        <v>0</v>
      </c>
    </row>
    <row r="41" spans="1:36" s="567" customFormat="1" ht="15.75" customHeight="1">
      <c r="A41" s="696"/>
      <c r="B41" s="989" t="s">
        <v>1216</v>
      </c>
      <c r="C41" s="990"/>
      <c r="D41" s="990"/>
      <c r="E41" s="990"/>
      <c r="F41" s="991"/>
      <c r="G41" s="992" t="s">
        <v>8214</v>
      </c>
      <c r="H41" s="993"/>
      <c r="I41" s="993"/>
      <c r="J41" s="993"/>
      <c r="K41" s="993"/>
      <c r="L41" s="993"/>
      <c r="M41" s="993"/>
      <c r="N41" s="993"/>
      <c r="O41" s="993"/>
      <c r="P41" s="993"/>
      <c r="Q41" s="993"/>
      <c r="R41" s="993"/>
      <c r="S41" s="993"/>
      <c r="T41" s="993"/>
      <c r="U41" s="993"/>
      <c r="V41" s="993"/>
      <c r="W41" s="993"/>
      <c r="X41" s="993"/>
      <c r="Y41" s="993"/>
      <c r="Z41" s="993"/>
      <c r="AA41" s="993"/>
      <c r="AB41" s="994"/>
      <c r="AC41" s="977">
        <f>ROUND(AJ41/1000,0)</f>
        <v>0</v>
      </c>
      <c r="AD41" s="978"/>
      <c r="AE41" s="978"/>
      <c r="AF41" s="978"/>
      <c r="AG41" s="979"/>
      <c r="AH41" s="696" t="s">
        <v>6571</v>
      </c>
      <c r="AJ41" s="688">
        <f>SUMIF('pdc 2015'!$G$5:$G$607,'SP_Passivo MIN'!$B41,'pdc 2015'!$Q$5:$Q$607)</f>
        <v>0</v>
      </c>
    </row>
    <row r="42" spans="1:36" s="567" customFormat="1" ht="15.75" customHeight="1">
      <c r="A42" s="696"/>
      <c r="B42" s="989" t="s">
        <v>1192</v>
      </c>
      <c r="C42" s="990"/>
      <c r="D42" s="990"/>
      <c r="E42" s="990"/>
      <c r="F42" s="991"/>
      <c r="G42" s="992" t="s">
        <v>8215</v>
      </c>
      <c r="H42" s="993"/>
      <c r="I42" s="993"/>
      <c r="J42" s="993"/>
      <c r="K42" s="993"/>
      <c r="L42" s="993"/>
      <c r="M42" s="993"/>
      <c r="N42" s="993"/>
      <c r="O42" s="993"/>
      <c r="P42" s="993"/>
      <c r="Q42" s="993"/>
      <c r="R42" s="993"/>
      <c r="S42" s="993"/>
      <c r="T42" s="993"/>
      <c r="U42" s="993"/>
      <c r="V42" s="993"/>
      <c r="W42" s="993"/>
      <c r="X42" s="993"/>
      <c r="Y42" s="993"/>
      <c r="Z42" s="993"/>
      <c r="AA42" s="993"/>
      <c r="AB42" s="994"/>
      <c r="AC42" s="977">
        <f t="shared" si="0"/>
        <v>0</v>
      </c>
      <c r="AD42" s="978"/>
      <c r="AE42" s="978"/>
      <c r="AF42" s="978"/>
      <c r="AG42" s="979"/>
      <c r="AH42" s="696" t="s">
        <v>6571</v>
      </c>
      <c r="AJ42" s="688">
        <f>SUMIF('pdc 2015'!$G$5:$G$607,'SP_Passivo MIN'!$B42,'pdc 2015'!$Q$5:$Q$607)</f>
        <v>0</v>
      </c>
    </row>
    <row r="43" spans="1:36" s="567" customFormat="1" ht="15.75" customHeight="1">
      <c r="A43" s="696"/>
      <c r="B43" s="971" t="s">
        <v>1250</v>
      </c>
      <c r="C43" s="972"/>
      <c r="D43" s="972"/>
      <c r="E43" s="972"/>
      <c r="F43" s="973"/>
      <c r="G43" s="974" t="s">
        <v>8216</v>
      </c>
      <c r="H43" s="975"/>
      <c r="I43" s="975"/>
      <c r="J43" s="975"/>
      <c r="K43" s="975"/>
      <c r="L43" s="975"/>
      <c r="M43" s="975"/>
      <c r="N43" s="975"/>
      <c r="O43" s="975"/>
      <c r="P43" s="975"/>
      <c r="Q43" s="975"/>
      <c r="R43" s="975"/>
      <c r="S43" s="975"/>
      <c r="T43" s="975"/>
      <c r="U43" s="975"/>
      <c r="V43" s="975"/>
      <c r="W43" s="975"/>
      <c r="X43" s="975"/>
      <c r="Y43" s="975"/>
      <c r="Z43" s="975"/>
      <c r="AA43" s="975"/>
      <c r="AB43" s="976"/>
      <c r="AC43" s="977">
        <f t="shared" si="0"/>
        <v>0</v>
      </c>
      <c r="AD43" s="978"/>
      <c r="AE43" s="978"/>
      <c r="AF43" s="978"/>
      <c r="AG43" s="979"/>
      <c r="AH43" s="696" t="s">
        <v>6571</v>
      </c>
      <c r="AJ43" s="688">
        <f>SUMIF('pdc 2015'!$G$5:$G$607,'SP_Passivo MIN'!$B43,'pdc 2015'!$Q$5:$Q$607)</f>
        <v>0</v>
      </c>
    </row>
    <row r="44" spans="1:36" s="567" customFormat="1" ht="15.75" customHeight="1">
      <c r="A44" s="684"/>
      <c r="B44" s="971" t="s">
        <v>8217</v>
      </c>
      <c r="C44" s="972"/>
      <c r="D44" s="972"/>
      <c r="E44" s="972"/>
      <c r="F44" s="973"/>
      <c r="G44" s="974" t="s">
        <v>8218</v>
      </c>
      <c r="H44" s="975"/>
      <c r="I44" s="975"/>
      <c r="J44" s="975"/>
      <c r="K44" s="975"/>
      <c r="L44" s="975"/>
      <c r="M44" s="975"/>
      <c r="N44" s="975"/>
      <c r="O44" s="975"/>
      <c r="P44" s="975"/>
      <c r="Q44" s="975"/>
      <c r="R44" s="975"/>
      <c r="S44" s="975"/>
      <c r="T44" s="975"/>
      <c r="U44" s="975"/>
      <c r="V44" s="975"/>
      <c r="W44" s="975"/>
      <c r="X44" s="975"/>
      <c r="Y44" s="975"/>
      <c r="Z44" s="975"/>
      <c r="AA44" s="975"/>
      <c r="AB44" s="976"/>
      <c r="AC44" s="1019">
        <f>SUM(AC45:AC49)</f>
        <v>0</v>
      </c>
      <c r="AD44" s="1020"/>
      <c r="AE44" s="1020"/>
      <c r="AF44" s="1020"/>
      <c r="AG44" s="1021"/>
      <c r="AH44" s="696" t="s">
        <v>6571</v>
      </c>
      <c r="AJ44" s="717">
        <f>SUM(AJ45:AJ49)</f>
        <v>0</v>
      </c>
    </row>
    <row r="45" spans="1:36" s="567" customFormat="1" ht="15.75" customHeight="1">
      <c r="A45" s="684"/>
      <c r="B45" s="989" t="s">
        <v>1239</v>
      </c>
      <c r="C45" s="990"/>
      <c r="D45" s="990"/>
      <c r="E45" s="990"/>
      <c r="F45" s="991"/>
      <c r="G45" s="992" t="s">
        <v>8219</v>
      </c>
      <c r="H45" s="993"/>
      <c r="I45" s="993"/>
      <c r="J45" s="993"/>
      <c r="K45" s="993"/>
      <c r="L45" s="993"/>
      <c r="M45" s="993"/>
      <c r="N45" s="993"/>
      <c r="O45" s="993"/>
      <c r="P45" s="993"/>
      <c r="Q45" s="993"/>
      <c r="R45" s="993"/>
      <c r="S45" s="993"/>
      <c r="T45" s="993"/>
      <c r="U45" s="993"/>
      <c r="V45" s="993"/>
      <c r="W45" s="993"/>
      <c r="X45" s="993"/>
      <c r="Y45" s="993"/>
      <c r="Z45" s="993"/>
      <c r="AA45" s="993"/>
      <c r="AB45" s="994"/>
      <c r="AC45" s="977">
        <f>ROUND(AJ45/1000,0)</f>
        <v>0</v>
      </c>
      <c r="AD45" s="978"/>
      <c r="AE45" s="978"/>
      <c r="AF45" s="978"/>
      <c r="AG45" s="979"/>
      <c r="AH45" s="696" t="s">
        <v>6571</v>
      </c>
      <c r="AJ45" s="688">
        <f>SUMIF('pdc 2015'!$G$5:$G$607,'SP_Passivo MIN'!$B45,'pdc 2015'!$Q$5:$Q$607)</f>
        <v>0</v>
      </c>
    </row>
    <row r="46" spans="1:36" s="567" customFormat="1" ht="15.75" customHeight="1">
      <c r="A46" s="684"/>
      <c r="B46" s="989" t="s">
        <v>1269</v>
      </c>
      <c r="C46" s="990"/>
      <c r="D46" s="990"/>
      <c r="E46" s="990"/>
      <c r="F46" s="991"/>
      <c r="G46" s="992" t="s">
        <v>8220</v>
      </c>
      <c r="H46" s="993"/>
      <c r="I46" s="993"/>
      <c r="J46" s="993"/>
      <c r="K46" s="993"/>
      <c r="L46" s="993"/>
      <c r="M46" s="993"/>
      <c r="N46" s="993"/>
      <c r="O46" s="993"/>
      <c r="P46" s="993"/>
      <c r="Q46" s="993"/>
      <c r="R46" s="993"/>
      <c r="S46" s="993"/>
      <c r="T46" s="993"/>
      <c r="U46" s="993"/>
      <c r="V46" s="993"/>
      <c r="W46" s="993"/>
      <c r="X46" s="993"/>
      <c r="Y46" s="993"/>
      <c r="Z46" s="993"/>
      <c r="AA46" s="993"/>
      <c r="AB46" s="994"/>
      <c r="AC46" s="977">
        <f>ROUND(AJ46/1000,0)</f>
        <v>0</v>
      </c>
      <c r="AD46" s="978"/>
      <c r="AE46" s="978"/>
      <c r="AF46" s="978"/>
      <c r="AG46" s="979"/>
      <c r="AH46" s="696" t="s">
        <v>6571</v>
      </c>
      <c r="AJ46" s="688">
        <f>SUMIF('pdc 2015'!$G$5:$G$607,'SP_Passivo MIN'!$B46,'pdc 2015'!$Q$5:$Q$607)</f>
        <v>0</v>
      </c>
    </row>
    <row r="47" spans="1:36" s="567" customFormat="1" ht="15.75" customHeight="1">
      <c r="A47" s="684"/>
      <c r="B47" s="989" t="s">
        <v>1275</v>
      </c>
      <c r="C47" s="990"/>
      <c r="D47" s="990"/>
      <c r="E47" s="990"/>
      <c r="F47" s="991"/>
      <c r="G47" s="992" t="s">
        <v>8221</v>
      </c>
      <c r="H47" s="993"/>
      <c r="I47" s="993"/>
      <c r="J47" s="993"/>
      <c r="K47" s="993"/>
      <c r="L47" s="993"/>
      <c r="M47" s="993"/>
      <c r="N47" s="993"/>
      <c r="O47" s="993"/>
      <c r="P47" s="993"/>
      <c r="Q47" s="993"/>
      <c r="R47" s="993"/>
      <c r="S47" s="993"/>
      <c r="T47" s="993"/>
      <c r="U47" s="993"/>
      <c r="V47" s="993"/>
      <c r="W47" s="993"/>
      <c r="X47" s="993"/>
      <c r="Y47" s="993"/>
      <c r="Z47" s="993"/>
      <c r="AA47" s="993"/>
      <c r="AB47" s="994"/>
      <c r="AC47" s="977">
        <f>ROUND(AJ47/1000,0)</f>
        <v>0</v>
      </c>
      <c r="AD47" s="978"/>
      <c r="AE47" s="978"/>
      <c r="AF47" s="978"/>
      <c r="AG47" s="979"/>
      <c r="AH47" s="696" t="s">
        <v>6571</v>
      </c>
      <c r="AJ47" s="688">
        <f>SUMIF('pdc 2015'!$G$5:$G$607,'SP_Passivo MIN'!$B47,'pdc 2015'!$Q$5:$Q$607)</f>
        <v>0</v>
      </c>
    </row>
    <row r="48" spans="1:36" s="567" customFormat="1" ht="15.75" customHeight="1">
      <c r="A48" s="684"/>
      <c r="B48" s="989" t="s">
        <v>1263</v>
      </c>
      <c r="C48" s="990"/>
      <c r="D48" s="990"/>
      <c r="E48" s="990"/>
      <c r="F48" s="991"/>
      <c r="G48" s="992" t="s">
        <v>8222</v>
      </c>
      <c r="H48" s="993"/>
      <c r="I48" s="993"/>
      <c r="J48" s="993"/>
      <c r="K48" s="993"/>
      <c r="L48" s="993"/>
      <c r="M48" s="993"/>
      <c r="N48" s="993"/>
      <c r="O48" s="993"/>
      <c r="P48" s="993"/>
      <c r="Q48" s="993"/>
      <c r="R48" s="993"/>
      <c r="S48" s="993"/>
      <c r="T48" s="993"/>
      <c r="U48" s="993"/>
      <c r="V48" s="993"/>
      <c r="W48" s="993"/>
      <c r="X48" s="993"/>
      <c r="Y48" s="993"/>
      <c r="Z48" s="993"/>
      <c r="AA48" s="993"/>
      <c r="AB48" s="994"/>
      <c r="AC48" s="977">
        <f>ROUND(AJ48/1000,0)</f>
        <v>0</v>
      </c>
      <c r="AD48" s="978"/>
      <c r="AE48" s="978"/>
      <c r="AF48" s="978"/>
      <c r="AG48" s="979"/>
      <c r="AH48" s="696" t="s">
        <v>6571</v>
      </c>
      <c r="AJ48" s="688">
        <f>SUMIF('pdc 2015'!$G$5:$G$607,'SP_Passivo MIN'!$B48,'pdc 2015'!$Q$5:$Q$607)</f>
        <v>0</v>
      </c>
    </row>
    <row r="49" spans="1:36" s="567" customFormat="1" ht="15.75" customHeight="1">
      <c r="A49" s="684"/>
      <c r="B49" s="989" t="s">
        <v>1257</v>
      </c>
      <c r="C49" s="990"/>
      <c r="D49" s="990"/>
      <c r="E49" s="990"/>
      <c r="F49" s="991"/>
      <c r="G49" s="992" t="s">
        <v>8223</v>
      </c>
      <c r="H49" s="993"/>
      <c r="I49" s="993"/>
      <c r="J49" s="993"/>
      <c r="K49" s="993"/>
      <c r="L49" s="993"/>
      <c r="M49" s="993"/>
      <c r="N49" s="993"/>
      <c r="O49" s="993"/>
      <c r="P49" s="993"/>
      <c r="Q49" s="993"/>
      <c r="R49" s="993"/>
      <c r="S49" s="993"/>
      <c r="T49" s="993"/>
      <c r="U49" s="993"/>
      <c r="V49" s="993"/>
      <c r="W49" s="993"/>
      <c r="X49" s="993"/>
      <c r="Y49" s="993"/>
      <c r="Z49" s="993"/>
      <c r="AA49" s="993"/>
      <c r="AB49" s="994"/>
      <c r="AC49" s="977">
        <f>ROUND(AJ49/1000,0)</f>
        <v>0</v>
      </c>
      <c r="AD49" s="978"/>
      <c r="AE49" s="978"/>
      <c r="AF49" s="978"/>
      <c r="AG49" s="979"/>
      <c r="AH49" s="696" t="s">
        <v>6571</v>
      </c>
      <c r="AJ49" s="688">
        <f>SUMIF('pdc 2015'!$G$5:$G$607,'SP_Passivo MIN'!$B49,'pdc 2015'!$Q$5:$Q$607)</f>
        <v>0</v>
      </c>
    </row>
    <row r="50" spans="1:36" s="567" customFormat="1" ht="15.75" customHeight="1">
      <c r="A50" s="696"/>
      <c r="B50" s="971" t="s">
        <v>8224</v>
      </c>
      <c r="C50" s="972"/>
      <c r="D50" s="972"/>
      <c r="E50" s="972"/>
      <c r="F50" s="973"/>
      <c r="G50" s="974" t="s">
        <v>8225</v>
      </c>
      <c r="H50" s="975"/>
      <c r="I50" s="975"/>
      <c r="J50" s="975"/>
      <c r="K50" s="975"/>
      <c r="L50" s="975"/>
      <c r="M50" s="975"/>
      <c r="N50" s="975"/>
      <c r="O50" s="975"/>
      <c r="P50" s="975"/>
      <c r="Q50" s="975"/>
      <c r="R50" s="975"/>
      <c r="S50" s="975"/>
      <c r="T50" s="975"/>
      <c r="U50" s="975"/>
      <c r="V50" s="975"/>
      <c r="W50" s="975"/>
      <c r="X50" s="975"/>
      <c r="Y50" s="975"/>
      <c r="Z50" s="975"/>
      <c r="AA50" s="975"/>
      <c r="AB50" s="976"/>
      <c r="AC50" s="1001">
        <f>SUM(AC51:AC53)</f>
        <v>0</v>
      </c>
      <c r="AD50" s="1002"/>
      <c r="AE50" s="1002"/>
      <c r="AF50" s="1002"/>
      <c r="AG50" s="1003"/>
      <c r="AH50" s="696" t="s">
        <v>6571</v>
      </c>
      <c r="AJ50" s="716">
        <f>SUM(AJ51:AJ53)</f>
        <v>0</v>
      </c>
    </row>
    <row r="51" spans="1:36" s="567" customFormat="1" ht="15.75" customHeight="1">
      <c r="A51" s="684"/>
      <c r="B51" s="989" t="s">
        <v>8226</v>
      </c>
      <c r="C51" s="990"/>
      <c r="D51" s="990"/>
      <c r="E51" s="990"/>
      <c r="F51" s="991"/>
      <c r="G51" s="992" t="s">
        <v>8227</v>
      </c>
      <c r="H51" s="993"/>
      <c r="I51" s="993"/>
      <c r="J51" s="993"/>
      <c r="K51" s="993"/>
      <c r="L51" s="993"/>
      <c r="M51" s="993"/>
      <c r="N51" s="993"/>
      <c r="O51" s="993"/>
      <c r="P51" s="993"/>
      <c r="Q51" s="993"/>
      <c r="R51" s="993"/>
      <c r="S51" s="993"/>
      <c r="T51" s="993"/>
      <c r="U51" s="993"/>
      <c r="V51" s="993"/>
      <c r="W51" s="993"/>
      <c r="X51" s="993"/>
      <c r="Y51" s="993"/>
      <c r="Z51" s="993"/>
      <c r="AA51" s="993"/>
      <c r="AB51" s="994"/>
      <c r="AC51" s="977">
        <f>ROUND(AJ51/1000,0)</f>
        <v>0</v>
      </c>
      <c r="AD51" s="978"/>
      <c r="AE51" s="978"/>
      <c r="AF51" s="978"/>
      <c r="AG51" s="979"/>
      <c r="AH51" s="696" t="s">
        <v>6571</v>
      </c>
      <c r="AJ51" s="688">
        <f>SUMIF('pdc 2015'!$G$5:$G$607,'SP_Passivo MIN'!$B51,'pdc 2015'!$Q$5:$Q$607)</f>
        <v>0</v>
      </c>
    </row>
    <row r="52" spans="1:36" s="567" customFormat="1" ht="18" customHeight="1">
      <c r="A52" s="684"/>
      <c r="B52" s="989" t="s">
        <v>8228</v>
      </c>
      <c r="C52" s="990"/>
      <c r="D52" s="990"/>
      <c r="E52" s="990"/>
      <c r="F52" s="991"/>
      <c r="G52" s="992" t="s">
        <v>8229</v>
      </c>
      <c r="H52" s="993"/>
      <c r="I52" s="993"/>
      <c r="J52" s="993"/>
      <c r="K52" s="993"/>
      <c r="L52" s="993"/>
      <c r="M52" s="993"/>
      <c r="N52" s="993"/>
      <c r="O52" s="993"/>
      <c r="P52" s="993"/>
      <c r="Q52" s="993"/>
      <c r="R52" s="993"/>
      <c r="S52" s="993"/>
      <c r="T52" s="993"/>
      <c r="U52" s="993"/>
      <c r="V52" s="993"/>
      <c r="W52" s="993"/>
      <c r="X52" s="993"/>
      <c r="Y52" s="993"/>
      <c r="Z52" s="993"/>
      <c r="AA52" s="993"/>
      <c r="AB52" s="994"/>
      <c r="AC52" s="977">
        <f>ROUND(AJ52/1000,0)</f>
        <v>0</v>
      </c>
      <c r="AD52" s="978"/>
      <c r="AE52" s="978"/>
      <c r="AF52" s="978"/>
      <c r="AG52" s="979"/>
      <c r="AH52" s="696" t="s">
        <v>6571</v>
      </c>
      <c r="AJ52" s="688">
        <f>SUMIF('pdc 2015'!$G$5:$G$607,'SP_Passivo MIN'!$B52,'pdc 2015'!$Q$5:$Q$607)</f>
        <v>0</v>
      </c>
    </row>
    <row r="53" spans="1:36" s="567" customFormat="1" ht="15.75" customHeight="1">
      <c r="A53" s="684"/>
      <c r="B53" s="989" t="s">
        <v>1227</v>
      </c>
      <c r="C53" s="990"/>
      <c r="D53" s="990"/>
      <c r="E53" s="990"/>
      <c r="F53" s="991"/>
      <c r="G53" s="992" t="s">
        <v>8230</v>
      </c>
      <c r="H53" s="993"/>
      <c r="I53" s="993"/>
      <c r="J53" s="993"/>
      <c r="K53" s="993"/>
      <c r="L53" s="993"/>
      <c r="M53" s="993"/>
      <c r="N53" s="993"/>
      <c r="O53" s="993"/>
      <c r="P53" s="993"/>
      <c r="Q53" s="993"/>
      <c r="R53" s="993"/>
      <c r="S53" s="993"/>
      <c r="T53" s="993"/>
      <c r="U53" s="993"/>
      <c r="V53" s="993"/>
      <c r="W53" s="993"/>
      <c r="X53" s="993"/>
      <c r="Y53" s="993"/>
      <c r="Z53" s="993"/>
      <c r="AA53" s="993"/>
      <c r="AB53" s="994"/>
      <c r="AC53" s="977">
        <f>ROUND(AJ53/1000,0)</f>
        <v>0</v>
      </c>
      <c r="AD53" s="978"/>
      <c r="AE53" s="978"/>
      <c r="AF53" s="978"/>
      <c r="AG53" s="979"/>
      <c r="AH53" s="696" t="s">
        <v>6571</v>
      </c>
      <c r="AJ53" s="688">
        <f>SUMIF('pdc 2015'!$G$5:$G$607,'SP_Passivo MIN'!$B53,'pdc 2015'!$Q$5:$Q$607)</f>
        <v>0</v>
      </c>
    </row>
    <row r="54" spans="1:36" s="567" customFormat="1" ht="15.75" customHeight="1">
      <c r="A54" s="684"/>
      <c r="B54" s="971" t="s">
        <v>1283</v>
      </c>
      <c r="C54" s="972"/>
      <c r="D54" s="972"/>
      <c r="E54" s="972"/>
      <c r="F54" s="973"/>
      <c r="G54" s="974" t="s">
        <v>8231</v>
      </c>
      <c r="H54" s="975"/>
      <c r="I54" s="975"/>
      <c r="J54" s="975"/>
      <c r="K54" s="975"/>
      <c r="L54" s="975"/>
      <c r="M54" s="975"/>
      <c r="N54" s="975"/>
      <c r="O54" s="975"/>
      <c r="P54" s="975"/>
      <c r="Q54" s="975"/>
      <c r="R54" s="975"/>
      <c r="S54" s="975"/>
      <c r="T54" s="975"/>
      <c r="U54" s="975"/>
      <c r="V54" s="975"/>
      <c r="W54" s="975"/>
      <c r="X54" s="975"/>
      <c r="Y54" s="975"/>
      <c r="Z54" s="975"/>
      <c r="AA54" s="975"/>
      <c r="AB54" s="976"/>
      <c r="AC54" s="977">
        <f>ROUND(AJ54/1000,0)</f>
        <v>0</v>
      </c>
      <c r="AD54" s="978"/>
      <c r="AE54" s="978"/>
      <c r="AF54" s="978"/>
      <c r="AG54" s="979"/>
      <c r="AH54" s="715" t="s">
        <v>7109</v>
      </c>
      <c r="AJ54" s="688">
        <f>SUMIF('pdc 2015'!$G$5:$G$607,'SP_Passivo MIN'!$B54,'pdc 2015'!$Q$5:$Q$607)</f>
        <v>0</v>
      </c>
    </row>
    <row r="55" spans="1:36" s="567" customFormat="1" ht="15.75" customHeight="1" thickBot="1">
      <c r="A55" s="690"/>
      <c r="B55" s="961" t="s">
        <v>1291</v>
      </c>
      <c r="C55" s="962"/>
      <c r="D55" s="962"/>
      <c r="E55" s="962"/>
      <c r="F55" s="963"/>
      <c r="G55" s="964" t="s">
        <v>8232</v>
      </c>
      <c r="H55" s="965"/>
      <c r="I55" s="965"/>
      <c r="J55" s="965"/>
      <c r="K55" s="965"/>
      <c r="L55" s="965"/>
      <c r="M55" s="965"/>
      <c r="N55" s="965"/>
      <c r="O55" s="965"/>
      <c r="P55" s="965"/>
      <c r="Q55" s="965"/>
      <c r="R55" s="965"/>
      <c r="S55" s="965"/>
      <c r="T55" s="965"/>
      <c r="U55" s="965"/>
      <c r="V55" s="965"/>
      <c r="W55" s="965"/>
      <c r="X55" s="965"/>
      <c r="Y55" s="965"/>
      <c r="Z55" s="965"/>
      <c r="AA55" s="965"/>
      <c r="AB55" s="966"/>
      <c r="AC55" s="967">
        <f>ROUND(AJ55/1000,0)</f>
        <v>0</v>
      </c>
      <c r="AD55" s="968"/>
      <c r="AE55" s="968"/>
      <c r="AF55" s="968"/>
      <c r="AG55" s="969"/>
      <c r="AH55" s="718" t="s">
        <v>7109</v>
      </c>
      <c r="AJ55" s="688">
        <f>SUMIF('pdc 2015'!$G$5:$G$607,'SP_Passivo MIN'!$B55,'pdc 2015'!$Q$5:$Q$607)</f>
        <v>0</v>
      </c>
    </row>
    <row r="56" spans="1:36" s="567" customFormat="1" ht="15.75" customHeight="1">
      <c r="A56" s="689"/>
      <c r="B56" s="980" t="s">
        <v>8233</v>
      </c>
      <c r="C56" s="981"/>
      <c r="D56" s="981"/>
      <c r="E56" s="981"/>
      <c r="F56" s="982"/>
      <c r="G56" s="983" t="s">
        <v>8234</v>
      </c>
      <c r="H56" s="984"/>
      <c r="I56" s="984"/>
      <c r="J56" s="984"/>
      <c r="K56" s="984"/>
      <c r="L56" s="984"/>
      <c r="M56" s="984"/>
      <c r="N56" s="984"/>
      <c r="O56" s="984"/>
      <c r="P56" s="984"/>
      <c r="Q56" s="984"/>
      <c r="R56" s="984"/>
      <c r="S56" s="984"/>
      <c r="T56" s="984"/>
      <c r="U56" s="984"/>
      <c r="V56" s="984"/>
      <c r="W56" s="984"/>
      <c r="X56" s="984"/>
      <c r="Y56" s="984"/>
      <c r="Z56" s="984"/>
      <c r="AA56" s="984"/>
      <c r="AB56" s="985"/>
      <c r="AC56" s="986">
        <f>AC57+AC58+AC64+AC72+AC77</f>
        <v>0</v>
      </c>
      <c r="AD56" s="987"/>
      <c r="AE56" s="987"/>
      <c r="AF56" s="987"/>
      <c r="AG56" s="988"/>
      <c r="AH56" s="719" t="s">
        <v>6571</v>
      </c>
      <c r="AJ56" s="714">
        <f>AJ57+AJ58+AJ64+AJ72+AJ77</f>
        <v>0</v>
      </c>
    </row>
    <row r="57" spans="1:36" s="567" customFormat="1" ht="15.75" customHeight="1" thickBot="1">
      <c r="A57" s="684"/>
      <c r="B57" s="971" t="s">
        <v>1826</v>
      </c>
      <c r="C57" s="972"/>
      <c r="D57" s="972"/>
      <c r="E57" s="972"/>
      <c r="F57" s="973"/>
      <c r="G57" s="974" t="s">
        <v>8235</v>
      </c>
      <c r="H57" s="975"/>
      <c r="I57" s="975"/>
      <c r="J57" s="975"/>
      <c r="K57" s="975"/>
      <c r="L57" s="975"/>
      <c r="M57" s="975"/>
      <c r="N57" s="975"/>
      <c r="O57" s="975"/>
      <c r="P57" s="975"/>
      <c r="Q57" s="975"/>
      <c r="R57" s="975"/>
      <c r="S57" s="975"/>
      <c r="T57" s="975"/>
      <c r="U57" s="975"/>
      <c r="V57" s="975"/>
      <c r="W57" s="975"/>
      <c r="X57" s="975"/>
      <c r="Y57" s="975"/>
      <c r="Z57" s="975"/>
      <c r="AA57" s="975"/>
      <c r="AB57" s="976"/>
      <c r="AC57" s="977">
        <f>ROUND(AJ57/1000,0)</f>
        <v>0</v>
      </c>
      <c r="AD57" s="978"/>
      <c r="AE57" s="978"/>
      <c r="AF57" s="978"/>
      <c r="AG57" s="979"/>
      <c r="AH57" s="696" t="s">
        <v>6571</v>
      </c>
      <c r="AJ57" s="688">
        <f>SUMIF('pdc 2015'!$G$5:$G$607,'SP_Passivo MIN'!$B57,'pdc 2015'!$Q$5:$Q$607)</f>
        <v>0</v>
      </c>
    </row>
    <row r="58" spans="1:36" s="567" customFormat="1" ht="15.75" customHeight="1">
      <c r="A58" s="684"/>
      <c r="B58" s="971" t="s">
        <v>8236</v>
      </c>
      <c r="C58" s="972"/>
      <c r="D58" s="972"/>
      <c r="E58" s="972"/>
      <c r="F58" s="973"/>
      <c r="G58" s="974" t="s">
        <v>8237</v>
      </c>
      <c r="H58" s="975"/>
      <c r="I58" s="975"/>
      <c r="J58" s="975"/>
      <c r="K58" s="975"/>
      <c r="L58" s="975"/>
      <c r="M58" s="975"/>
      <c r="N58" s="975"/>
      <c r="O58" s="975"/>
      <c r="P58" s="975"/>
      <c r="Q58" s="975"/>
      <c r="R58" s="975"/>
      <c r="S58" s="975"/>
      <c r="T58" s="975"/>
      <c r="U58" s="975"/>
      <c r="V58" s="975"/>
      <c r="W58" s="975"/>
      <c r="X58" s="975"/>
      <c r="Y58" s="975"/>
      <c r="Z58" s="975"/>
      <c r="AA58" s="975"/>
      <c r="AB58" s="976"/>
      <c r="AC58" s="1001">
        <f>SUM(AC59:AC63)</f>
        <v>0</v>
      </c>
      <c r="AD58" s="1002"/>
      <c r="AE58" s="1002"/>
      <c r="AF58" s="1002"/>
      <c r="AG58" s="1003"/>
      <c r="AH58" s="696" t="s">
        <v>6571</v>
      </c>
      <c r="AJ58" s="714">
        <f>SUM(AJ59:AJ63)</f>
        <v>0</v>
      </c>
    </row>
    <row r="59" spans="1:36" s="567" customFormat="1" ht="15.75" customHeight="1">
      <c r="A59" s="684"/>
      <c r="B59" s="989" t="s">
        <v>1911</v>
      </c>
      <c r="C59" s="990"/>
      <c r="D59" s="990"/>
      <c r="E59" s="990"/>
      <c r="F59" s="991"/>
      <c r="G59" s="992" t="s">
        <v>8238</v>
      </c>
      <c r="H59" s="993"/>
      <c r="I59" s="993"/>
      <c r="J59" s="993"/>
      <c r="K59" s="993"/>
      <c r="L59" s="993"/>
      <c r="M59" s="993"/>
      <c r="N59" s="993"/>
      <c r="O59" s="993"/>
      <c r="P59" s="993"/>
      <c r="Q59" s="993"/>
      <c r="R59" s="993"/>
      <c r="S59" s="993"/>
      <c r="T59" s="993"/>
      <c r="U59" s="993"/>
      <c r="V59" s="993"/>
      <c r="W59" s="993"/>
      <c r="X59" s="993"/>
      <c r="Y59" s="993"/>
      <c r="Z59" s="993"/>
      <c r="AA59" s="993"/>
      <c r="AB59" s="994"/>
      <c r="AC59" s="977">
        <f>ROUND(AJ59/1000,0)</f>
        <v>0</v>
      </c>
      <c r="AD59" s="978"/>
      <c r="AE59" s="978"/>
      <c r="AF59" s="978"/>
      <c r="AG59" s="979"/>
      <c r="AH59" s="696" t="s">
        <v>6571</v>
      </c>
      <c r="AJ59" s="688">
        <f>SUMIF('pdc 2015'!$G$5:$G$607,'SP_Passivo MIN'!$B59,'pdc 2015'!$Q$5:$Q$607)</f>
        <v>0</v>
      </c>
    </row>
    <row r="60" spans="1:36" s="567" customFormat="1" ht="15.75" customHeight="1">
      <c r="A60" s="684"/>
      <c r="B60" s="989" t="s">
        <v>1919</v>
      </c>
      <c r="C60" s="990"/>
      <c r="D60" s="990"/>
      <c r="E60" s="990"/>
      <c r="F60" s="991"/>
      <c r="G60" s="992" t="s">
        <v>8239</v>
      </c>
      <c r="H60" s="993"/>
      <c r="I60" s="993"/>
      <c r="J60" s="993"/>
      <c r="K60" s="993"/>
      <c r="L60" s="993"/>
      <c r="M60" s="993"/>
      <c r="N60" s="993"/>
      <c r="O60" s="993"/>
      <c r="P60" s="993"/>
      <c r="Q60" s="993"/>
      <c r="R60" s="993"/>
      <c r="S60" s="993"/>
      <c r="T60" s="993"/>
      <c r="U60" s="993"/>
      <c r="V60" s="993"/>
      <c r="W60" s="993"/>
      <c r="X60" s="993"/>
      <c r="Y60" s="993"/>
      <c r="Z60" s="993"/>
      <c r="AA60" s="993"/>
      <c r="AB60" s="994"/>
      <c r="AC60" s="977">
        <f>ROUND(AJ60/1000,0)</f>
        <v>0</v>
      </c>
      <c r="AD60" s="978"/>
      <c r="AE60" s="978"/>
      <c r="AF60" s="978"/>
      <c r="AG60" s="979"/>
      <c r="AH60" s="696" t="s">
        <v>6571</v>
      </c>
      <c r="AJ60" s="688">
        <f>SUMIF('pdc 2015'!$G$5:$G$607,'SP_Passivo MIN'!$B60,'pdc 2015'!$Q$5:$Q$607)</f>
        <v>0</v>
      </c>
    </row>
    <row r="61" spans="1:36" s="567" customFormat="1" ht="15.75" customHeight="1">
      <c r="A61" s="684"/>
      <c r="B61" s="989" t="s">
        <v>1925</v>
      </c>
      <c r="C61" s="990"/>
      <c r="D61" s="990"/>
      <c r="E61" s="990"/>
      <c r="F61" s="991"/>
      <c r="G61" s="992" t="s">
        <v>8240</v>
      </c>
      <c r="H61" s="993"/>
      <c r="I61" s="993"/>
      <c r="J61" s="993"/>
      <c r="K61" s="993"/>
      <c r="L61" s="993"/>
      <c r="M61" s="993"/>
      <c r="N61" s="993"/>
      <c r="O61" s="993"/>
      <c r="P61" s="993"/>
      <c r="Q61" s="993"/>
      <c r="R61" s="993"/>
      <c r="S61" s="993"/>
      <c r="T61" s="993"/>
      <c r="U61" s="993"/>
      <c r="V61" s="993"/>
      <c r="W61" s="993"/>
      <c r="X61" s="993"/>
      <c r="Y61" s="993"/>
      <c r="Z61" s="993"/>
      <c r="AA61" s="993"/>
      <c r="AB61" s="994"/>
      <c r="AC61" s="977">
        <f>ROUND(AJ61/1000,0)</f>
        <v>0</v>
      </c>
      <c r="AD61" s="978"/>
      <c r="AE61" s="978"/>
      <c r="AF61" s="978"/>
      <c r="AG61" s="979"/>
      <c r="AH61" s="696" t="s">
        <v>6571</v>
      </c>
      <c r="AJ61" s="688">
        <f>SUMIF('pdc 2015'!$G$5:$G$607,'SP_Passivo MIN'!$B61,'pdc 2015'!$Q$5:$Q$607)</f>
        <v>0</v>
      </c>
    </row>
    <row r="62" spans="1:36" s="567" customFormat="1" ht="15.75" customHeight="1">
      <c r="A62" s="684"/>
      <c r="B62" s="989" t="s">
        <v>1930</v>
      </c>
      <c r="C62" s="990"/>
      <c r="D62" s="990"/>
      <c r="E62" s="990"/>
      <c r="F62" s="991"/>
      <c r="G62" s="992" t="s">
        <v>8241</v>
      </c>
      <c r="H62" s="993"/>
      <c r="I62" s="993"/>
      <c r="J62" s="993"/>
      <c r="K62" s="993"/>
      <c r="L62" s="993"/>
      <c r="M62" s="993"/>
      <c r="N62" s="993"/>
      <c r="O62" s="993"/>
      <c r="P62" s="993"/>
      <c r="Q62" s="993"/>
      <c r="R62" s="993"/>
      <c r="S62" s="993"/>
      <c r="T62" s="993"/>
      <c r="U62" s="993"/>
      <c r="V62" s="993"/>
      <c r="W62" s="993"/>
      <c r="X62" s="993"/>
      <c r="Y62" s="993"/>
      <c r="Z62" s="993"/>
      <c r="AA62" s="993"/>
      <c r="AB62" s="994"/>
      <c r="AC62" s="977">
        <f>ROUND(AJ62/1000,0)</f>
        <v>0</v>
      </c>
      <c r="AD62" s="978"/>
      <c r="AE62" s="978"/>
      <c r="AF62" s="978"/>
      <c r="AG62" s="979"/>
      <c r="AH62" s="696" t="s">
        <v>6571</v>
      </c>
      <c r="AJ62" s="688">
        <f>SUMIF('pdc 2015'!$G$5:$G$607,'SP_Passivo MIN'!$B62,'pdc 2015'!$Q$5:$Q$607)</f>
        <v>0</v>
      </c>
    </row>
    <row r="63" spans="1:36" s="567" customFormat="1" ht="15.75" customHeight="1">
      <c r="A63" s="684"/>
      <c r="B63" s="989" t="s">
        <v>1936</v>
      </c>
      <c r="C63" s="990"/>
      <c r="D63" s="990"/>
      <c r="E63" s="990"/>
      <c r="F63" s="991"/>
      <c r="G63" s="992" t="s">
        <v>8242</v>
      </c>
      <c r="H63" s="993"/>
      <c r="I63" s="993"/>
      <c r="J63" s="993"/>
      <c r="K63" s="993"/>
      <c r="L63" s="993"/>
      <c r="M63" s="993"/>
      <c r="N63" s="993"/>
      <c r="O63" s="993"/>
      <c r="P63" s="993"/>
      <c r="Q63" s="993"/>
      <c r="R63" s="993"/>
      <c r="S63" s="993"/>
      <c r="T63" s="993"/>
      <c r="U63" s="993"/>
      <c r="V63" s="993"/>
      <c r="W63" s="993"/>
      <c r="X63" s="993"/>
      <c r="Y63" s="993"/>
      <c r="Z63" s="993"/>
      <c r="AA63" s="993"/>
      <c r="AB63" s="994"/>
      <c r="AC63" s="977">
        <f>ROUND(AJ63/1000,0)</f>
        <v>0</v>
      </c>
      <c r="AD63" s="978"/>
      <c r="AE63" s="978"/>
      <c r="AF63" s="978"/>
      <c r="AG63" s="979"/>
      <c r="AH63" s="696" t="s">
        <v>6571</v>
      </c>
      <c r="AJ63" s="688">
        <f>SUMIF('pdc 2015'!$G$5:$G$607,'SP_Passivo MIN'!$B63,'pdc 2015'!$Q$5:$Q$607)</f>
        <v>0</v>
      </c>
    </row>
    <row r="64" spans="1:36" s="567" customFormat="1" ht="15.75" customHeight="1">
      <c r="A64" s="684"/>
      <c r="B64" s="971" t="s">
        <v>8243</v>
      </c>
      <c r="C64" s="972"/>
      <c r="D64" s="972"/>
      <c r="E64" s="972"/>
      <c r="F64" s="973"/>
      <c r="G64" s="974" t="s">
        <v>8244</v>
      </c>
      <c r="H64" s="975"/>
      <c r="I64" s="975"/>
      <c r="J64" s="975"/>
      <c r="K64" s="975"/>
      <c r="L64" s="975"/>
      <c r="M64" s="975"/>
      <c r="N64" s="975"/>
      <c r="O64" s="975"/>
      <c r="P64" s="975"/>
      <c r="Q64" s="975"/>
      <c r="R64" s="975"/>
      <c r="S64" s="975"/>
      <c r="T64" s="975"/>
      <c r="U64" s="975"/>
      <c r="V64" s="975"/>
      <c r="W64" s="975"/>
      <c r="X64" s="975"/>
      <c r="Y64" s="975"/>
      <c r="Z64" s="975"/>
      <c r="AA64" s="975"/>
      <c r="AB64" s="976"/>
      <c r="AC64" s="1001">
        <f>SUM(AC65:AC71)</f>
        <v>0</v>
      </c>
      <c r="AD64" s="1002"/>
      <c r="AE64" s="1002"/>
      <c r="AF64" s="1002"/>
      <c r="AG64" s="1003"/>
      <c r="AH64" s="696" t="s">
        <v>6571</v>
      </c>
      <c r="AJ64" s="716">
        <f>SUM(AJ65:AJ71)</f>
        <v>0</v>
      </c>
    </row>
    <row r="65" spans="1:36" s="567" customFormat="1" ht="15.75" customHeight="1">
      <c r="A65" s="684"/>
      <c r="B65" s="989" t="s">
        <v>8245</v>
      </c>
      <c r="C65" s="990"/>
      <c r="D65" s="990"/>
      <c r="E65" s="990"/>
      <c r="F65" s="991"/>
      <c r="G65" s="992" t="s">
        <v>8246</v>
      </c>
      <c r="H65" s="993"/>
      <c r="I65" s="993"/>
      <c r="J65" s="993"/>
      <c r="K65" s="993"/>
      <c r="L65" s="993"/>
      <c r="M65" s="993"/>
      <c r="N65" s="993"/>
      <c r="O65" s="993"/>
      <c r="P65" s="993"/>
      <c r="Q65" s="993"/>
      <c r="R65" s="993"/>
      <c r="S65" s="993"/>
      <c r="T65" s="993"/>
      <c r="U65" s="993"/>
      <c r="V65" s="993"/>
      <c r="W65" s="993"/>
      <c r="X65" s="993"/>
      <c r="Y65" s="993"/>
      <c r="Z65" s="993"/>
      <c r="AA65" s="993"/>
      <c r="AB65" s="994"/>
      <c r="AC65" s="977">
        <f t="shared" ref="AC65:AC71" si="1">ROUND(AJ65/1000,0)</f>
        <v>0</v>
      </c>
      <c r="AD65" s="978"/>
      <c r="AE65" s="978"/>
      <c r="AF65" s="978"/>
      <c r="AG65" s="979"/>
      <c r="AH65" s="696" t="s">
        <v>6571</v>
      </c>
      <c r="AJ65" s="688">
        <f>SUMIF('pdc 2015'!$G$5:$G$607,'SP_Passivo MIN'!$B65,'pdc 2015'!$Q$5:$Q$607)</f>
        <v>0</v>
      </c>
    </row>
    <row r="66" spans="1:36" s="567" customFormat="1" ht="15.75" customHeight="1">
      <c r="A66" s="684"/>
      <c r="B66" s="989" t="s">
        <v>8247</v>
      </c>
      <c r="C66" s="990"/>
      <c r="D66" s="990"/>
      <c r="E66" s="990"/>
      <c r="F66" s="991"/>
      <c r="G66" s="992" t="s">
        <v>8248</v>
      </c>
      <c r="H66" s="993"/>
      <c r="I66" s="993"/>
      <c r="J66" s="993"/>
      <c r="K66" s="993"/>
      <c r="L66" s="993"/>
      <c r="M66" s="993"/>
      <c r="N66" s="993"/>
      <c r="O66" s="993"/>
      <c r="P66" s="993"/>
      <c r="Q66" s="993"/>
      <c r="R66" s="993"/>
      <c r="S66" s="993"/>
      <c r="T66" s="993"/>
      <c r="U66" s="993"/>
      <c r="V66" s="993"/>
      <c r="W66" s="993"/>
      <c r="X66" s="993"/>
      <c r="Y66" s="993"/>
      <c r="Z66" s="993"/>
      <c r="AA66" s="993"/>
      <c r="AB66" s="994"/>
      <c r="AC66" s="977">
        <f t="shared" si="1"/>
        <v>0</v>
      </c>
      <c r="AD66" s="978"/>
      <c r="AE66" s="978"/>
      <c r="AF66" s="978"/>
      <c r="AG66" s="979"/>
      <c r="AH66" s="696" t="s">
        <v>6571</v>
      </c>
      <c r="AJ66" s="688">
        <f>SUMIF('pdc 2015'!$G$5:$G$607,'SP_Passivo MIN'!$B66,'pdc 2015'!$Q$5:$Q$607)</f>
        <v>0</v>
      </c>
    </row>
    <row r="67" spans="1:36" s="567" customFormat="1" ht="15.75" customHeight="1">
      <c r="A67" s="684"/>
      <c r="B67" s="989" t="s">
        <v>8249</v>
      </c>
      <c r="C67" s="990"/>
      <c r="D67" s="990"/>
      <c r="E67" s="990"/>
      <c r="F67" s="991"/>
      <c r="G67" s="992" t="s">
        <v>8250</v>
      </c>
      <c r="H67" s="993"/>
      <c r="I67" s="993"/>
      <c r="J67" s="993"/>
      <c r="K67" s="993"/>
      <c r="L67" s="993"/>
      <c r="M67" s="993"/>
      <c r="N67" s="993"/>
      <c r="O67" s="993"/>
      <c r="P67" s="993"/>
      <c r="Q67" s="993"/>
      <c r="R67" s="993"/>
      <c r="S67" s="993"/>
      <c r="T67" s="993"/>
      <c r="U67" s="993"/>
      <c r="V67" s="993"/>
      <c r="W67" s="993"/>
      <c r="X67" s="993"/>
      <c r="Y67" s="993"/>
      <c r="Z67" s="993"/>
      <c r="AA67" s="993"/>
      <c r="AB67" s="994"/>
      <c r="AC67" s="977">
        <f t="shared" si="1"/>
        <v>0</v>
      </c>
      <c r="AD67" s="978"/>
      <c r="AE67" s="978"/>
      <c r="AF67" s="978"/>
      <c r="AG67" s="979"/>
      <c r="AH67" s="696" t="s">
        <v>6571</v>
      </c>
      <c r="AJ67" s="688">
        <f>SUMIF('pdc 2015'!$G$5:$G$607,'SP_Passivo MIN'!$B67,'pdc 2015'!$Q$5:$Q$607)</f>
        <v>0</v>
      </c>
    </row>
    <row r="68" spans="1:36" s="567" customFormat="1" ht="15.75" customHeight="1">
      <c r="A68" s="684"/>
      <c r="B68" s="989" t="s">
        <v>8251</v>
      </c>
      <c r="C68" s="990"/>
      <c r="D68" s="990"/>
      <c r="E68" s="990"/>
      <c r="F68" s="991"/>
      <c r="G68" s="992" t="s">
        <v>8252</v>
      </c>
      <c r="H68" s="993"/>
      <c r="I68" s="993"/>
      <c r="J68" s="993"/>
      <c r="K68" s="993"/>
      <c r="L68" s="993"/>
      <c r="M68" s="993"/>
      <c r="N68" s="993"/>
      <c r="O68" s="993"/>
      <c r="P68" s="993"/>
      <c r="Q68" s="993"/>
      <c r="R68" s="993"/>
      <c r="S68" s="993"/>
      <c r="T68" s="993"/>
      <c r="U68" s="993"/>
      <c r="V68" s="993"/>
      <c r="W68" s="993"/>
      <c r="X68" s="993"/>
      <c r="Y68" s="993"/>
      <c r="Z68" s="993"/>
      <c r="AA68" s="993"/>
      <c r="AB68" s="994"/>
      <c r="AC68" s="977">
        <f t="shared" si="1"/>
        <v>0</v>
      </c>
      <c r="AD68" s="978"/>
      <c r="AE68" s="978"/>
      <c r="AF68" s="978"/>
      <c r="AG68" s="979"/>
      <c r="AH68" s="696" t="s">
        <v>6571</v>
      </c>
      <c r="AJ68" s="688">
        <f>SUMIF('pdc 2015'!$G$5:$G$607,'SP_Passivo MIN'!$B68,'pdc 2015'!$Q$5:$Q$607)</f>
        <v>0</v>
      </c>
    </row>
    <row r="69" spans="1:36" s="567" customFormat="1" ht="15.75" customHeight="1">
      <c r="A69" s="684"/>
      <c r="B69" s="989" t="s">
        <v>8253</v>
      </c>
      <c r="C69" s="990"/>
      <c r="D69" s="990"/>
      <c r="E69" s="990"/>
      <c r="F69" s="991"/>
      <c r="G69" s="992" t="s">
        <v>8254</v>
      </c>
      <c r="H69" s="993"/>
      <c r="I69" s="993"/>
      <c r="J69" s="993"/>
      <c r="K69" s="993"/>
      <c r="L69" s="993"/>
      <c r="M69" s="993"/>
      <c r="N69" s="993"/>
      <c r="O69" s="993"/>
      <c r="P69" s="993"/>
      <c r="Q69" s="993"/>
      <c r="R69" s="993"/>
      <c r="S69" s="993"/>
      <c r="T69" s="993"/>
      <c r="U69" s="993"/>
      <c r="V69" s="993"/>
      <c r="W69" s="993"/>
      <c r="X69" s="993"/>
      <c r="Y69" s="993"/>
      <c r="Z69" s="993"/>
      <c r="AA69" s="993"/>
      <c r="AB69" s="994"/>
      <c r="AC69" s="977">
        <f t="shared" si="1"/>
        <v>0</v>
      </c>
      <c r="AD69" s="978"/>
      <c r="AE69" s="978"/>
      <c r="AF69" s="978"/>
      <c r="AG69" s="979"/>
      <c r="AH69" s="696" t="s">
        <v>6571</v>
      </c>
      <c r="AJ69" s="688">
        <f>SUMIF('pdc 2015'!$G$5:$G$607,'SP_Passivo MIN'!$B69,'pdc 2015'!$Q$5:$Q$607)</f>
        <v>0</v>
      </c>
    </row>
    <row r="70" spans="1:36" s="567" customFormat="1" ht="15.75" customHeight="1">
      <c r="A70" s="684"/>
      <c r="B70" s="989" t="s">
        <v>8255</v>
      </c>
      <c r="C70" s="990"/>
      <c r="D70" s="990"/>
      <c r="E70" s="990"/>
      <c r="F70" s="991"/>
      <c r="G70" s="992" t="s">
        <v>8256</v>
      </c>
      <c r="H70" s="993"/>
      <c r="I70" s="993"/>
      <c r="J70" s="993"/>
      <c r="K70" s="993"/>
      <c r="L70" s="993"/>
      <c r="M70" s="993"/>
      <c r="N70" s="993"/>
      <c r="O70" s="993"/>
      <c r="P70" s="993"/>
      <c r="Q70" s="993"/>
      <c r="R70" s="993"/>
      <c r="S70" s="993"/>
      <c r="T70" s="993"/>
      <c r="U70" s="993"/>
      <c r="V70" s="993"/>
      <c r="W70" s="993"/>
      <c r="X70" s="993"/>
      <c r="Y70" s="993"/>
      <c r="Z70" s="993"/>
      <c r="AA70" s="993"/>
      <c r="AB70" s="994"/>
      <c r="AC70" s="977">
        <f t="shared" si="1"/>
        <v>0</v>
      </c>
      <c r="AD70" s="978"/>
      <c r="AE70" s="978"/>
      <c r="AF70" s="978"/>
      <c r="AG70" s="979"/>
      <c r="AH70" s="696" t="s">
        <v>6571</v>
      </c>
      <c r="AJ70" s="688">
        <f>SUMIF('pdc 2015'!$G$5:$G$607,'SP_Passivo MIN'!$B70,'pdc 2015'!$Q$5:$Q$607)</f>
        <v>0</v>
      </c>
    </row>
    <row r="71" spans="1:36" s="567" customFormat="1" ht="15.75" customHeight="1">
      <c r="A71" s="684"/>
      <c r="B71" s="989" t="s">
        <v>8257</v>
      </c>
      <c r="C71" s="990"/>
      <c r="D71" s="990"/>
      <c r="E71" s="990"/>
      <c r="F71" s="991"/>
      <c r="G71" s="992" t="s">
        <v>8258</v>
      </c>
      <c r="H71" s="993"/>
      <c r="I71" s="993"/>
      <c r="J71" s="993"/>
      <c r="K71" s="993"/>
      <c r="L71" s="993"/>
      <c r="M71" s="993"/>
      <c r="N71" s="993"/>
      <c r="O71" s="993"/>
      <c r="P71" s="993"/>
      <c r="Q71" s="993"/>
      <c r="R71" s="993"/>
      <c r="S71" s="993"/>
      <c r="T71" s="993"/>
      <c r="U71" s="993"/>
      <c r="V71" s="993"/>
      <c r="W71" s="993"/>
      <c r="X71" s="993"/>
      <c r="Y71" s="993"/>
      <c r="Z71" s="993"/>
      <c r="AA71" s="993"/>
      <c r="AB71" s="994"/>
      <c r="AC71" s="977">
        <f t="shared" si="1"/>
        <v>0</v>
      </c>
      <c r="AD71" s="978"/>
      <c r="AE71" s="978"/>
      <c r="AF71" s="978"/>
      <c r="AG71" s="979"/>
      <c r="AH71" s="696" t="s">
        <v>6571</v>
      </c>
      <c r="AJ71" s="688">
        <f>SUMIF('pdc 2015'!$G$5:$G$607,'SP_Passivo MIN'!$B71,'pdc 2015'!$Q$5:$Q$607)</f>
        <v>0</v>
      </c>
    </row>
    <row r="72" spans="1:36" s="567" customFormat="1" ht="15.75" customHeight="1">
      <c r="A72" s="684"/>
      <c r="B72" s="971" t="s">
        <v>8259</v>
      </c>
      <c r="C72" s="972"/>
      <c r="D72" s="972"/>
      <c r="E72" s="972"/>
      <c r="F72" s="973"/>
      <c r="G72" s="974" t="s">
        <v>8260</v>
      </c>
      <c r="H72" s="975"/>
      <c r="I72" s="975"/>
      <c r="J72" s="975"/>
      <c r="K72" s="975"/>
      <c r="L72" s="975"/>
      <c r="M72" s="975"/>
      <c r="N72" s="975"/>
      <c r="O72" s="975"/>
      <c r="P72" s="975"/>
      <c r="Q72" s="975"/>
      <c r="R72" s="975"/>
      <c r="S72" s="975"/>
      <c r="T72" s="975"/>
      <c r="U72" s="975"/>
      <c r="V72" s="975"/>
      <c r="W72" s="975"/>
      <c r="X72" s="975"/>
      <c r="Y72" s="975"/>
      <c r="Z72" s="975"/>
      <c r="AA72" s="975"/>
      <c r="AB72" s="976"/>
      <c r="AC72" s="1001">
        <f>SUM(AC73:AC76)</f>
        <v>0</v>
      </c>
      <c r="AD72" s="1002"/>
      <c r="AE72" s="1002"/>
      <c r="AF72" s="1002"/>
      <c r="AG72" s="1003"/>
      <c r="AH72" s="696" t="s">
        <v>6571</v>
      </c>
      <c r="AJ72" s="716">
        <f>SUM(AJ73:AJ76)</f>
        <v>0</v>
      </c>
    </row>
    <row r="73" spans="1:36" s="567" customFormat="1" ht="15.75" customHeight="1">
      <c r="A73" s="684"/>
      <c r="B73" s="989" t="s">
        <v>1944</v>
      </c>
      <c r="C73" s="990"/>
      <c r="D73" s="990"/>
      <c r="E73" s="990"/>
      <c r="F73" s="991"/>
      <c r="G73" s="992" t="s">
        <v>8261</v>
      </c>
      <c r="H73" s="993"/>
      <c r="I73" s="993"/>
      <c r="J73" s="993"/>
      <c r="K73" s="993"/>
      <c r="L73" s="993"/>
      <c r="M73" s="993"/>
      <c r="N73" s="993"/>
      <c r="O73" s="993"/>
      <c r="P73" s="993"/>
      <c r="Q73" s="993"/>
      <c r="R73" s="993"/>
      <c r="S73" s="993"/>
      <c r="T73" s="993"/>
      <c r="U73" s="993"/>
      <c r="V73" s="993"/>
      <c r="W73" s="993"/>
      <c r="X73" s="993"/>
      <c r="Y73" s="993"/>
      <c r="Z73" s="993"/>
      <c r="AA73" s="993"/>
      <c r="AB73" s="994"/>
      <c r="AC73" s="977">
        <f>ROUND(AJ73/1000,0)</f>
        <v>0</v>
      </c>
      <c r="AD73" s="978"/>
      <c r="AE73" s="978"/>
      <c r="AF73" s="978"/>
      <c r="AG73" s="979"/>
      <c r="AH73" s="696" t="s">
        <v>6571</v>
      </c>
      <c r="AJ73" s="688">
        <f>SUMIF('pdc 2015'!$G$5:$G$607,'SP_Passivo MIN'!$B73,'pdc 2015'!$Q$5:$Q$607)</f>
        <v>0</v>
      </c>
    </row>
    <row r="74" spans="1:36" s="567" customFormat="1" ht="15.75" customHeight="1">
      <c r="A74" s="684"/>
      <c r="B74" s="989" t="s">
        <v>1951</v>
      </c>
      <c r="C74" s="990"/>
      <c r="D74" s="990"/>
      <c r="E74" s="990"/>
      <c r="F74" s="991"/>
      <c r="G74" s="992" t="s">
        <v>8262</v>
      </c>
      <c r="H74" s="993"/>
      <c r="I74" s="993"/>
      <c r="J74" s="993"/>
      <c r="K74" s="993"/>
      <c r="L74" s="993"/>
      <c r="M74" s="993"/>
      <c r="N74" s="993"/>
      <c r="O74" s="993"/>
      <c r="P74" s="993"/>
      <c r="Q74" s="993"/>
      <c r="R74" s="993"/>
      <c r="S74" s="993"/>
      <c r="T74" s="993"/>
      <c r="U74" s="993"/>
      <c r="V74" s="993"/>
      <c r="W74" s="993"/>
      <c r="X74" s="993"/>
      <c r="Y74" s="993"/>
      <c r="Z74" s="993"/>
      <c r="AA74" s="993"/>
      <c r="AB74" s="994"/>
      <c r="AC74" s="977">
        <f>ROUND(AJ74/1000,0)</f>
        <v>0</v>
      </c>
      <c r="AD74" s="978"/>
      <c r="AE74" s="978"/>
      <c r="AF74" s="978"/>
      <c r="AG74" s="979"/>
      <c r="AH74" s="696" t="s">
        <v>6571</v>
      </c>
      <c r="AJ74" s="688">
        <f>SUMIF('pdc 2015'!$G$5:$G$607,'SP_Passivo MIN'!$B74,'pdc 2015'!$Q$5:$Q$607)</f>
        <v>0</v>
      </c>
    </row>
    <row r="75" spans="1:36" s="567" customFormat="1" ht="15.75" customHeight="1">
      <c r="A75" s="684"/>
      <c r="B75" s="989" t="s">
        <v>1959</v>
      </c>
      <c r="C75" s="990"/>
      <c r="D75" s="990"/>
      <c r="E75" s="990"/>
      <c r="F75" s="991"/>
      <c r="G75" s="992" t="s">
        <v>8263</v>
      </c>
      <c r="H75" s="993"/>
      <c r="I75" s="993"/>
      <c r="J75" s="993"/>
      <c r="K75" s="993"/>
      <c r="L75" s="993"/>
      <c r="M75" s="993"/>
      <c r="N75" s="993"/>
      <c r="O75" s="993"/>
      <c r="P75" s="993"/>
      <c r="Q75" s="993"/>
      <c r="R75" s="993"/>
      <c r="S75" s="993"/>
      <c r="T75" s="993"/>
      <c r="U75" s="993"/>
      <c r="V75" s="993"/>
      <c r="W75" s="993"/>
      <c r="X75" s="993"/>
      <c r="Y75" s="993"/>
      <c r="Z75" s="993"/>
      <c r="AA75" s="993"/>
      <c r="AB75" s="994"/>
      <c r="AC75" s="977">
        <f>ROUND(AJ75/1000,0)</f>
        <v>0</v>
      </c>
      <c r="AD75" s="978"/>
      <c r="AE75" s="978"/>
      <c r="AF75" s="978"/>
      <c r="AG75" s="979"/>
      <c r="AH75" s="696" t="s">
        <v>6571</v>
      </c>
      <c r="AJ75" s="688">
        <f>SUMIF('pdc 2015'!$G$5:$G$607,'SP_Passivo MIN'!$B75,'pdc 2015'!$Q$5:$Q$607)</f>
        <v>0</v>
      </c>
    </row>
    <row r="76" spans="1:36" s="567" customFormat="1" ht="15.75" customHeight="1">
      <c r="A76" s="684"/>
      <c r="B76" s="989" t="s">
        <v>1965</v>
      </c>
      <c r="C76" s="990"/>
      <c r="D76" s="990"/>
      <c r="E76" s="990"/>
      <c r="F76" s="991"/>
      <c r="G76" s="992" t="s">
        <v>8264</v>
      </c>
      <c r="H76" s="993"/>
      <c r="I76" s="993"/>
      <c r="J76" s="993"/>
      <c r="K76" s="993"/>
      <c r="L76" s="993"/>
      <c r="M76" s="993"/>
      <c r="N76" s="993"/>
      <c r="O76" s="993"/>
      <c r="P76" s="993"/>
      <c r="Q76" s="993"/>
      <c r="R76" s="993"/>
      <c r="S76" s="993"/>
      <c r="T76" s="993"/>
      <c r="U76" s="993"/>
      <c r="V76" s="993"/>
      <c r="W76" s="993"/>
      <c r="X76" s="993"/>
      <c r="Y76" s="993"/>
      <c r="Z76" s="993"/>
      <c r="AA76" s="993"/>
      <c r="AB76" s="994"/>
      <c r="AC76" s="977">
        <f>ROUND(AJ76/1000,0)</f>
        <v>0</v>
      </c>
      <c r="AD76" s="978"/>
      <c r="AE76" s="978"/>
      <c r="AF76" s="978"/>
      <c r="AG76" s="979"/>
      <c r="AH76" s="696" t="s">
        <v>6571</v>
      </c>
      <c r="AJ76" s="688">
        <f>SUMIF('pdc 2015'!$G$5:$G$607,'SP_Passivo MIN'!$B76,'pdc 2015'!$Q$5:$Q$607)</f>
        <v>0</v>
      </c>
    </row>
    <row r="77" spans="1:36" s="567" customFormat="1" ht="15.75" customHeight="1">
      <c r="A77" s="684"/>
      <c r="B77" s="971" t="s">
        <v>8265</v>
      </c>
      <c r="C77" s="972"/>
      <c r="D77" s="972"/>
      <c r="E77" s="972"/>
      <c r="F77" s="973"/>
      <c r="G77" s="974" t="s">
        <v>8266</v>
      </c>
      <c r="H77" s="975"/>
      <c r="I77" s="975"/>
      <c r="J77" s="975"/>
      <c r="K77" s="975"/>
      <c r="L77" s="975"/>
      <c r="M77" s="975"/>
      <c r="N77" s="975"/>
      <c r="O77" s="975"/>
      <c r="P77" s="975"/>
      <c r="Q77" s="975"/>
      <c r="R77" s="975"/>
      <c r="S77" s="975"/>
      <c r="T77" s="975"/>
      <c r="U77" s="975"/>
      <c r="V77" s="975"/>
      <c r="W77" s="975"/>
      <c r="X77" s="975"/>
      <c r="Y77" s="975"/>
      <c r="Z77" s="975"/>
      <c r="AA77" s="975"/>
      <c r="AB77" s="976"/>
      <c r="AC77" s="1001">
        <f>AC78+AC79+AC83</f>
        <v>0</v>
      </c>
      <c r="AD77" s="1002"/>
      <c r="AE77" s="1002"/>
      <c r="AF77" s="1002"/>
      <c r="AG77" s="1003"/>
      <c r="AH77" s="696" t="s">
        <v>6571</v>
      </c>
      <c r="AJ77" s="716">
        <f>AJ78+AJ79+AJ83</f>
        <v>0</v>
      </c>
    </row>
    <row r="78" spans="1:36" s="567" customFormat="1" ht="15.75" customHeight="1">
      <c r="A78" s="684"/>
      <c r="B78" s="989" t="s">
        <v>1874</v>
      </c>
      <c r="C78" s="990"/>
      <c r="D78" s="990"/>
      <c r="E78" s="990"/>
      <c r="F78" s="991"/>
      <c r="G78" s="992" t="s">
        <v>8267</v>
      </c>
      <c r="H78" s="993"/>
      <c r="I78" s="993"/>
      <c r="J78" s="993"/>
      <c r="K78" s="993"/>
      <c r="L78" s="993"/>
      <c r="M78" s="993"/>
      <c r="N78" s="993"/>
      <c r="O78" s="993"/>
      <c r="P78" s="993"/>
      <c r="Q78" s="993"/>
      <c r="R78" s="993"/>
      <c r="S78" s="993"/>
      <c r="T78" s="993"/>
      <c r="U78" s="993"/>
      <c r="V78" s="993"/>
      <c r="W78" s="993"/>
      <c r="X78" s="993"/>
      <c r="Y78" s="993"/>
      <c r="Z78" s="993"/>
      <c r="AA78" s="993"/>
      <c r="AB78" s="994"/>
      <c r="AC78" s="977">
        <f>ROUND(AJ78/1000,0)</f>
        <v>0</v>
      </c>
      <c r="AD78" s="978"/>
      <c r="AE78" s="978"/>
      <c r="AF78" s="978"/>
      <c r="AG78" s="979"/>
      <c r="AH78" s="696" t="s">
        <v>6571</v>
      </c>
      <c r="AJ78" s="688">
        <f>SUMIF('pdc 2015'!$G$5:$G$607,'SP_Passivo MIN'!$B78,'pdc 2015'!$Q$5:$Q$607)</f>
        <v>0</v>
      </c>
    </row>
    <row r="79" spans="1:36" s="567" customFormat="1" ht="15.75" customHeight="1">
      <c r="A79" s="684"/>
      <c r="B79" s="989" t="s">
        <v>8268</v>
      </c>
      <c r="C79" s="990"/>
      <c r="D79" s="990"/>
      <c r="E79" s="990"/>
      <c r="F79" s="991"/>
      <c r="G79" s="992" t="s">
        <v>8269</v>
      </c>
      <c r="H79" s="993"/>
      <c r="I79" s="993"/>
      <c r="J79" s="993"/>
      <c r="K79" s="993"/>
      <c r="L79" s="993"/>
      <c r="M79" s="993"/>
      <c r="N79" s="993"/>
      <c r="O79" s="993"/>
      <c r="P79" s="993"/>
      <c r="Q79" s="993"/>
      <c r="R79" s="993"/>
      <c r="S79" s="993"/>
      <c r="T79" s="993"/>
      <c r="U79" s="993"/>
      <c r="V79" s="993"/>
      <c r="W79" s="993"/>
      <c r="X79" s="993"/>
      <c r="Y79" s="993"/>
      <c r="Z79" s="993"/>
      <c r="AA79" s="993"/>
      <c r="AB79" s="994"/>
      <c r="AC79" s="1019">
        <f>SUM(AC80:AC82)</f>
        <v>0</v>
      </c>
      <c r="AD79" s="1020"/>
      <c r="AE79" s="1020"/>
      <c r="AF79" s="1020"/>
      <c r="AG79" s="1021"/>
      <c r="AH79" s="696" t="s">
        <v>6571</v>
      </c>
      <c r="AJ79" s="717">
        <f>SUM(AJ80:AJ82)</f>
        <v>0</v>
      </c>
    </row>
    <row r="80" spans="1:36" s="567" customFormat="1" ht="15.75" customHeight="1">
      <c r="A80" s="684"/>
      <c r="B80" s="1010" t="s">
        <v>1881</v>
      </c>
      <c r="C80" s="1011"/>
      <c r="D80" s="1011"/>
      <c r="E80" s="1011"/>
      <c r="F80" s="1012"/>
      <c r="G80" s="1013" t="s">
        <v>8270</v>
      </c>
      <c r="H80" s="1014"/>
      <c r="I80" s="1014"/>
      <c r="J80" s="1014"/>
      <c r="K80" s="1014"/>
      <c r="L80" s="1014"/>
      <c r="M80" s="1014"/>
      <c r="N80" s="1014"/>
      <c r="O80" s="1014"/>
      <c r="P80" s="1014"/>
      <c r="Q80" s="1014"/>
      <c r="R80" s="1014"/>
      <c r="S80" s="1014"/>
      <c r="T80" s="1014"/>
      <c r="U80" s="1014"/>
      <c r="V80" s="1014"/>
      <c r="W80" s="1014"/>
      <c r="X80" s="1014"/>
      <c r="Y80" s="1014"/>
      <c r="Z80" s="1014"/>
      <c r="AA80" s="1014"/>
      <c r="AB80" s="1015"/>
      <c r="AC80" s="977">
        <f>ROUND(AJ80/1000,0)</f>
        <v>0</v>
      </c>
      <c r="AD80" s="978"/>
      <c r="AE80" s="978"/>
      <c r="AF80" s="978"/>
      <c r="AG80" s="979"/>
      <c r="AH80" s="696" t="s">
        <v>6571</v>
      </c>
      <c r="AJ80" s="688">
        <f>SUMIF('pdc 2015'!$G$5:$G$607,'SP_Passivo MIN'!$B80,'pdc 2015'!$Q$5:$Q$607)</f>
        <v>0</v>
      </c>
    </row>
    <row r="81" spans="1:36" s="567" customFormat="1" ht="15.75" customHeight="1">
      <c r="A81" s="684"/>
      <c r="B81" s="1010" t="s">
        <v>1888</v>
      </c>
      <c r="C81" s="1011"/>
      <c r="D81" s="1011"/>
      <c r="E81" s="1011"/>
      <c r="F81" s="1012"/>
      <c r="G81" s="1013" t="s">
        <v>8271</v>
      </c>
      <c r="H81" s="1014"/>
      <c r="I81" s="1014"/>
      <c r="J81" s="1014"/>
      <c r="K81" s="1014"/>
      <c r="L81" s="1014"/>
      <c r="M81" s="1014"/>
      <c r="N81" s="1014"/>
      <c r="O81" s="1014"/>
      <c r="P81" s="1014"/>
      <c r="Q81" s="1014"/>
      <c r="R81" s="1014"/>
      <c r="S81" s="1014"/>
      <c r="T81" s="1014"/>
      <c r="U81" s="1014"/>
      <c r="V81" s="1014"/>
      <c r="W81" s="1014"/>
      <c r="X81" s="1014"/>
      <c r="Y81" s="1014"/>
      <c r="Z81" s="1014"/>
      <c r="AA81" s="1014"/>
      <c r="AB81" s="1015"/>
      <c r="AC81" s="977">
        <f>ROUND(AJ81/1000,0)</f>
        <v>0</v>
      </c>
      <c r="AD81" s="978"/>
      <c r="AE81" s="978"/>
      <c r="AF81" s="978"/>
      <c r="AG81" s="979"/>
      <c r="AH81" s="696" t="s">
        <v>6571</v>
      </c>
      <c r="AJ81" s="688">
        <f>SUMIF('pdc 2015'!$G$5:$G$607,'SP_Passivo MIN'!$B81,'pdc 2015'!$Q$5:$Q$607)</f>
        <v>0</v>
      </c>
    </row>
    <row r="82" spans="1:36" s="567" customFormat="1" ht="15.75" customHeight="1">
      <c r="A82" s="684"/>
      <c r="B82" s="1010" t="s">
        <v>1894</v>
      </c>
      <c r="C82" s="1011"/>
      <c r="D82" s="1011"/>
      <c r="E82" s="1011"/>
      <c r="F82" s="1012"/>
      <c r="G82" s="1013" t="s">
        <v>8272</v>
      </c>
      <c r="H82" s="1014"/>
      <c r="I82" s="1014"/>
      <c r="J82" s="1014"/>
      <c r="K82" s="1014"/>
      <c r="L82" s="1014"/>
      <c r="M82" s="1014"/>
      <c r="N82" s="1014"/>
      <c r="O82" s="1014"/>
      <c r="P82" s="1014"/>
      <c r="Q82" s="1014"/>
      <c r="R82" s="1014"/>
      <c r="S82" s="1014"/>
      <c r="T82" s="1014"/>
      <c r="U82" s="1014"/>
      <c r="V82" s="1014"/>
      <c r="W82" s="1014"/>
      <c r="X82" s="1014"/>
      <c r="Y82" s="1014"/>
      <c r="Z82" s="1014"/>
      <c r="AA82" s="1014"/>
      <c r="AB82" s="1015"/>
      <c r="AC82" s="977">
        <f>ROUND(AJ82/1000,0)</f>
        <v>0</v>
      </c>
      <c r="AD82" s="978"/>
      <c r="AE82" s="978"/>
      <c r="AF82" s="978"/>
      <c r="AG82" s="979"/>
      <c r="AH82" s="696" t="s">
        <v>6571</v>
      </c>
      <c r="AJ82" s="688">
        <f>SUMIF('pdc 2015'!$G$5:$G$607,'SP_Passivo MIN'!$B82,'pdc 2015'!$Q$5:$Q$607)</f>
        <v>0</v>
      </c>
    </row>
    <row r="83" spans="1:36" s="567" customFormat="1" ht="15.75" customHeight="1" thickBot="1">
      <c r="A83" s="690"/>
      <c r="B83" s="995" t="s">
        <v>1861</v>
      </c>
      <c r="C83" s="996"/>
      <c r="D83" s="996"/>
      <c r="E83" s="996"/>
      <c r="F83" s="997"/>
      <c r="G83" s="998" t="s">
        <v>8273</v>
      </c>
      <c r="H83" s="999"/>
      <c r="I83" s="999"/>
      <c r="J83" s="999"/>
      <c r="K83" s="999"/>
      <c r="L83" s="999"/>
      <c r="M83" s="999"/>
      <c r="N83" s="999"/>
      <c r="O83" s="999"/>
      <c r="P83" s="999"/>
      <c r="Q83" s="999"/>
      <c r="R83" s="999"/>
      <c r="S83" s="999"/>
      <c r="T83" s="999"/>
      <c r="U83" s="999"/>
      <c r="V83" s="999"/>
      <c r="W83" s="999"/>
      <c r="X83" s="999"/>
      <c r="Y83" s="999"/>
      <c r="Z83" s="999"/>
      <c r="AA83" s="999"/>
      <c r="AB83" s="1000"/>
      <c r="AC83" s="967">
        <f>ROUND(AJ83/1000,0)</f>
        <v>0</v>
      </c>
      <c r="AD83" s="968"/>
      <c r="AE83" s="968"/>
      <c r="AF83" s="968"/>
      <c r="AG83" s="969"/>
      <c r="AH83" s="720" t="s">
        <v>6571</v>
      </c>
      <c r="AJ83" s="688">
        <f>SUMIF('pdc 2015'!$G$5:$G$607,'SP_Passivo MIN'!$B83,'pdc 2015'!$Q$5:$Q$607)</f>
        <v>0</v>
      </c>
    </row>
    <row r="84" spans="1:36" s="567" customFormat="1" ht="15.75" customHeight="1">
      <c r="A84" s="689"/>
      <c r="B84" s="980" t="s">
        <v>8274</v>
      </c>
      <c r="C84" s="981"/>
      <c r="D84" s="981"/>
      <c r="E84" s="981"/>
      <c r="F84" s="982"/>
      <c r="G84" s="983" t="s">
        <v>8275</v>
      </c>
      <c r="H84" s="984"/>
      <c r="I84" s="984"/>
      <c r="J84" s="984"/>
      <c r="K84" s="984"/>
      <c r="L84" s="984"/>
      <c r="M84" s="984"/>
      <c r="N84" s="984"/>
      <c r="O84" s="984"/>
      <c r="P84" s="984"/>
      <c r="Q84" s="984"/>
      <c r="R84" s="984"/>
      <c r="S84" s="984"/>
      <c r="T84" s="984"/>
      <c r="U84" s="984"/>
      <c r="V84" s="984"/>
      <c r="W84" s="984"/>
      <c r="X84" s="984"/>
      <c r="Y84" s="984"/>
      <c r="Z84" s="984"/>
      <c r="AA84" s="984"/>
      <c r="AB84" s="985"/>
      <c r="AC84" s="986">
        <f>SUM(AC85:AC86)</f>
        <v>0</v>
      </c>
      <c r="AD84" s="987"/>
      <c r="AE84" s="987"/>
      <c r="AF84" s="987"/>
      <c r="AG84" s="988"/>
      <c r="AH84" s="719" t="s">
        <v>6571</v>
      </c>
      <c r="AJ84" s="714">
        <f>SUM(AJ85:AJ86)</f>
        <v>0</v>
      </c>
    </row>
    <row r="85" spans="1:36" s="567" customFormat="1" ht="15.75" customHeight="1">
      <c r="A85" s="684"/>
      <c r="B85" s="971" t="s">
        <v>1980</v>
      </c>
      <c r="C85" s="972"/>
      <c r="D85" s="972"/>
      <c r="E85" s="972"/>
      <c r="F85" s="973"/>
      <c r="G85" s="974" t="s">
        <v>8276</v>
      </c>
      <c r="H85" s="975"/>
      <c r="I85" s="975"/>
      <c r="J85" s="975"/>
      <c r="K85" s="975"/>
      <c r="L85" s="975"/>
      <c r="M85" s="975"/>
      <c r="N85" s="975"/>
      <c r="O85" s="975"/>
      <c r="P85" s="975"/>
      <c r="Q85" s="975"/>
      <c r="R85" s="975"/>
      <c r="S85" s="975"/>
      <c r="T85" s="975"/>
      <c r="U85" s="975"/>
      <c r="V85" s="975"/>
      <c r="W85" s="975"/>
      <c r="X85" s="975"/>
      <c r="Y85" s="975"/>
      <c r="Z85" s="975"/>
      <c r="AA85" s="975"/>
      <c r="AB85" s="976"/>
      <c r="AC85" s="977">
        <f>ROUND(AJ85/1000,0)</f>
        <v>0</v>
      </c>
      <c r="AD85" s="978"/>
      <c r="AE85" s="978"/>
      <c r="AF85" s="978"/>
      <c r="AG85" s="979"/>
      <c r="AH85" s="696" t="s">
        <v>6571</v>
      </c>
      <c r="AJ85" s="688">
        <f>SUMIF('pdc 2015'!$G$5:$G$607,'SP_Passivo MIN'!$B85,'pdc 2015'!$Q$5:$Q$607)</f>
        <v>0</v>
      </c>
    </row>
    <row r="86" spans="1:36" s="567" customFormat="1" ht="15.75" customHeight="1" thickBot="1">
      <c r="A86" s="690"/>
      <c r="B86" s="961" t="s">
        <v>1988</v>
      </c>
      <c r="C86" s="962"/>
      <c r="D86" s="962"/>
      <c r="E86" s="962"/>
      <c r="F86" s="963"/>
      <c r="G86" s="964" t="s">
        <v>8277</v>
      </c>
      <c r="H86" s="965"/>
      <c r="I86" s="965"/>
      <c r="J86" s="965"/>
      <c r="K86" s="965"/>
      <c r="L86" s="965"/>
      <c r="M86" s="965"/>
      <c r="N86" s="965"/>
      <c r="O86" s="965"/>
      <c r="P86" s="965"/>
      <c r="Q86" s="965"/>
      <c r="R86" s="965"/>
      <c r="S86" s="965"/>
      <c r="T86" s="965"/>
      <c r="U86" s="965"/>
      <c r="V86" s="965"/>
      <c r="W86" s="965"/>
      <c r="X86" s="965"/>
      <c r="Y86" s="965"/>
      <c r="Z86" s="965"/>
      <c r="AA86" s="965"/>
      <c r="AB86" s="966"/>
      <c r="AC86" s="967">
        <f>ROUND(AJ86/1000,0)</f>
        <v>0</v>
      </c>
      <c r="AD86" s="968"/>
      <c r="AE86" s="968"/>
      <c r="AF86" s="968"/>
      <c r="AG86" s="969"/>
      <c r="AH86" s="720" t="s">
        <v>6571</v>
      </c>
      <c r="AJ86" s="688">
        <f>SUMIF('pdc 2015'!$G$5:$G$607,'SP_Passivo MIN'!$B86,'pdc 2015'!$Q$5:$Q$607)</f>
        <v>0</v>
      </c>
    </row>
    <row r="87" spans="1:36" s="567" customFormat="1" ht="15.75" customHeight="1">
      <c r="A87" s="689"/>
      <c r="B87" s="980" t="s">
        <v>8278</v>
      </c>
      <c r="C87" s="981"/>
      <c r="D87" s="981"/>
      <c r="E87" s="981"/>
      <c r="F87" s="982"/>
      <c r="G87" s="983" t="s">
        <v>8279</v>
      </c>
      <c r="H87" s="984"/>
      <c r="I87" s="984"/>
      <c r="J87" s="984"/>
      <c r="K87" s="984"/>
      <c r="L87" s="984"/>
      <c r="M87" s="984"/>
      <c r="N87" s="984"/>
      <c r="O87" s="984"/>
      <c r="P87" s="984"/>
      <c r="Q87" s="984"/>
      <c r="R87" s="984"/>
      <c r="S87" s="984"/>
      <c r="T87" s="984"/>
      <c r="U87" s="984"/>
      <c r="V87" s="984"/>
      <c r="W87" s="984"/>
      <c r="X87" s="984"/>
      <c r="Y87" s="984"/>
      <c r="Z87" s="984"/>
      <c r="AA87" s="984"/>
      <c r="AB87" s="985"/>
      <c r="AC87" s="986">
        <f>AC88+AC89+AC95+AC101+AC102+AC112+AC116+AC119+AC120+AC121+AC122</f>
        <v>0</v>
      </c>
      <c r="AD87" s="987"/>
      <c r="AE87" s="987"/>
      <c r="AF87" s="987"/>
      <c r="AG87" s="988"/>
      <c r="AH87" s="719" t="s">
        <v>6571</v>
      </c>
      <c r="AJ87" s="714">
        <f>AJ88+AJ89+AJ95+AJ101+AJ102+AJ112+AJ116+AJ119+AJ120+AJ121+AJ122</f>
        <v>0</v>
      </c>
    </row>
    <row r="88" spans="1:36" s="567" customFormat="1" ht="15.75" customHeight="1">
      <c r="A88" s="684"/>
      <c r="B88" s="971" t="s">
        <v>2004</v>
      </c>
      <c r="C88" s="972"/>
      <c r="D88" s="972"/>
      <c r="E88" s="972"/>
      <c r="F88" s="973"/>
      <c r="G88" s="974" t="s">
        <v>8280</v>
      </c>
      <c r="H88" s="975"/>
      <c r="I88" s="975"/>
      <c r="J88" s="975"/>
      <c r="K88" s="975"/>
      <c r="L88" s="975"/>
      <c r="M88" s="975"/>
      <c r="N88" s="975"/>
      <c r="O88" s="975"/>
      <c r="P88" s="975"/>
      <c r="Q88" s="975"/>
      <c r="R88" s="975"/>
      <c r="S88" s="975"/>
      <c r="T88" s="975"/>
      <c r="U88" s="975"/>
      <c r="V88" s="975"/>
      <c r="W88" s="975"/>
      <c r="X88" s="975"/>
      <c r="Y88" s="975"/>
      <c r="Z88" s="975"/>
      <c r="AA88" s="975"/>
      <c r="AB88" s="976"/>
      <c r="AC88" s="977">
        <f>ROUND(AJ88/1000,0)</f>
        <v>0</v>
      </c>
      <c r="AD88" s="978"/>
      <c r="AE88" s="978"/>
      <c r="AF88" s="978"/>
      <c r="AG88" s="979"/>
      <c r="AH88" s="696" t="s">
        <v>6571</v>
      </c>
      <c r="AJ88" s="688">
        <f>SUMIF('pdc 2015'!$G$5:$G$607,'SP_Passivo MIN'!$B88,'pdc 2015'!$Q$5:$Q$607)</f>
        <v>0</v>
      </c>
    </row>
    <row r="89" spans="1:36" s="567" customFormat="1" ht="15.75" customHeight="1">
      <c r="A89" s="684"/>
      <c r="B89" s="971" t="s">
        <v>8281</v>
      </c>
      <c r="C89" s="972"/>
      <c r="D89" s="972"/>
      <c r="E89" s="972"/>
      <c r="F89" s="973"/>
      <c r="G89" s="974" t="s">
        <v>8282</v>
      </c>
      <c r="H89" s="975"/>
      <c r="I89" s="975"/>
      <c r="J89" s="975"/>
      <c r="K89" s="975"/>
      <c r="L89" s="975"/>
      <c r="M89" s="975"/>
      <c r="N89" s="975"/>
      <c r="O89" s="975"/>
      <c r="P89" s="975"/>
      <c r="Q89" s="975"/>
      <c r="R89" s="975"/>
      <c r="S89" s="975"/>
      <c r="T89" s="975"/>
      <c r="U89" s="975"/>
      <c r="V89" s="975"/>
      <c r="W89" s="975"/>
      <c r="X89" s="975"/>
      <c r="Y89" s="975"/>
      <c r="Z89" s="975"/>
      <c r="AA89" s="975"/>
      <c r="AB89" s="976"/>
      <c r="AC89" s="1001">
        <f>SUM(AC90:AC94)</f>
        <v>0</v>
      </c>
      <c r="AD89" s="1002"/>
      <c r="AE89" s="1002"/>
      <c r="AF89" s="1002"/>
      <c r="AG89" s="1003"/>
      <c r="AH89" s="696" t="s">
        <v>6571</v>
      </c>
      <c r="AJ89" s="716">
        <f>SUM(AJ90:AJ94)</f>
        <v>0</v>
      </c>
    </row>
    <row r="90" spans="1:36" s="567" customFormat="1" ht="15.75" customHeight="1">
      <c r="A90" s="684" t="s">
        <v>6643</v>
      </c>
      <c r="B90" s="989" t="s">
        <v>8283</v>
      </c>
      <c r="C90" s="990"/>
      <c r="D90" s="990"/>
      <c r="E90" s="990"/>
      <c r="F90" s="991"/>
      <c r="G90" s="992" t="s">
        <v>8284</v>
      </c>
      <c r="H90" s="993"/>
      <c r="I90" s="993"/>
      <c r="J90" s="993"/>
      <c r="K90" s="993"/>
      <c r="L90" s="993"/>
      <c r="M90" s="993"/>
      <c r="N90" s="993"/>
      <c r="O90" s="993"/>
      <c r="P90" s="993"/>
      <c r="Q90" s="993"/>
      <c r="R90" s="993"/>
      <c r="S90" s="993"/>
      <c r="T90" s="993"/>
      <c r="U90" s="993"/>
      <c r="V90" s="993"/>
      <c r="W90" s="993"/>
      <c r="X90" s="993"/>
      <c r="Y90" s="993"/>
      <c r="Z90" s="993"/>
      <c r="AA90" s="993"/>
      <c r="AB90" s="994"/>
      <c r="AC90" s="977">
        <f>ROUND(AJ90/1000,0)</f>
        <v>0</v>
      </c>
      <c r="AD90" s="978"/>
      <c r="AE90" s="978"/>
      <c r="AF90" s="978"/>
      <c r="AG90" s="979"/>
      <c r="AH90" s="696" t="s">
        <v>6571</v>
      </c>
      <c r="AJ90" s="688">
        <f>SUMIF('pdc 2015'!$G$5:$G$607,'SP_Passivo MIN'!$B90,'pdc 2015'!$Q$5:$Q$607)</f>
        <v>0</v>
      </c>
    </row>
    <row r="91" spans="1:36" s="567" customFormat="1" ht="15.75" customHeight="1">
      <c r="A91" s="684"/>
      <c r="B91" s="989" t="s">
        <v>8285</v>
      </c>
      <c r="C91" s="990"/>
      <c r="D91" s="990"/>
      <c r="E91" s="990"/>
      <c r="F91" s="991"/>
      <c r="G91" s="992" t="s">
        <v>8286</v>
      </c>
      <c r="H91" s="993"/>
      <c r="I91" s="993"/>
      <c r="J91" s="993"/>
      <c r="K91" s="993"/>
      <c r="L91" s="993"/>
      <c r="M91" s="993"/>
      <c r="N91" s="993"/>
      <c r="O91" s="993"/>
      <c r="P91" s="993"/>
      <c r="Q91" s="993"/>
      <c r="R91" s="993"/>
      <c r="S91" s="993"/>
      <c r="T91" s="993"/>
      <c r="U91" s="993"/>
      <c r="V91" s="993"/>
      <c r="W91" s="993"/>
      <c r="X91" s="993"/>
      <c r="Y91" s="993"/>
      <c r="Z91" s="993"/>
      <c r="AA91" s="993"/>
      <c r="AB91" s="994"/>
      <c r="AC91" s="977">
        <f>ROUND(AJ91/1000,0)</f>
        <v>0</v>
      </c>
      <c r="AD91" s="978"/>
      <c r="AE91" s="978"/>
      <c r="AF91" s="978"/>
      <c r="AG91" s="979"/>
      <c r="AH91" s="696" t="s">
        <v>6571</v>
      </c>
      <c r="AJ91" s="688">
        <f>SUMIF('pdc 2015'!$G$5:$G$607,'SP_Passivo MIN'!$B91,'pdc 2015'!$Q$5:$Q$607)</f>
        <v>0</v>
      </c>
    </row>
    <row r="92" spans="1:36" s="567" customFormat="1" ht="15.75" customHeight="1">
      <c r="A92" s="684" t="s">
        <v>6646</v>
      </c>
      <c r="B92" s="989" t="s">
        <v>8287</v>
      </c>
      <c r="C92" s="990"/>
      <c r="D92" s="990"/>
      <c r="E92" s="990"/>
      <c r="F92" s="991"/>
      <c r="G92" s="992" t="s">
        <v>8288</v>
      </c>
      <c r="H92" s="993"/>
      <c r="I92" s="993"/>
      <c r="J92" s="993"/>
      <c r="K92" s="993"/>
      <c r="L92" s="993"/>
      <c r="M92" s="993"/>
      <c r="N92" s="993"/>
      <c r="O92" s="993"/>
      <c r="P92" s="993"/>
      <c r="Q92" s="993"/>
      <c r="R92" s="993"/>
      <c r="S92" s="993"/>
      <c r="T92" s="993"/>
      <c r="U92" s="993"/>
      <c r="V92" s="993"/>
      <c r="W92" s="993"/>
      <c r="X92" s="993"/>
      <c r="Y92" s="993"/>
      <c r="Z92" s="993"/>
      <c r="AA92" s="993"/>
      <c r="AB92" s="994"/>
      <c r="AC92" s="977">
        <f>ROUND(AJ92/1000,0)</f>
        <v>0</v>
      </c>
      <c r="AD92" s="978"/>
      <c r="AE92" s="978"/>
      <c r="AF92" s="978"/>
      <c r="AG92" s="979"/>
      <c r="AH92" s="696" t="s">
        <v>6571</v>
      </c>
      <c r="AJ92" s="688">
        <f>SUMIF('pdc 2015'!$G$5:$G$607,'SP_Passivo MIN'!$B92,'pdc 2015'!$Q$5:$Q$607)</f>
        <v>0</v>
      </c>
    </row>
    <row r="93" spans="1:36" s="567" customFormat="1" ht="15.75" customHeight="1">
      <c r="A93" s="684" t="s">
        <v>6646</v>
      </c>
      <c r="B93" s="1125" t="s">
        <v>2168</v>
      </c>
      <c r="C93" s="1126"/>
      <c r="D93" s="1126"/>
      <c r="E93" s="1126"/>
      <c r="F93" s="1127"/>
      <c r="G93" s="1128" t="s">
        <v>8289</v>
      </c>
      <c r="H93" s="1129"/>
      <c r="I93" s="1129"/>
      <c r="J93" s="1129"/>
      <c r="K93" s="1129"/>
      <c r="L93" s="1129"/>
      <c r="M93" s="1129"/>
      <c r="N93" s="1129"/>
      <c r="O93" s="1129"/>
      <c r="P93" s="1129"/>
      <c r="Q93" s="1129"/>
      <c r="R93" s="1129"/>
      <c r="S93" s="1129"/>
      <c r="T93" s="1129"/>
      <c r="U93" s="1129"/>
      <c r="V93" s="1129"/>
      <c r="W93" s="1129"/>
      <c r="X93" s="1129"/>
      <c r="Y93" s="1129"/>
      <c r="Z93" s="1129"/>
      <c r="AA93" s="1129"/>
      <c r="AB93" s="1130"/>
      <c r="AC93" s="977">
        <f>ROUND(AJ93/1000,0)</f>
        <v>0</v>
      </c>
      <c r="AD93" s="978"/>
      <c r="AE93" s="978"/>
      <c r="AF93" s="978"/>
      <c r="AG93" s="979"/>
      <c r="AH93" s="696" t="s">
        <v>6571</v>
      </c>
      <c r="AJ93" s="688">
        <f>SUMIF('pdc 2015'!$G$5:$G$607,'SP_Passivo MIN'!$B93,'pdc 2015'!$Q$5:$Q$607)</f>
        <v>0</v>
      </c>
    </row>
    <row r="94" spans="1:36" s="567" customFormat="1" ht="15.75" customHeight="1">
      <c r="A94" s="684" t="s">
        <v>6646</v>
      </c>
      <c r="B94" s="989" t="s">
        <v>2175</v>
      </c>
      <c r="C94" s="990"/>
      <c r="D94" s="990"/>
      <c r="E94" s="990"/>
      <c r="F94" s="991"/>
      <c r="G94" s="992" t="s">
        <v>8290</v>
      </c>
      <c r="H94" s="993"/>
      <c r="I94" s="993"/>
      <c r="J94" s="993"/>
      <c r="K94" s="993"/>
      <c r="L94" s="993"/>
      <c r="M94" s="993"/>
      <c r="N94" s="993"/>
      <c r="O94" s="993"/>
      <c r="P94" s="993"/>
      <c r="Q94" s="993"/>
      <c r="R94" s="993"/>
      <c r="S94" s="993"/>
      <c r="T94" s="993"/>
      <c r="U94" s="993"/>
      <c r="V94" s="993"/>
      <c r="W94" s="993"/>
      <c r="X94" s="993"/>
      <c r="Y94" s="993"/>
      <c r="Z94" s="993"/>
      <c r="AA94" s="993"/>
      <c r="AB94" s="994"/>
      <c r="AC94" s="977">
        <f>ROUND(AJ94/1000,0)</f>
        <v>0</v>
      </c>
      <c r="AD94" s="978"/>
      <c r="AE94" s="978"/>
      <c r="AF94" s="978"/>
      <c r="AG94" s="979"/>
      <c r="AH94" s="696" t="s">
        <v>6571</v>
      </c>
      <c r="AJ94" s="688">
        <f>SUMIF('pdc 2015'!$G$5:$G$607,'SP_Passivo MIN'!$B94,'pdc 2015'!$Q$5:$Q$607)</f>
        <v>0</v>
      </c>
    </row>
    <row r="95" spans="1:36" s="567" customFormat="1" ht="15.75" customHeight="1">
      <c r="A95" s="684"/>
      <c r="B95" s="971" t="s">
        <v>8291</v>
      </c>
      <c r="C95" s="972"/>
      <c r="D95" s="972"/>
      <c r="E95" s="972"/>
      <c r="F95" s="973"/>
      <c r="G95" s="974" t="s">
        <v>8292</v>
      </c>
      <c r="H95" s="975"/>
      <c r="I95" s="975"/>
      <c r="J95" s="975"/>
      <c r="K95" s="975"/>
      <c r="L95" s="975"/>
      <c r="M95" s="975"/>
      <c r="N95" s="975"/>
      <c r="O95" s="975"/>
      <c r="P95" s="975"/>
      <c r="Q95" s="975"/>
      <c r="R95" s="975"/>
      <c r="S95" s="975"/>
      <c r="T95" s="975"/>
      <c r="U95" s="975"/>
      <c r="V95" s="975"/>
      <c r="W95" s="975"/>
      <c r="X95" s="975"/>
      <c r="Y95" s="975"/>
      <c r="Z95" s="975"/>
      <c r="AA95" s="975"/>
      <c r="AB95" s="976"/>
      <c r="AC95" s="1001">
        <f>SUM(AC96:AC100)</f>
        <v>0</v>
      </c>
      <c r="AD95" s="1002"/>
      <c r="AE95" s="1002"/>
      <c r="AF95" s="1002"/>
      <c r="AG95" s="1003"/>
      <c r="AH95" s="696" t="s">
        <v>6571</v>
      </c>
      <c r="AJ95" s="716">
        <f>SUM(AJ96:AJ100)</f>
        <v>0</v>
      </c>
    </row>
    <row r="96" spans="1:36" s="567" customFormat="1" ht="15.75" customHeight="1">
      <c r="A96" s="684" t="s">
        <v>7940</v>
      </c>
      <c r="B96" s="989" t="s">
        <v>2088</v>
      </c>
      <c r="C96" s="990"/>
      <c r="D96" s="990"/>
      <c r="E96" s="990"/>
      <c r="F96" s="991"/>
      <c r="G96" s="992" t="s">
        <v>8293</v>
      </c>
      <c r="H96" s="993"/>
      <c r="I96" s="993"/>
      <c r="J96" s="993"/>
      <c r="K96" s="993"/>
      <c r="L96" s="993"/>
      <c r="M96" s="993"/>
      <c r="N96" s="993"/>
      <c r="O96" s="993"/>
      <c r="P96" s="993"/>
      <c r="Q96" s="993"/>
      <c r="R96" s="993"/>
      <c r="S96" s="993"/>
      <c r="T96" s="993"/>
      <c r="U96" s="993"/>
      <c r="V96" s="993"/>
      <c r="W96" s="993"/>
      <c r="X96" s="993"/>
      <c r="Y96" s="993"/>
      <c r="Z96" s="993"/>
      <c r="AA96" s="993"/>
      <c r="AB96" s="994"/>
      <c r="AC96" s="977">
        <f t="shared" ref="AC96:AC101" si="2">ROUND(AJ96/1000,0)</f>
        <v>0</v>
      </c>
      <c r="AD96" s="978"/>
      <c r="AE96" s="978"/>
      <c r="AF96" s="978"/>
      <c r="AG96" s="979"/>
      <c r="AH96" s="696" t="s">
        <v>6571</v>
      </c>
      <c r="AJ96" s="688">
        <f>SUMIF('pdc 2015'!$G$5:$G$607,'SP_Passivo MIN'!$B96,'pdc 2015'!$Q$5:$Q$607)</f>
        <v>0</v>
      </c>
    </row>
    <row r="97" spans="1:36" s="567" customFormat="1" ht="18" customHeight="1">
      <c r="A97" s="684" t="s">
        <v>6586</v>
      </c>
      <c r="B97" s="989" t="s">
        <v>8294</v>
      </c>
      <c r="C97" s="990"/>
      <c r="D97" s="990"/>
      <c r="E97" s="990"/>
      <c r="F97" s="991"/>
      <c r="G97" s="992" t="s">
        <v>8295</v>
      </c>
      <c r="H97" s="993"/>
      <c r="I97" s="993"/>
      <c r="J97" s="993"/>
      <c r="K97" s="993"/>
      <c r="L97" s="993"/>
      <c r="M97" s="993"/>
      <c r="N97" s="993"/>
      <c r="O97" s="993"/>
      <c r="P97" s="993"/>
      <c r="Q97" s="993"/>
      <c r="R97" s="993"/>
      <c r="S97" s="993"/>
      <c r="T97" s="993"/>
      <c r="U97" s="993"/>
      <c r="V97" s="993"/>
      <c r="W97" s="993"/>
      <c r="X97" s="993"/>
      <c r="Y97" s="993"/>
      <c r="Z97" s="993"/>
      <c r="AA97" s="993"/>
      <c r="AB97" s="994"/>
      <c r="AC97" s="977">
        <f t="shared" si="2"/>
        <v>0</v>
      </c>
      <c r="AD97" s="978"/>
      <c r="AE97" s="978"/>
      <c r="AF97" s="978"/>
      <c r="AG97" s="979"/>
      <c r="AH97" s="696" t="s">
        <v>6571</v>
      </c>
      <c r="AJ97" s="688">
        <f>SUMIF('pdc 2015'!$G$5:$G$607,'SP_Passivo MIN'!$B97,'pdc 2015'!$Q$5:$Q$607)</f>
        <v>0</v>
      </c>
    </row>
    <row r="98" spans="1:36" s="567" customFormat="1" ht="18" customHeight="1">
      <c r="A98" s="684" t="s">
        <v>6643</v>
      </c>
      <c r="B98" s="989" t="s">
        <v>2094</v>
      </c>
      <c r="C98" s="990"/>
      <c r="D98" s="990"/>
      <c r="E98" s="990"/>
      <c r="F98" s="991"/>
      <c r="G98" s="992" t="s">
        <v>8296</v>
      </c>
      <c r="H98" s="993"/>
      <c r="I98" s="993"/>
      <c r="J98" s="993"/>
      <c r="K98" s="993"/>
      <c r="L98" s="993"/>
      <c r="M98" s="993"/>
      <c r="N98" s="993"/>
      <c r="O98" s="993"/>
      <c r="P98" s="993"/>
      <c r="Q98" s="993"/>
      <c r="R98" s="993"/>
      <c r="S98" s="993"/>
      <c r="T98" s="993"/>
      <c r="U98" s="993"/>
      <c r="V98" s="993"/>
      <c r="W98" s="993"/>
      <c r="X98" s="993"/>
      <c r="Y98" s="993"/>
      <c r="Z98" s="993"/>
      <c r="AA98" s="993"/>
      <c r="AB98" s="994"/>
      <c r="AC98" s="977">
        <f t="shared" si="2"/>
        <v>0</v>
      </c>
      <c r="AD98" s="978"/>
      <c r="AE98" s="978"/>
      <c r="AF98" s="978"/>
      <c r="AG98" s="979"/>
      <c r="AH98" s="696" t="s">
        <v>6571</v>
      </c>
      <c r="AJ98" s="688">
        <f>SUMIF('pdc 2015'!$G$5:$G$607,'SP_Passivo MIN'!$B98,'pdc 2015'!$Q$5:$Q$607)</f>
        <v>0</v>
      </c>
    </row>
    <row r="99" spans="1:36" s="567" customFormat="1" ht="15.75" customHeight="1">
      <c r="A99" s="684" t="s">
        <v>7940</v>
      </c>
      <c r="B99" s="989" t="s">
        <v>2057</v>
      </c>
      <c r="C99" s="990"/>
      <c r="D99" s="990"/>
      <c r="E99" s="990"/>
      <c r="F99" s="991"/>
      <c r="G99" s="992" t="s">
        <v>8297</v>
      </c>
      <c r="H99" s="993"/>
      <c r="I99" s="993"/>
      <c r="J99" s="993"/>
      <c r="K99" s="993"/>
      <c r="L99" s="993"/>
      <c r="M99" s="993"/>
      <c r="N99" s="993"/>
      <c r="O99" s="993"/>
      <c r="P99" s="993"/>
      <c r="Q99" s="993"/>
      <c r="R99" s="993"/>
      <c r="S99" s="993"/>
      <c r="T99" s="993"/>
      <c r="U99" s="993"/>
      <c r="V99" s="993"/>
      <c r="W99" s="993"/>
      <c r="X99" s="993"/>
      <c r="Y99" s="993"/>
      <c r="Z99" s="993"/>
      <c r="AA99" s="993"/>
      <c r="AB99" s="994"/>
      <c r="AC99" s="977">
        <f>ROUND(AJ99/1000,0)</f>
        <v>0</v>
      </c>
      <c r="AD99" s="978"/>
      <c r="AE99" s="978"/>
      <c r="AF99" s="978"/>
      <c r="AG99" s="979"/>
      <c r="AH99" s="696" t="s">
        <v>6571</v>
      </c>
      <c r="AJ99" s="688">
        <f>SUMIF('pdc 2015'!$G$5:$G$607,'SP_Passivo MIN'!$B99,'pdc 2015'!$Q$5:$Q$607)</f>
        <v>0</v>
      </c>
    </row>
    <row r="100" spans="1:36" s="567" customFormat="1" ht="15.75" customHeight="1">
      <c r="A100" s="684"/>
      <c r="B100" s="989" t="s">
        <v>2073</v>
      </c>
      <c r="C100" s="990"/>
      <c r="D100" s="990"/>
      <c r="E100" s="990"/>
      <c r="F100" s="991"/>
      <c r="G100" s="992" t="s">
        <v>8298</v>
      </c>
      <c r="H100" s="993"/>
      <c r="I100" s="993"/>
      <c r="J100" s="993"/>
      <c r="K100" s="993"/>
      <c r="L100" s="993"/>
      <c r="M100" s="993"/>
      <c r="N100" s="993"/>
      <c r="O100" s="993"/>
      <c r="P100" s="993"/>
      <c r="Q100" s="993"/>
      <c r="R100" s="993"/>
      <c r="S100" s="993"/>
      <c r="T100" s="993"/>
      <c r="U100" s="993"/>
      <c r="V100" s="993"/>
      <c r="W100" s="993"/>
      <c r="X100" s="993"/>
      <c r="Y100" s="993"/>
      <c r="Z100" s="993"/>
      <c r="AA100" s="993"/>
      <c r="AB100" s="994"/>
      <c r="AC100" s="977">
        <f t="shared" si="2"/>
        <v>0</v>
      </c>
      <c r="AD100" s="978"/>
      <c r="AE100" s="978"/>
      <c r="AF100" s="978"/>
      <c r="AG100" s="979"/>
      <c r="AH100" s="696" t="s">
        <v>6571</v>
      </c>
      <c r="AJ100" s="688">
        <f>SUMIF('pdc 2015'!$G$5:$G$607,'SP_Passivo MIN'!$B100,'pdc 2015'!$Q$5:$Q$607)</f>
        <v>0</v>
      </c>
    </row>
    <row r="101" spans="1:36" s="567" customFormat="1" ht="15.75" customHeight="1">
      <c r="A101" s="684"/>
      <c r="B101" s="971" t="s">
        <v>2156</v>
      </c>
      <c r="C101" s="972"/>
      <c r="D101" s="972"/>
      <c r="E101" s="972"/>
      <c r="F101" s="973"/>
      <c r="G101" s="974" t="s">
        <v>8299</v>
      </c>
      <c r="H101" s="975"/>
      <c r="I101" s="975"/>
      <c r="J101" s="975"/>
      <c r="K101" s="975"/>
      <c r="L101" s="975"/>
      <c r="M101" s="975"/>
      <c r="N101" s="975"/>
      <c r="O101" s="975"/>
      <c r="P101" s="975"/>
      <c r="Q101" s="975"/>
      <c r="R101" s="975"/>
      <c r="S101" s="975"/>
      <c r="T101" s="975"/>
      <c r="U101" s="975"/>
      <c r="V101" s="975"/>
      <c r="W101" s="975"/>
      <c r="X101" s="975"/>
      <c r="Y101" s="975"/>
      <c r="Z101" s="975"/>
      <c r="AA101" s="975"/>
      <c r="AB101" s="976"/>
      <c r="AC101" s="977">
        <f t="shared" si="2"/>
        <v>0</v>
      </c>
      <c r="AD101" s="978"/>
      <c r="AE101" s="978"/>
      <c r="AF101" s="978"/>
      <c r="AG101" s="979"/>
      <c r="AH101" s="696" t="s">
        <v>6571</v>
      </c>
      <c r="AJ101" s="688">
        <f>SUMIF('pdc 2015'!$G$5:$G$607,'SP_Passivo MIN'!$B101,'pdc 2015'!$Q$5:$Q$607)</f>
        <v>0</v>
      </c>
    </row>
    <row r="102" spans="1:36" s="567" customFormat="1" ht="15.75" customHeight="1">
      <c r="A102" s="684"/>
      <c r="B102" s="971" t="s">
        <v>8300</v>
      </c>
      <c r="C102" s="972"/>
      <c r="D102" s="972"/>
      <c r="E102" s="972"/>
      <c r="F102" s="973"/>
      <c r="G102" s="974" t="s">
        <v>8301</v>
      </c>
      <c r="H102" s="975"/>
      <c r="I102" s="975"/>
      <c r="J102" s="975"/>
      <c r="K102" s="975"/>
      <c r="L102" s="975"/>
      <c r="M102" s="975"/>
      <c r="N102" s="975"/>
      <c r="O102" s="975"/>
      <c r="P102" s="975"/>
      <c r="Q102" s="975"/>
      <c r="R102" s="975"/>
      <c r="S102" s="975"/>
      <c r="T102" s="975"/>
      <c r="U102" s="975"/>
      <c r="V102" s="975"/>
      <c r="W102" s="975"/>
      <c r="X102" s="975"/>
      <c r="Y102" s="975"/>
      <c r="Z102" s="975"/>
      <c r="AA102" s="975"/>
      <c r="AB102" s="976"/>
      <c r="AC102" s="1001">
        <f>AC103+AC110+AC111</f>
        <v>0</v>
      </c>
      <c r="AD102" s="1002"/>
      <c r="AE102" s="1002"/>
      <c r="AF102" s="1002"/>
      <c r="AG102" s="1003"/>
      <c r="AH102" s="696" t="s">
        <v>6571</v>
      </c>
      <c r="AJ102" s="716">
        <f>AJ103+AJ110+AJ111</f>
        <v>0</v>
      </c>
    </row>
    <row r="103" spans="1:36" s="567" customFormat="1" ht="19.5" customHeight="1">
      <c r="A103" s="684"/>
      <c r="B103" s="1119" t="s">
        <v>8302</v>
      </c>
      <c r="C103" s="1120"/>
      <c r="D103" s="1120"/>
      <c r="E103" s="1120"/>
      <c r="F103" s="1121"/>
      <c r="G103" s="1122" t="s">
        <v>8303</v>
      </c>
      <c r="H103" s="1123"/>
      <c r="I103" s="1123"/>
      <c r="J103" s="1123"/>
      <c r="K103" s="1123"/>
      <c r="L103" s="1123"/>
      <c r="M103" s="1123"/>
      <c r="N103" s="1123"/>
      <c r="O103" s="1123"/>
      <c r="P103" s="1123"/>
      <c r="Q103" s="1123"/>
      <c r="R103" s="1123"/>
      <c r="S103" s="1123"/>
      <c r="T103" s="1123"/>
      <c r="U103" s="1123"/>
      <c r="V103" s="1123"/>
      <c r="W103" s="1123"/>
      <c r="X103" s="1123"/>
      <c r="Y103" s="1123"/>
      <c r="Z103" s="1123"/>
      <c r="AA103" s="1123"/>
      <c r="AB103" s="1124"/>
      <c r="AC103" s="1028">
        <f t="shared" ref="AC103:AC111" si="3">ROUND(AJ103/1000,0)</f>
        <v>0</v>
      </c>
      <c r="AD103" s="1029"/>
      <c r="AE103" s="1029"/>
      <c r="AF103" s="1029"/>
      <c r="AG103" s="1030"/>
      <c r="AH103" s="696" t="s">
        <v>6571</v>
      </c>
      <c r="AJ103" s="688">
        <f>SUMIF('pdc 2015'!G75:G676,'SP_Passivo MIN'!B103,'pdc 2015'!Q75:Q676)</f>
        <v>0</v>
      </c>
    </row>
    <row r="104" spans="1:36" s="567" customFormat="1" ht="17.25" customHeight="1">
      <c r="A104" s="684" t="s">
        <v>7940</v>
      </c>
      <c r="B104" s="1022" t="s">
        <v>8304</v>
      </c>
      <c r="C104" s="1023"/>
      <c r="D104" s="1023"/>
      <c r="E104" s="1023"/>
      <c r="F104" s="1024"/>
      <c r="G104" s="1025" t="s">
        <v>8305</v>
      </c>
      <c r="H104" s="1026"/>
      <c r="I104" s="1026"/>
      <c r="J104" s="1026"/>
      <c r="K104" s="1026"/>
      <c r="L104" s="1026"/>
      <c r="M104" s="1026"/>
      <c r="N104" s="1026"/>
      <c r="O104" s="1026"/>
      <c r="P104" s="1026"/>
      <c r="Q104" s="1026"/>
      <c r="R104" s="1026"/>
      <c r="S104" s="1026"/>
      <c r="T104" s="1026"/>
      <c r="U104" s="1026"/>
      <c r="V104" s="1026"/>
      <c r="W104" s="1026"/>
      <c r="X104" s="1026"/>
      <c r="Y104" s="1026"/>
      <c r="Z104" s="1026"/>
      <c r="AA104" s="1026"/>
      <c r="AB104" s="1027"/>
      <c r="AC104" s="977">
        <f t="shared" si="3"/>
        <v>0</v>
      </c>
      <c r="AD104" s="978"/>
      <c r="AE104" s="978"/>
      <c r="AF104" s="978"/>
      <c r="AG104" s="979"/>
      <c r="AH104" s="696" t="s">
        <v>6571</v>
      </c>
      <c r="AJ104" s="688">
        <f>SUMIF('pdc 2015'!$G$5:$G$607,'SP_Passivo MIN'!$B104,'pdc 2015'!$Q$5:$Q$607)</f>
        <v>0</v>
      </c>
    </row>
    <row r="105" spans="1:36" s="567" customFormat="1" ht="30.75" customHeight="1">
      <c r="A105" s="684" t="s">
        <v>7940</v>
      </c>
      <c r="B105" s="1022" t="s">
        <v>8306</v>
      </c>
      <c r="C105" s="1023"/>
      <c r="D105" s="1023"/>
      <c r="E105" s="1023"/>
      <c r="F105" s="1024"/>
      <c r="G105" s="1025" t="s">
        <v>8307</v>
      </c>
      <c r="H105" s="1026"/>
      <c r="I105" s="1026"/>
      <c r="J105" s="1026"/>
      <c r="K105" s="1026"/>
      <c r="L105" s="1026"/>
      <c r="M105" s="1026"/>
      <c r="N105" s="1026"/>
      <c r="O105" s="1026"/>
      <c r="P105" s="1026"/>
      <c r="Q105" s="1026"/>
      <c r="R105" s="1026"/>
      <c r="S105" s="1026"/>
      <c r="T105" s="1026"/>
      <c r="U105" s="1026"/>
      <c r="V105" s="1026"/>
      <c r="W105" s="1026"/>
      <c r="X105" s="1026"/>
      <c r="Y105" s="1026"/>
      <c r="Z105" s="1026"/>
      <c r="AA105" s="1026"/>
      <c r="AB105" s="1027"/>
      <c r="AC105" s="977">
        <f t="shared" si="3"/>
        <v>0</v>
      </c>
      <c r="AD105" s="978"/>
      <c r="AE105" s="978"/>
      <c r="AF105" s="978"/>
      <c r="AG105" s="979"/>
      <c r="AH105" s="696" t="s">
        <v>6571</v>
      </c>
      <c r="AJ105" s="688">
        <f>SUMIF('pdc 2015'!$G$5:$G$607,'SP_Passivo MIN'!$B105,'pdc 2015'!$Q$5:$Q$607)</f>
        <v>0</v>
      </c>
    </row>
    <row r="106" spans="1:36" s="567" customFormat="1" ht="32.25" customHeight="1">
      <c r="A106" s="684" t="s">
        <v>7940</v>
      </c>
      <c r="B106" s="1022" t="s">
        <v>8308</v>
      </c>
      <c r="C106" s="1023"/>
      <c r="D106" s="1023"/>
      <c r="E106" s="1023"/>
      <c r="F106" s="1024"/>
      <c r="G106" s="1025" t="s">
        <v>8309</v>
      </c>
      <c r="H106" s="1026"/>
      <c r="I106" s="1026"/>
      <c r="J106" s="1026"/>
      <c r="K106" s="1026"/>
      <c r="L106" s="1026"/>
      <c r="M106" s="1026"/>
      <c r="N106" s="1026"/>
      <c r="O106" s="1026"/>
      <c r="P106" s="1026"/>
      <c r="Q106" s="1026"/>
      <c r="R106" s="1026"/>
      <c r="S106" s="1026"/>
      <c r="T106" s="1026"/>
      <c r="U106" s="1026"/>
      <c r="V106" s="1026"/>
      <c r="W106" s="1026"/>
      <c r="X106" s="1026"/>
      <c r="Y106" s="1026"/>
      <c r="Z106" s="1026"/>
      <c r="AA106" s="1026"/>
      <c r="AB106" s="1027"/>
      <c r="AC106" s="977">
        <f t="shared" si="3"/>
        <v>0</v>
      </c>
      <c r="AD106" s="978"/>
      <c r="AE106" s="978"/>
      <c r="AF106" s="978"/>
      <c r="AG106" s="979"/>
      <c r="AH106" s="696" t="s">
        <v>6571</v>
      </c>
      <c r="AJ106" s="688">
        <f>SUMIF('pdc 2015'!$G$5:$G$607,'SP_Passivo MIN'!$B106,'pdc 2015'!$Q$5:$Q$607)</f>
        <v>0</v>
      </c>
    </row>
    <row r="107" spans="1:36" s="567" customFormat="1" ht="17.25" customHeight="1">
      <c r="A107" s="684" t="s">
        <v>6586</v>
      </c>
      <c r="B107" s="1022" t="s">
        <v>8310</v>
      </c>
      <c r="C107" s="1023"/>
      <c r="D107" s="1023"/>
      <c r="E107" s="1023"/>
      <c r="F107" s="1024"/>
      <c r="G107" s="1025" t="s">
        <v>8311</v>
      </c>
      <c r="H107" s="1026"/>
      <c r="I107" s="1026"/>
      <c r="J107" s="1026"/>
      <c r="K107" s="1026"/>
      <c r="L107" s="1026"/>
      <c r="M107" s="1026"/>
      <c r="N107" s="1026"/>
      <c r="O107" s="1026"/>
      <c r="P107" s="1026"/>
      <c r="Q107" s="1026"/>
      <c r="R107" s="1026"/>
      <c r="S107" s="1026"/>
      <c r="T107" s="1026"/>
      <c r="U107" s="1026"/>
      <c r="V107" s="1026"/>
      <c r="W107" s="1026"/>
      <c r="X107" s="1026"/>
      <c r="Y107" s="1026"/>
      <c r="Z107" s="1026"/>
      <c r="AA107" s="1026"/>
      <c r="AB107" s="1027"/>
      <c r="AC107" s="977">
        <f t="shared" si="3"/>
        <v>0</v>
      </c>
      <c r="AD107" s="978"/>
      <c r="AE107" s="978"/>
      <c r="AF107" s="978"/>
      <c r="AG107" s="979"/>
      <c r="AH107" s="696" t="s">
        <v>6571</v>
      </c>
      <c r="AJ107" s="688">
        <f>SUMIF('pdc 2015'!$G$5:$G$607,'SP_Passivo MIN'!$B107,'pdc 2015'!$Q$5:$Q$607)</f>
        <v>0</v>
      </c>
    </row>
    <row r="108" spans="1:36" s="567" customFormat="1" ht="18" customHeight="1">
      <c r="A108" s="684" t="s">
        <v>7940</v>
      </c>
      <c r="B108" s="1022" t="s">
        <v>8312</v>
      </c>
      <c r="C108" s="1023"/>
      <c r="D108" s="1023"/>
      <c r="E108" s="1023"/>
      <c r="F108" s="1024"/>
      <c r="G108" s="1025" t="s">
        <v>8313</v>
      </c>
      <c r="H108" s="1026"/>
      <c r="I108" s="1026"/>
      <c r="J108" s="1026"/>
      <c r="K108" s="1026"/>
      <c r="L108" s="1026"/>
      <c r="M108" s="1026"/>
      <c r="N108" s="1026"/>
      <c r="O108" s="1026"/>
      <c r="P108" s="1026"/>
      <c r="Q108" s="1026"/>
      <c r="R108" s="1026"/>
      <c r="S108" s="1026"/>
      <c r="T108" s="1026"/>
      <c r="U108" s="1026"/>
      <c r="V108" s="1026"/>
      <c r="W108" s="1026"/>
      <c r="X108" s="1026"/>
      <c r="Y108" s="1026"/>
      <c r="Z108" s="1026"/>
      <c r="AA108" s="1026"/>
      <c r="AB108" s="1027"/>
      <c r="AC108" s="977">
        <f t="shared" si="3"/>
        <v>0</v>
      </c>
      <c r="AD108" s="978"/>
      <c r="AE108" s="978"/>
      <c r="AF108" s="978"/>
      <c r="AG108" s="979"/>
      <c r="AH108" s="696" t="s">
        <v>6571</v>
      </c>
      <c r="AJ108" s="688">
        <f>SUMIF('pdc 2015'!$G$5:$G$607,'SP_Passivo MIN'!$B108,'pdc 2015'!$Q$5:$Q$607)</f>
        <v>0</v>
      </c>
    </row>
    <row r="109" spans="1:36" s="567" customFormat="1" ht="18" customHeight="1">
      <c r="A109" s="684" t="s">
        <v>7940</v>
      </c>
      <c r="B109" s="1022" t="s">
        <v>8314</v>
      </c>
      <c r="C109" s="1023"/>
      <c r="D109" s="1023"/>
      <c r="E109" s="1023"/>
      <c r="F109" s="1024"/>
      <c r="G109" s="1025" t="s">
        <v>8315</v>
      </c>
      <c r="H109" s="1026"/>
      <c r="I109" s="1026"/>
      <c r="J109" s="1026"/>
      <c r="K109" s="1026"/>
      <c r="L109" s="1026"/>
      <c r="M109" s="1026"/>
      <c r="N109" s="1026"/>
      <c r="O109" s="1026"/>
      <c r="P109" s="1026"/>
      <c r="Q109" s="1026"/>
      <c r="R109" s="1026"/>
      <c r="S109" s="1026"/>
      <c r="T109" s="1026"/>
      <c r="U109" s="1026"/>
      <c r="V109" s="1026"/>
      <c r="W109" s="1026"/>
      <c r="X109" s="1026"/>
      <c r="Y109" s="1026"/>
      <c r="Z109" s="1026"/>
      <c r="AA109" s="1026"/>
      <c r="AB109" s="1027"/>
      <c r="AC109" s="977">
        <f t="shared" si="3"/>
        <v>0</v>
      </c>
      <c r="AD109" s="978"/>
      <c r="AE109" s="978"/>
      <c r="AF109" s="978"/>
      <c r="AG109" s="979"/>
      <c r="AH109" s="696" t="s">
        <v>6571</v>
      </c>
      <c r="AJ109" s="688">
        <f>SUMIF('pdc 2015'!$G$5:$G$607,'SP_Passivo MIN'!$B109,'pdc 2015'!$Q$5:$Q$607)</f>
        <v>0</v>
      </c>
    </row>
    <row r="110" spans="1:36" s="567" customFormat="1" ht="18" customHeight="1">
      <c r="A110" s="684" t="s">
        <v>6646</v>
      </c>
      <c r="B110" s="989" t="s">
        <v>2110</v>
      </c>
      <c r="C110" s="990"/>
      <c r="D110" s="990"/>
      <c r="E110" s="990"/>
      <c r="F110" s="991"/>
      <c r="G110" s="992" t="s">
        <v>8316</v>
      </c>
      <c r="H110" s="993"/>
      <c r="I110" s="993"/>
      <c r="J110" s="993"/>
      <c r="K110" s="993"/>
      <c r="L110" s="993"/>
      <c r="M110" s="993"/>
      <c r="N110" s="993"/>
      <c r="O110" s="993"/>
      <c r="P110" s="993"/>
      <c r="Q110" s="993"/>
      <c r="R110" s="993"/>
      <c r="S110" s="993"/>
      <c r="T110" s="993"/>
      <c r="U110" s="993"/>
      <c r="V110" s="993"/>
      <c r="W110" s="993"/>
      <c r="X110" s="993"/>
      <c r="Y110" s="993"/>
      <c r="Z110" s="993"/>
      <c r="AA110" s="993"/>
      <c r="AB110" s="994"/>
      <c r="AC110" s="977">
        <f t="shared" si="3"/>
        <v>0</v>
      </c>
      <c r="AD110" s="978"/>
      <c r="AE110" s="978"/>
      <c r="AF110" s="978"/>
      <c r="AG110" s="979"/>
      <c r="AH110" s="696" t="s">
        <v>6571</v>
      </c>
      <c r="AJ110" s="688">
        <f>SUMIF('pdc 2015'!$G$5:$G$607,'SP_Passivo MIN'!$B110,'pdc 2015'!$Q$5:$Q$607)</f>
        <v>0</v>
      </c>
    </row>
    <row r="111" spans="1:36" s="567" customFormat="1" ht="18" customHeight="1">
      <c r="A111" s="696" t="s">
        <v>6586</v>
      </c>
      <c r="B111" s="989" t="s">
        <v>8317</v>
      </c>
      <c r="C111" s="990"/>
      <c r="D111" s="990"/>
      <c r="E111" s="990"/>
      <c r="F111" s="991"/>
      <c r="G111" s="992" t="s">
        <v>8318</v>
      </c>
      <c r="H111" s="993"/>
      <c r="I111" s="993"/>
      <c r="J111" s="993"/>
      <c r="K111" s="993"/>
      <c r="L111" s="993"/>
      <c r="M111" s="993"/>
      <c r="N111" s="993"/>
      <c r="O111" s="993"/>
      <c r="P111" s="993"/>
      <c r="Q111" s="993"/>
      <c r="R111" s="993"/>
      <c r="S111" s="993"/>
      <c r="T111" s="993"/>
      <c r="U111" s="993"/>
      <c r="V111" s="993"/>
      <c r="W111" s="993"/>
      <c r="X111" s="993"/>
      <c r="Y111" s="993"/>
      <c r="Z111" s="993"/>
      <c r="AA111" s="993"/>
      <c r="AB111" s="994"/>
      <c r="AC111" s="977">
        <f t="shared" si="3"/>
        <v>0</v>
      </c>
      <c r="AD111" s="978"/>
      <c r="AE111" s="978"/>
      <c r="AF111" s="978"/>
      <c r="AG111" s="979"/>
      <c r="AH111" s="696" t="s">
        <v>6571</v>
      </c>
      <c r="AJ111" s="688">
        <f>SUMIF('pdc 2015'!$G$5:$G$607,'SP_Passivo MIN'!$B111,'pdc 2015'!$Q$5:$Q$607)</f>
        <v>0</v>
      </c>
    </row>
    <row r="112" spans="1:36" s="567" customFormat="1" ht="15.75" customHeight="1">
      <c r="A112" s="684"/>
      <c r="B112" s="971" t="s">
        <v>8319</v>
      </c>
      <c r="C112" s="972"/>
      <c r="D112" s="972"/>
      <c r="E112" s="972"/>
      <c r="F112" s="973"/>
      <c r="G112" s="974" t="s">
        <v>8320</v>
      </c>
      <c r="H112" s="975"/>
      <c r="I112" s="975"/>
      <c r="J112" s="975"/>
      <c r="K112" s="975"/>
      <c r="L112" s="975"/>
      <c r="M112" s="975"/>
      <c r="N112" s="975"/>
      <c r="O112" s="975"/>
      <c r="P112" s="975"/>
      <c r="Q112" s="975"/>
      <c r="R112" s="975"/>
      <c r="S112" s="975"/>
      <c r="T112" s="975"/>
      <c r="U112" s="975"/>
      <c r="V112" s="975"/>
      <c r="W112" s="975"/>
      <c r="X112" s="975"/>
      <c r="Y112" s="975"/>
      <c r="Z112" s="975"/>
      <c r="AA112" s="975"/>
      <c r="AB112" s="976"/>
      <c r="AC112" s="1001">
        <f>SUM(AC113:AG115)</f>
        <v>0</v>
      </c>
      <c r="AD112" s="1002"/>
      <c r="AE112" s="1002"/>
      <c r="AF112" s="1002"/>
      <c r="AG112" s="1003"/>
      <c r="AH112" s="696" t="s">
        <v>6571</v>
      </c>
      <c r="AJ112" s="716">
        <f>SUM(AJ113:AJ115)</f>
        <v>0</v>
      </c>
    </row>
    <row r="113" spans="1:36" s="567" customFormat="1" ht="18.75" customHeight="1">
      <c r="A113" s="684"/>
      <c r="B113" s="1119" t="s">
        <v>2124</v>
      </c>
      <c r="C113" s="1120"/>
      <c r="D113" s="1120"/>
      <c r="E113" s="1120"/>
      <c r="F113" s="1121"/>
      <c r="G113" s="1122" t="s">
        <v>8321</v>
      </c>
      <c r="H113" s="1123"/>
      <c r="I113" s="1123"/>
      <c r="J113" s="1123"/>
      <c r="K113" s="1123"/>
      <c r="L113" s="1123"/>
      <c r="M113" s="1123"/>
      <c r="N113" s="1123"/>
      <c r="O113" s="1123"/>
      <c r="P113" s="1123"/>
      <c r="Q113" s="1123"/>
      <c r="R113" s="1123"/>
      <c r="S113" s="1123"/>
      <c r="T113" s="1123"/>
      <c r="U113" s="1123"/>
      <c r="V113" s="1123"/>
      <c r="W113" s="1123"/>
      <c r="X113" s="1123"/>
      <c r="Y113" s="1123"/>
      <c r="Z113" s="1123"/>
      <c r="AA113" s="1123"/>
      <c r="AB113" s="1124"/>
      <c r="AC113" s="977">
        <f>ROUND(AJ113/1000,0)</f>
        <v>0</v>
      </c>
      <c r="AD113" s="978"/>
      <c r="AE113" s="978"/>
      <c r="AF113" s="978"/>
      <c r="AG113" s="979"/>
      <c r="AH113" s="696" t="s">
        <v>6571</v>
      </c>
      <c r="AJ113" s="688">
        <f>SUMIF('pdc 2015'!$G$5:$G$607,'SP_Passivo MIN'!$B113,'pdc 2015'!$Q$5:$Q$607)</f>
        <v>0</v>
      </c>
    </row>
    <row r="114" spans="1:36" s="567" customFormat="1" ht="15.75" customHeight="1">
      <c r="A114" s="684"/>
      <c r="B114" s="989" t="s">
        <v>2135</v>
      </c>
      <c r="C114" s="990"/>
      <c r="D114" s="990"/>
      <c r="E114" s="990"/>
      <c r="F114" s="991"/>
      <c r="G114" s="992" t="s">
        <v>8322</v>
      </c>
      <c r="H114" s="993"/>
      <c r="I114" s="993"/>
      <c r="J114" s="993"/>
      <c r="K114" s="993"/>
      <c r="L114" s="993"/>
      <c r="M114" s="993"/>
      <c r="N114" s="993"/>
      <c r="O114" s="993"/>
      <c r="P114" s="993"/>
      <c r="Q114" s="993"/>
      <c r="R114" s="993"/>
      <c r="S114" s="993"/>
      <c r="T114" s="993"/>
      <c r="U114" s="993"/>
      <c r="V114" s="993"/>
      <c r="W114" s="993"/>
      <c r="X114" s="993"/>
      <c r="Y114" s="993"/>
      <c r="Z114" s="993"/>
      <c r="AA114" s="993"/>
      <c r="AB114" s="994"/>
      <c r="AC114" s="977">
        <f>ROUND(AJ114/1000,0)</f>
        <v>0</v>
      </c>
      <c r="AD114" s="978"/>
      <c r="AE114" s="978"/>
      <c r="AF114" s="978"/>
      <c r="AG114" s="979"/>
      <c r="AH114" s="696" t="s">
        <v>6571</v>
      </c>
      <c r="AJ114" s="688">
        <f>SUMIF('pdc 2015'!$G$5:$G$607,'SP_Passivo MIN'!$B114,'pdc 2015'!$Q$5:$Q$607)</f>
        <v>0</v>
      </c>
    </row>
    <row r="115" spans="1:36" s="567" customFormat="1" ht="15.75" customHeight="1">
      <c r="A115" s="684"/>
      <c r="B115" s="989" t="s">
        <v>2141</v>
      </c>
      <c r="C115" s="990"/>
      <c r="D115" s="990"/>
      <c r="E115" s="990"/>
      <c r="F115" s="991"/>
      <c r="G115" s="992" t="s">
        <v>8323</v>
      </c>
      <c r="H115" s="993"/>
      <c r="I115" s="993"/>
      <c r="J115" s="993"/>
      <c r="K115" s="993"/>
      <c r="L115" s="993"/>
      <c r="M115" s="993"/>
      <c r="N115" s="993"/>
      <c r="O115" s="993"/>
      <c r="P115" s="993"/>
      <c r="Q115" s="993"/>
      <c r="R115" s="993"/>
      <c r="S115" s="993"/>
      <c r="T115" s="993"/>
      <c r="U115" s="993"/>
      <c r="V115" s="993"/>
      <c r="W115" s="993"/>
      <c r="X115" s="993"/>
      <c r="Y115" s="993"/>
      <c r="Z115" s="993"/>
      <c r="AA115" s="993"/>
      <c r="AB115" s="994"/>
      <c r="AC115" s="977">
        <f>ROUND(AJ115/1000,0)</f>
        <v>0</v>
      </c>
      <c r="AD115" s="978"/>
      <c r="AE115" s="978"/>
      <c r="AF115" s="978"/>
      <c r="AG115" s="979"/>
      <c r="AH115" s="696" t="s">
        <v>6571</v>
      </c>
      <c r="AJ115" s="688">
        <f>SUMIF('pdc 2015'!$G$5:$G$607,'SP_Passivo MIN'!$B115,'pdc 2015'!$Q$5:$Q$607)</f>
        <v>0</v>
      </c>
    </row>
    <row r="116" spans="1:36" s="567" customFormat="1" ht="15.75" customHeight="1">
      <c r="A116" s="696"/>
      <c r="B116" s="971" t="s">
        <v>8324</v>
      </c>
      <c r="C116" s="972"/>
      <c r="D116" s="972"/>
      <c r="E116" s="972"/>
      <c r="F116" s="973"/>
      <c r="G116" s="974" t="s">
        <v>8325</v>
      </c>
      <c r="H116" s="975"/>
      <c r="I116" s="975"/>
      <c r="J116" s="975"/>
      <c r="K116" s="975"/>
      <c r="L116" s="975"/>
      <c r="M116" s="975"/>
      <c r="N116" s="975"/>
      <c r="O116" s="975"/>
      <c r="P116" s="975"/>
      <c r="Q116" s="975"/>
      <c r="R116" s="975"/>
      <c r="S116" s="975"/>
      <c r="T116" s="975"/>
      <c r="U116" s="975"/>
      <c r="V116" s="975"/>
      <c r="W116" s="975"/>
      <c r="X116" s="975"/>
      <c r="Y116" s="975"/>
      <c r="Z116" s="975"/>
      <c r="AA116" s="975"/>
      <c r="AB116" s="976"/>
      <c r="AC116" s="1001">
        <f>SUM(AC117:AG118)</f>
        <v>0</v>
      </c>
      <c r="AD116" s="1002"/>
      <c r="AE116" s="1002"/>
      <c r="AF116" s="1002"/>
      <c r="AG116" s="1003"/>
      <c r="AH116" s="696" t="s">
        <v>6571</v>
      </c>
      <c r="AJ116" s="716">
        <f>SUM(AJ117:AJ118)</f>
        <v>0</v>
      </c>
    </row>
    <row r="117" spans="1:36" s="567" customFormat="1" ht="18.75" customHeight="1">
      <c r="A117" s="684"/>
      <c r="B117" s="1119" t="s">
        <v>2315</v>
      </c>
      <c r="C117" s="1120"/>
      <c r="D117" s="1120"/>
      <c r="E117" s="1120"/>
      <c r="F117" s="1121"/>
      <c r="G117" s="1122" t="s">
        <v>8326</v>
      </c>
      <c r="H117" s="1123"/>
      <c r="I117" s="1123"/>
      <c r="J117" s="1123"/>
      <c r="K117" s="1123"/>
      <c r="L117" s="1123"/>
      <c r="M117" s="1123"/>
      <c r="N117" s="1123"/>
      <c r="O117" s="1123"/>
      <c r="P117" s="1123"/>
      <c r="Q117" s="1123"/>
      <c r="R117" s="1123"/>
      <c r="S117" s="1123"/>
      <c r="T117" s="1123"/>
      <c r="U117" s="1123"/>
      <c r="V117" s="1123"/>
      <c r="W117" s="1123"/>
      <c r="X117" s="1123"/>
      <c r="Y117" s="1123"/>
      <c r="Z117" s="1123"/>
      <c r="AA117" s="1123"/>
      <c r="AB117" s="1124"/>
      <c r="AC117" s="977">
        <f>ROUND(AJ117/1000,0)</f>
        <v>0</v>
      </c>
      <c r="AD117" s="978"/>
      <c r="AE117" s="978"/>
      <c r="AF117" s="978"/>
      <c r="AG117" s="979"/>
      <c r="AH117" s="696" t="s">
        <v>6571</v>
      </c>
      <c r="AJ117" s="688">
        <f>SUMIF('pdc 2015'!G89:G690,'SP_Passivo MIN'!B117,'pdc 2015'!Q89:Q690)</f>
        <v>0</v>
      </c>
    </row>
    <row r="118" spans="1:36" s="567" customFormat="1" ht="15.75" customHeight="1">
      <c r="A118" s="684"/>
      <c r="B118" s="989" t="s">
        <v>2326</v>
      </c>
      <c r="C118" s="990"/>
      <c r="D118" s="990"/>
      <c r="E118" s="990"/>
      <c r="F118" s="991"/>
      <c r="G118" s="992" t="s">
        <v>8327</v>
      </c>
      <c r="H118" s="993"/>
      <c r="I118" s="993"/>
      <c r="J118" s="993"/>
      <c r="K118" s="993"/>
      <c r="L118" s="993"/>
      <c r="M118" s="993"/>
      <c r="N118" s="993"/>
      <c r="O118" s="993"/>
      <c r="P118" s="993"/>
      <c r="Q118" s="993"/>
      <c r="R118" s="993"/>
      <c r="S118" s="993"/>
      <c r="T118" s="993"/>
      <c r="U118" s="993"/>
      <c r="V118" s="993"/>
      <c r="W118" s="993"/>
      <c r="X118" s="993"/>
      <c r="Y118" s="993"/>
      <c r="Z118" s="993"/>
      <c r="AA118" s="993"/>
      <c r="AB118" s="994"/>
      <c r="AC118" s="977">
        <f>ROUND(AJ118/1000,0)</f>
        <v>0</v>
      </c>
      <c r="AD118" s="978"/>
      <c r="AE118" s="978"/>
      <c r="AF118" s="978"/>
      <c r="AG118" s="979"/>
      <c r="AH118" s="696" t="s">
        <v>6571</v>
      </c>
      <c r="AJ118" s="688">
        <f>SUMIF('pdc 2015'!$G$5:$G$607,'SP_Passivo MIN'!$B118,'pdc 2015'!$Q$5:$Q$607)</f>
        <v>0</v>
      </c>
    </row>
    <row r="119" spans="1:36" s="567" customFormat="1" ht="15.75" customHeight="1">
      <c r="A119" s="696"/>
      <c r="B119" s="971" t="s">
        <v>2016</v>
      </c>
      <c r="C119" s="972"/>
      <c r="D119" s="972"/>
      <c r="E119" s="972"/>
      <c r="F119" s="973"/>
      <c r="G119" s="974" t="s">
        <v>8328</v>
      </c>
      <c r="H119" s="975"/>
      <c r="I119" s="975"/>
      <c r="J119" s="975"/>
      <c r="K119" s="975"/>
      <c r="L119" s="975"/>
      <c r="M119" s="975"/>
      <c r="N119" s="975"/>
      <c r="O119" s="975"/>
      <c r="P119" s="975"/>
      <c r="Q119" s="975"/>
      <c r="R119" s="975"/>
      <c r="S119" s="975"/>
      <c r="T119" s="975"/>
      <c r="U119" s="975"/>
      <c r="V119" s="975"/>
      <c r="W119" s="975"/>
      <c r="X119" s="975"/>
      <c r="Y119" s="975"/>
      <c r="Z119" s="975"/>
      <c r="AA119" s="975"/>
      <c r="AB119" s="976"/>
      <c r="AC119" s="977">
        <f>ROUND(AJ119/1000,0)</f>
        <v>0</v>
      </c>
      <c r="AD119" s="978"/>
      <c r="AE119" s="978"/>
      <c r="AF119" s="978"/>
      <c r="AG119" s="979"/>
      <c r="AH119" s="696" t="s">
        <v>6571</v>
      </c>
      <c r="AJ119" s="688">
        <f>SUMIF('pdc 2015'!$G$5:$G$607,'SP_Passivo MIN'!$B119,'pdc 2015'!$Q$5:$Q$607)</f>
        <v>0</v>
      </c>
    </row>
    <row r="120" spans="1:36" s="567" customFormat="1" ht="15.75" customHeight="1">
      <c r="A120" s="696"/>
      <c r="B120" s="971" t="s">
        <v>2229</v>
      </c>
      <c r="C120" s="972"/>
      <c r="D120" s="972"/>
      <c r="E120" s="972"/>
      <c r="F120" s="973"/>
      <c r="G120" s="974" t="s">
        <v>8329</v>
      </c>
      <c r="H120" s="975"/>
      <c r="I120" s="975"/>
      <c r="J120" s="975"/>
      <c r="K120" s="975"/>
      <c r="L120" s="975"/>
      <c r="M120" s="975"/>
      <c r="N120" s="975"/>
      <c r="O120" s="975"/>
      <c r="P120" s="975"/>
      <c r="Q120" s="975"/>
      <c r="R120" s="975"/>
      <c r="S120" s="975"/>
      <c r="T120" s="975"/>
      <c r="U120" s="975"/>
      <c r="V120" s="975"/>
      <c r="W120" s="975"/>
      <c r="X120" s="975"/>
      <c r="Y120" s="975"/>
      <c r="Z120" s="975"/>
      <c r="AA120" s="975"/>
      <c r="AB120" s="976"/>
      <c r="AC120" s="977">
        <f>ROUND(AJ120/1000,0)</f>
        <v>0</v>
      </c>
      <c r="AD120" s="978"/>
      <c r="AE120" s="978"/>
      <c r="AF120" s="978"/>
      <c r="AG120" s="979"/>
      <c r="AH120" s="696" t="s">
        <v>6571</v>
      </c>
      <c r="AJ120" s="688">
        <f>SUMIF('pdc 2015'!$G$5:$G$607,'SP_Passivo MIN'!$B120,'pdc 2015'!$Q$5:$Q$607)</f>
        <v>0</v>
      </c>
    </row>
    <row r="121" spans="1:36" s="567" customFormat="1" ht="15.75" customHeight="1">
      <c r="A121" s="696"/>
      <c r="B121" s="971" t="s">
        <v>2187</v>
      </c>
      <c r="C121" s="972"/>
      <c r="D121" s="972"/>
      <c r="E121" s="972"/>
      <c r="F121" s="973"/>
      <c r="G121" s="974" t="s">
        <v>8330</v>
      </c>
      <c r="H121" s="975"/>
      <c r="I121" s="975"/>
      <c r="J121" s="975"/>
      <c r="K121" s="975"/>
      <c r="L121" s="975"/>
      <c r="M121" s="975"/>
      <c r="N121" s="975"/>
      <c r="O121" s="975"/>
      <c r="P121" s="975"/>
      <c r="Q121" s="975"/>
      <c r="R121" s="975"/>
      <c r="S121" s="975"/>
      <c r="T121" s="975"/>
      <c r="U121" s="975"/>
      <c r="V121" s="975"/>
      <c r="W121" s="975"/>
      <c r="X121" s="975"/>
      <c r="Y121" s="975"/>
      <c r="Z121" s="975"/>
      <c r="AA121" s="975"/>
      <c r="AB121" s="976"/>
      <c r="AC121" s="977">
        <f>ROUND(AJ121/1000,0)</f>
        <v>0</v>
      </c>
      <c r="AD121" s="978"/>
      <c r="AE121" s="978"/>
      <c r="AF121" s="978"/>
      <c r="AG121" s="979"/>
      <c r="AH121" s="696" t="s">
        <v>6571</v>
      </c>
      <c r="AJ121" s="688">
        <f>SUMIF('pdc 2015'!$G$5:$G$607,'SP_Passivo MIN'!$B121,'pdc 2015'!$Q$5:$Q$607)</f>
        <v>0</v>
      </c>
    </row>
    <row r="122" spans="1:36" s="567" customFormat="1" ht="15.75" customHeight="1">
      <c r="A122" s="696"/>
      <c r="B122" s="971" t="s">
        <v>8331</v>
      </c>
      <c r="C122" s="972"/>
      <c r="D122" s="972"/>
      <c r="E122" s="972"/>
      <c r="F122" s="973"/>
      <c r="G122" s="974" t="s">
        <v>8332</v>
      </c>
      <c r="H122" s="975"/>
      <c r="I122" s="975"/>
      <c r="J122" s="975"/>
      <c r="K122" s="975"/>
      <c r="L122" s="975"/>
      <c r="M122" s="975"/>
      <c r="N122" s="975"/>
      <c r="O122" s="975"/>
      <c r="P122" s="975"/>
      <c r="Q122" s="975"/>
      <c r="R122" s="975"/>
      <c r="S122" s="975"/>
      <c r="T122" s="975"/>
      <c r="U122" s="975"/>
      <c r="V122" s="975"/>
      <c r="W122" s="975"/>
      <c r="X122" s="975"/>
      <c r="Y122" s="975"/>
      <c r="Z122" s="975"/>
      <c r="AA122" s="975"/>
      <c r="AB122" s="976"/>
      <c r="AC122" s="1001">
        <f>SUM(AC123:AG126)</f>
        <v>0</v>
      </c>
      <c r="AD122" s="1002"/>
      <c r="AE122" s="1002"/>
      <c r="AF122" s="1002"/>
      <c r="AG122" s="1003"/>
      <c r="AH122" s="696" t="s">
        <v>6571</v>
      </c>
      <c r="AJ122" s="716">
        <f>SUM(AJ123:AJ126)</f>
        <v>0</v>
      </c>
    </row>
    <row r="123" spans="1:36" s="567" customFormat="1" ht="15.75" customHeight="1">
      <c r="A123" s="696"/>
      <c r="B123" s="989" t="s">
        <v>2036</v>
      </c>
      <c r="C123" s="990"/>
      <c r="D123" s="990"/>
      <c r="E123" s="990"/>
      <c r="F123" s="991"/>
      <c r="G123" s="992" t="s">
        <v>8333</v>
      </c>
      <c r="H123" s="993"/>
      <c r="I123" s="993"/>
      <c r="J123" s="993"/>
      <c r="K123" s="993"/>
      <c r="L123" s="993"/>
      <c r="M123" s="993"/>
      <c r="N123" s="993"/>
      <c r="O123" s="993"/>
      <c r="P123" s="993"/>
      <c r="Q123" s="993"/>
      <c r="R123" s="993"/>
      <c r="S123" s="993"/>
      <c r="T123" s="993"/>
      <c r="U123" s="993"/>
      <c r="V123" s="993"/>
      <c r="W123" s="993"/>
      <c r="X123" s="993"/>
      <c r="Y123" s="993"/>
      <c r="Z123" s="993"/>
      <c r="AA123" s="993"/>
      <c r="AB123" s="994"/>
      <c r="AC123" s="977">
        <f>ROUND(AJ123/1000,0)</f>
        <v>0</v>
      </c>
      <c r="AD123" s="978"/>
      <c r="AE123" s="978"/>
      <c r="AF123" s="978"/>
      <c r="AG123" s="979"/>
      <c r="AH123" s="696" t="s">
        <v>6571</v>
      </c>
      <c r="AJ123" s="688">
        <f>SUMIF('pdc 2015'!$G$5:$G$607,'SP_Passivo MIN'!$B123,'pdc 2015'!$Q$5:$Q$607)</f>
        <v>0</v>
      </c>
    </row>
    <row r="124" spans="1:36" s="567" customFormat="1" ht="15.75" customHeight="1">
      <c r="A124" s="684"/>
      <c r="B124" s="989" t="s">
        <v>1843</v>
      </c>
      <c r="C124" s="990"/>
      <c r="D124" s="990"/>
      <c r="E124" s="990"/>
      <c r="F124" s="991"/>
      <c r="G124" s="992" t="s">
        <v>8334</v>
      </c>
      <c r="H124" s="993"/>
      <c r="I124" s="993"/>
      <c r="J124" s="993"/>
      <c r="K124" s="993"/>
      <c r="L124" s="993"/>
      <c r="M124" s="993"/>
      <c r="N124" s="993"/>
      <c r="O124" s="993"/>
      <c r="P124" s="993"/>
      <c r="Q124" s="993"/>
      <c r="R124" s="993"/>
      <c r="S124" s="993"/>
      <c r="T124" s="993"/>
      <c r="U124" s="993"/>
      <c r="V124" s="993"/>
      <c r="W124" s="993"/>
      <c r="X124" s="993"/>
      <c r="Y124" s="993"/>
      <c r="Z124" s="993"/>
      <c r="AA124" s="993"/>
      <c r="AB124" s="994"/>
      <c r="AC124" s="977">
        <f>ROUND(AJ124/1000,0)</f>
        <v>0</v>
      </c>
      <c r="AD124" s="978"/>
      <c r="AE124" s="978"/>
      <c r="AF124" s="978"/>
      <c r="AG124" s="979"/>
      <c r="AH124" s="696" t="s">
        <v>6571</v>
      </c>
      <c r="AJ124" s="688">
        <f>SUMIF('pdc 2015'!$G$5:$G$607,'SP_Passivo MIN'!$B124,'pdc 2015'!$Q$5:$Q$607)</f>
        <v>0</v>
      </c>
    </row>
    <row r="125" spans="1:36" s="567" customFormat="1" ht="15.75" customHeight="1">
      <c r="A125" s="684"/>
      <c r="B125" s="989" t="s">
        <v>8335</v>
      </c>
      <c r="C125" s="990"/>
      <c r="D125" s="990"/>
      <c r="E125" s="990"/>
      <c r="F125" s="991"/>
      <c r="G125" s="992" t="s">
        <v>8336</v>
      </c>
      <c r="H125" s="993"/>
      <c r="I125" s="993"/>
      <c r="J125" s="993"/>
      <c r="K125" s="993"/>
      <c r="L125" s="993"/>
      <c r="M125" s="993"/>
      <c r="N125" s="993"/>
      <c r="O125" s="993"/>
      <c r="P125" s="993"/>
      <c r="Q125" s="993"/>
      <c r="R125" s="993"/>
      <c r="S125" s="993"/>
      <c r="T125" s="993"/>
      <c r="U125" s="993"/>
      <c r="V125" s="993"/>
      <c r="W125" s="993"/>
      <c r="X125" s="993"/>
      <c r="Y125" s="993"/>
      <c r="Z125" s="993"/>
      <c r="AA125" s="993"/>
      <c r="AB125" s="994"/>
      <c r="AC125" s="977">
        <f>ROUND(AJ125/1000,0)</f>
        <v>0</v>
      </c>
      <c r="AD125" s="978"/>
      <c r="AE125" s="978"/>
      <c r="AF125" s="978"/>
      <c r="AG125" s="979"/>
      <c r="AH125" s="696" t="s">
        <v>6571</v>
      </c>
      <c r="AJ125" s="688">
        <f>SUMIF('pdc 2015'!$G$5:$G$607,'SP_Passivo MIN'!$B125,'pdc 2015'!$Q$5:$Q$607)</f>
        <v>0</v>
      </c>
    </row>
    <row r="126" spans="1:36" s="567" customFormat="1" ht="15.75" customHeight="1" thickBot="1">
      <c r="A126" s="684"/>
      <c r="B126" s="995" t="s">
        <v>2064</v>
      </c>
      <c r="C126" s="996"/>
      <c r="D126" s="996"/>
      <c r="E126" s="996"/>
      <c r="F126" s="997"/>
      <c r="G126" s="998" t="s">
        <v>8337</v>
      </c>
      <c r="H126" s="999"/>
      <c r="I126" s="999"/>
      <c r="J126" s="999"/>
      <c r="K126" s="999"/>
      <c r="L126" s="999"/>
      <c r="M126" s="999"/>
      <c r="N126" s="999"/>
      <c r="O126" s="999"/>
      <c r="P126" s="999"/>
      <c r="Q126" s="999"/>
      <c r="R126" s="999"/>
      <c r="S126" s="999"/>
      <c r="T126" s="999"/>
      <c r="U126" s="999"/>
      <c r="V126" s="999"/>
      <c r="W126" s="999"/>
      <c r="X126" s="999"/>
      <c r="Y126" s="999"/>
      <c r="Z126" s="999"/>
      <c r="AA126" s="999"/>
      <c r="AB126" s="1000"/>
      <c r="AC126" s="967">
        <f>ROUND(AJ126/1000,0)</f>
        <v>0</v>
      </c>
      <c r="AD126" s="968"/>
      <c r="AE126" s="968"/>
      <c r="AF126" s="968"/>
      <c r="AG126" s="969"/>
      <c r="AH126" s="720" t="s">
        <v>6571</v>
      </c>
      <c r="AJ126" s="688">
        <f>SUMIF('pdc 2015'!$G$5:$G$607,'SP_Passivo MIN'!$B126,'pdc 2015'!$Q$5:$Q$607)</f>
        <v>0</v>
      </c>
    </row>
    <row r="127" spans="1:36" s="567" customFormat="1" ht="15.75" customHeight="1">
      <c r="A127" s="689"/>
      <c r="B127" s="980" t="s">
        <v>8338</v>
      </c>
      <c r="C127" s="981"/>
      <c r="D127" s="981"/>
      <c r="E127" s="981"/>
      <c r="F127" s="982"/>
      <c r="G127" s="983" t="s">
        <v>8339</v>
      </c>
      <c r="H127" s="984"/>
      <c r="I127" s="984"/>
      <c r="J127" s="984"/>
      <c r="K127" s="984"/>
      <c r="L127" s="984"/>
      <c r="M127" s="984"/>
      <c r="N127" s="984"/>
      <c r="O127" s="984"/>
      <c r="P127" s="984"/>
      <c r="Q127" s="984"/>
      <c r="R127" s="984"/>
      <c r="S127" s="984"/>
      <c r="T127" s="984"/>
      <c r="U127" s="984"/>
      <c r="V127" s="984"/>
      <c r="W127" s="984"/>
      <c r="X127" s="984"/>
      <c r="Y127" s="984"/>
      <c r="Z127" s="984"/>
      <c r="AA127" s="984"/>
      <c r="AB127" s="985"/>
      <c r="AC127" s="986">
        <f>AC128+AC131</f>
        <v>0</v>
      </c>
      <c r="AD127" s="987"/>
      <c r="AE127" s="987"/>
      <c r="AF127" s="987"/>
      <c r="AG127" s="988"/>
      <c r="AH127" s="719" t="s">
        <v>6571</v>
      </c>
      <c r="AJ127" s="714">
        <f>AJ128+AJ131</f>
        <v>0</v>
      </c>
    </row>
    <row r="128" spans="1:36" s="567" customFormat="1" ht="15.75" customHeight="1">
      <c r="A128" s="684"/>
      <c r="B128" s="971" t="s">
        <v>8340</v>
      </c>
      <c r="C128" s="972"/>
      <c r="D128" s="972"/>
      <c r="E128" s="972"/>
      <c r="F128" s="973"/>
      <c r="G128" s="974" t="s">
        <v>8341</v>
      </c>
      <c r="H128" s="975"/>
      <c r="I128" s="975"/>
      <c r="J128" s="975"/>
      <c r="K128" s="975"/>
      <c r="L128" s="975"/>
      <c r="M128" s="975"/>
      <c r="N128" s="975"/>
      <c r="O128" s="975"/>
      <c r="P128" s="975"/>
      <c r="Q128" s="975"/>
      <c r="R128" s="975"/>
      <c r="S128" s="975"/>
      <c r="T128" s="975"/>
      <c r="U128" s="975"/>
      <c r="V128" s="975"/>
      <c r="W128" s="975"/>
      <c r="X128" s="975"/>
      <c r="Y128" s="975"/>
      <c r="Z128" s="975"/>
      <c r="AA128" s="975"/>
      <c r="AB128" s="976"/>
      <c r="AC128" s="1001">
        <f>SUM(AC129:AG130)</f>
        <v>0</v>
      </c>
      <c r="AD128" s="1002"/>
      <c r="AE128" s="1002"/>
      <c r="AF128" s="1002"/>
      <c r="AG128" s="1003"/>
      <c r="AH128" s="696" t="s">
        <v>6571</v>
      </c>
      <c r="AJ128" s="716">
        <f>SUM(AJ129:AJ130)</f>
        <v>0</v>
      </c>
    </row>
    <row r="129" spans="1:36" s="567" customFormat="1" ht="15.75" customHeight="1">
      <c r="A129" s="684"/>
      <c r="B129" s="989" t="s">
        <v>2389</v>
      </c>
      <c r="C129" s="990"/>
      <c r="D129" s="990"/>
      <c r="E129" s="990"/>
      <c r="F129" s="991"/>
      <c r="G129" s="992" t="s">
        <v>8342</v>
      </c>
      <c r="H129" s="993"/>
      <c r="I129" s="993"/>
      <c r="J129" s="993"/>
      <c r="K129" s="993"/>
      <c r="L129" s="993"/>
      <c r="M129" s="993"/>
      <c r="N129" s="993"/>
      <c r="O129" s="993"/>
      <c r="P129" s="993"/>
      <c r="Q129" s="993"/>
      <c r="R129" s="993"/>
      <c r="S129" s="993"/>
      <c r="T129" s="993"/>
      <c r="U129" s="993"/>
      <c r="V129" s="993"/>
      <c r="W129" s="993"/>
      <c r="X129" s="993"/>
      <c r="Y129" s="993"/>
      <c r="Z129" s="993"/>
      <c r="AA129" s="993"/>
      <c r="AB129" s="994"/>
      <c r="AC129" s="977">
        <f>ROUND(AJ129/1000,0)</f>
        <v>0</v>
      </c>
      <c r="AD129" s="978"/>
      <c r="AE129" s="978"/>
      <c r="AF129" s="978"/>
      <c r="AG129" s="979"/>
      <c r="AH129" s="696" t="s">
        <v>6571</v>
      </c>
      <c r="AJ129" s="688">
        <f>SUMIF('pdc 2015'!$G$5:$G$607,'SP_Passivo MIN'!$B129,'pdc 2015'!$Q$5:$Q$607)</f>
        <v>0</v>
      </c>
    </row>
    <row r="130" spans="1:36" s="567" customFormat="1" ht="15.75" customHeight="1">
      <c r="A130" s="696" t="s">
        <v>6586</v>
      </c>
      <c r="B130" s="989" t="s">
        <v>8343</v>
      </c>
      <c r="C130" s="990"/>
      <c r="D130" s="990"/>
      <c r="E130" s="990"/>
      <c r="F130" s="991"/>
      <c r="G130" s="992" t="s">
        <v>8344</v>
      </c>
      <c r="H130" s="993"/>
      <c r="I130" s="993"/>
      <c r="J130" s="993"/>
      <c r="K130" s="993"/>
      <c r="L130" s="993"/>
      <c r="M130" s="993"/>
      <c r="N130" s="993"/>
      <c r="O130" s="993"/>
      <c r="P130" s="993"/>
      <c r="Q130" s="993"/>
      <c r="R130" s="993"/>
      <c r="S130" s="993"/>
      <c r="T130" s="993"/>
      <c r="U130" s="993"/>
      <c r="V130" s="993"/>
      <c r="W130" s="993"/>
      <c r="X130" s="993"/>
      <c r="Y130" s="993"/>
      <c r="Z130" s="993"/>
      <c r="AA130" s="993"/>
      <c r="AB130" s="994"/>
      <c r="AC130" s="977">
        <f>ROUND(AJ130/1000,0)</f>
        <v>0</v>
      </c>
      <c r="AD130" s="978"/>
      <c r="AE130" s="978"/>
      <c r="AF130" s="978"/>
      <c r="AG130" s="979"/>
      <c r="AH130" s="696" t="s">
        <v>6571</v>
      </c>
      <c r="AJ130" s="688">
        <f>SUMIF('pdc 2015'!$G$5:$G$607,'SP_Passivo MIN'!$B130,'pdc 2015'!$Q$5:$Q$607)</f>
        <v>0</v>
      </c>
    </row>
    <row r="131" spans="1:36" s="567" customFormat="1" ht="15.75" customHeight="1">
      <c r="A131" s="684"/>
      <c r="B131" s="971" t="s">
        <v>8345</v>
      </c>
      <c r="C131" s="972"/>
      <c r="D131" s="972"/>
      <c r="E131" s="972"/>
      <c r="F131" s="973"/>
      <c r="G131" s="974" t="s">
        <v>8346</v>
      </c>
      <c r="H131" s="975"/>
      <c r="I131" s="975"/>
      <c r="J131" s="975"/>
      <c r="K131" s="975"/>
      <c r="L131" s="975"/>
      <c r="M131" s="975"/>
      <c r="N131" s="975"/>
      <c r="O131" s="975"/>
      <c r="P131" s="975"/>
      <c r="Q131" s="975"/>
      <c r="R131" s="975"/>
      <c r="S131" s="975"/>
      <c r="T131" s="975"/>
      <c r="U131" s="975"/>
      <c r="V131" s="975"/>
      <c r="W131" s="975"/>
      <c r="X131" s="975"/>
      <c r="Y131" s="975"/>
      <c r="Z131" s="975"/>
      <c r="AA131" s="975"/>
      <c r="AB131" s="976"/>
      <c r="AC131" s="1001">
        <f>SUM(AC132:AG133)</f>
        <v>0</v>
      </c>
      <c r="AD131" s="1002"/>
      <c r="AE131" s="1002"/>
      <c r="AF131" s="1002"/>
      <c r="AG131" s="1003"/>
      <c r="AH131" s="696" t="s">
        <v>6571</v>
      </c>
      <c r="AJ131" s="716">
        <f>SUM(AJ132:AJ133)</f>
        <v>0</v>
      </c>
    </row>
    <row r="132" spans="1:36" s="567" customFormat="1" ht="15.75" customHeight="1">
      <c r="A132" s="684"/>
      <c r="B132" s="989" t="s">
        <v>2397</v>
      </c>
      <c r="C132" s="990"/>
      <c r="D132" s="990"/>
      <c r="E132" s="990"/>
      <c r="F132" s="991"/>
      <c r="G132" s="992" t="s">
        <v>8347</v>
      </c>
      <c r="H132" s="993"/>
      <c r="I132" s="993"/>
      <c r="J132" s="993"/>
      <c r="K132" s="993"/>
      <c r="L132" s="993"/>
      <c r="M132" s="993"/>
      <c r="N132" s="993"/>
      <c r="O132" s="993"/>
      <c r="P132" s="993"/>
      <c r="Q132" s="993"/>
      <c r="R132" s="993"/>
      <c r="S132" s="993"/>
      <c r="T132" s="993"/>
      <c r="U132" s="993"/>
      <c r="V132" s="993"/>
      <c r="W132" s="993"/>
      <c r="X132" s="993"/>
      <c r="Y132" s="993"/>
      <c r="Z132" s="993"/>
      <c r="AA132" s="993"/>
      <c r="AB132" s="994"/>
      <c r="AC132" s="977">
        <f>ROUND(AJ132/1000,0)</f>
        <v>0</v>
      </c>
      <c r="AD132" s="978"/>
      <c r="AE132" s="978"/>
      <c r="AF132" s="978"/>
      <c r="AG132" s="979"/>
      <c r="AH132" s="696" t="s">
        <v>6571</v>
      </c>
      <c r="AJ132" s="688">
        <f>SUMIF('pdc 2015'!$G$5:$G$607,'SP_Passivo MIN'!$B132,'pdc 2015'!$Q$5:$Q$607)</f>
        <v>0</v>
      </c>
    </row>
    <row r="133" spans="1:36" s="567" customFormat="1" ht="15.75" customHeight="1" thickBot="1">
      <c r="A133" s="690" t="s">
        <v>6586</v>
      </c>
      <c r="B133" s="995" t="s">
        <v>8348</v>
      </c>
      <c r="C133" s="996"/>
      <c r="D133" s="996"/>
      <c r="E133" s="996"/>
      <c r="F133" s="997"/>
      <c r="G133" s="998" t="s">
        <v>8349</v>
      </c>
      <c r="H133" s="999"/>
      <c r="I133" s="999"/>
      <c r="J133" s="999"/>
      <c r="K133" s="999"/>
      <c r="L133" s="999"/>
      <c r="M133" s="999"/>
      <c r="N133" s="999"/>
      <c r="O133" s="999"/>
      <c r="P133" s="999"/>
      <c r="Q133" s="999"/>
      <c r="R133" s="999"/>
      <c r="S133" s="999"/>
      <c r="T133" s="999"/>
      <c r="U133" s="999"/>
      <c r="V133" s="999"/>
      <c r="W133" s="999"/>
      <c r="X133" s="999"/>
      <c r="Y133" s="999"/>
      <c r="Z133" s="999"/>
      <c r="AA133" s="999"/>
      <c r="AB133" s="1000"/>
      <c r="AC133" s="967">
        <f>ROUND(AJ133/1000,0)</f>
        <v>0</v>
      </c>
      <c r="AD133" s="968"/>
      <c r="AE133" s="968"/>
      <c r="AF133" s="968"/>
      <c r="AG133" s="969"/>
      <c r="AH133" s="720" t="s">
        <v>6571</v>
      </c>
      <c r="AJ133" s="688">
        <f>SUMIF('pdc 2015'!$G$5:$G$607,'SP_Passivo MIN'!$B133,'pdc 2015'!$Q$5:$Q$607)</f>
        <v>0</v>
      </c>
    </row>
    <row r="134" spans="1:36" s="567" customFormat="1" ht="15.75" customHeight="1">
      <c r="A134" s="705"/>
      <c r="B134" s="980" t="s">
        <v>8350</v>
      </c>
      <c r="C134" s="981"/>
      <c r="D134" s="981"/>
      <c r="E134" s="981"/>
      <c r="F134" s="982"/>
      <c r="G134" s="983" t="s">
        <v>8351</v>
      </c>
      <c r="H134" s="984"/>
      <c r="I134" s="984"/>
      <c r="J134" s="984"/>
      <c r="K134" s="984"/>
      <c r="L134" s="984"/>
      <c r="M134" s="984"/>
      <c r="N134" s="984"/>
      <c r="O134" s="984"/>
      <c r="P134" s="984"/>
      <c r="Q134" s="984"/>
      <c r="R134" s="984"/>
      <c r="S134" s="984"/>
      <c r="T134" s="984"/>
      <c r="U134" s="984"/>
      <c r="V134" s="984"/>
      <c r="W134" s="984"/>
      <c r="X134" s="984"/>
      <c r="Y134" s="984"/>
      <c r="Z134" s="984"/>
      <c r="AA134" s="984"/>
      <c r="AB134" s="985"/>
      <c r="AC134" s="986">
        <f>SUM(AC135:AG138)</f>
        <v>0</v>
      </c>
      <c r="AD134" s="987"/>
      <c r="AE134" s="987"/>
      <c r="AF134" s="987"/>
      <c r="AG134" s="988"/>
      <c r="AH134" s="719" t="s">
        <v>6571</v>
      </c>
      <c r="AJ134" s="714">
        <f>SUM(AJ135:AJ138)</f>
        <v>0</v>
      </c>
    </row>
    <row r="135" spans="1:36" s="567" customFormat="1" ht="15.75" customHeight="1">
      <c r="A135" s="684"/>
      <c r="B135" s="971" t="s">
        <v>2431</v>
      </c>
      <c r="C135" s="972"/>
      <c r="D135" s="972"/>
      <c r="E135" s="972"/>
      <c r="F135" s="973"/>
      <c r="G135" s="974" t="s">
        <v>8352</v>
      </c>
      <c r="H135" s="975"/>
      <c r="I135" s="975"/>
      <c r="J135" s="975"/>
      <c r="K135" s="975"/>
      <c r="L135" s="975"/>
      <c r="M135" s="975"/>
      <c r="N135" s="975"/>
      <c r="O135" s="975"/>
      <c r="P135" s="975"/>
      <c r="Q135" s="975"/>
      <c r="R135" s="975"/>
      <c r="S135" s="975"/>
      <c r="T135" s="975"/>
      <c r="U135" s="975"/>
      <c r="V135" s="975"/>
      <c r="W135" s="975"/>
      <c r="X135" s="975"/>
      <c r="Y135" s="975"/>
      <c r="Z135" s="975"/>
      <c r="AA135" s="975"/>
      <c r="AB135" s="976"/>
      <c r="AC135" s="977">
        <f>ROUND(AJ135/1000,0)</f>
        <v>0</v>
      </c>
      <c r="AD135" s="978"/>
      <c r="AE135" s="978"/>
      <c r="AF135" s="978"/>
      <c r="AG135" s="979"/>
      <c r="AH135" s="696" t="s">
        <v>6571</v>
      </c>
      <c r="AJ135" s="688">
        <f>SUMIF('pdc 2015'!$G$5:$G$607,'SP_Passivo MIN'!$B135,'pdc 2015'!$Q$5:$Q$607)</f>
        <v>0</v>
      </c>
    </row>
    <row r="136" spans="1:36" s="567" customFormat="1" ht="15.75" customHeight="1">
      <c r="A136" s="684"/>
      <c r="B136" s="971" t="s">
        <v>2464</v>
      </c>
      <c r="C136" s="972"/>
      <c r="D136" s="972"/>
      <c r="E136" s="972"/>
      <c r="F136" s="973"/>
      <c r="G136" s="974" t="s">
        <v>8353</v>
      </c>
      <c r="H136" s="975"/>
      <c r="I136" s="975"/>
      <c r="J136" s="975"/>
      <c r="K136" s="975"/>
      <c r="L136" s="975"/>
      <c r="M136" s="975"/>
      <c r="N136" s="975"/>
      <c r="O136" s="975"/>
      <c r="P136" s="975"/>
      <c r="Q136" s="975"/>
      <c r="R136" s="975"/>
      <c r="S136" s="975"/>
      <c r="T136" s="975"/>
      <c r="U136" s="975"/>
      <c r="V136" s="975"/>
      <c r="W136" s="975"/>
      <c r="X136" s="975"/>
      <c r="Y136" s="975"/>
      <c r="Z136" s="975"/>
      <c r="AA136" s="975"/>
      <c r="AB136" s="976"/>
      <c r="AC136" s="977">
        <f>ROUND(AJ136/1000,0)</f>
        <v>0</v>
      </c>
      <c r="AD136" s="978"/>
      <c r="AE136" s="978"/>
      <c r="AF136" s="978"/>
      <c r="AG136" s="979"/>
      <c r="AH136" s="696" t="s">
        <v>6571</v>
      </c>
      <c r="AJ136" s="688">
        <f>SUMIF('pdc 2015'!$G$5:$G$607,'SP_Passivo MIN'!$B136,'pdc 2015'!$Q$5:$Q$607)</f>
        <v>0</v>
      </c>
    </row>
    <row r="137" spans="1:36" s="567" customFormat="1" ht="15.75" customHeight="1">
      <c r="A137" s="684"/>
      <c r="B137" s="971" t="s">
        <v>2449</v>
      </c>
      <c r="C137" s="972"/>
      <c r="D137" s="972"/>
      <c r="E137" s="972"/>
      <c r="F137" s="973"/>
      <c r="G137" s="974" t="s">
        <v>8354</v>
      </c>
      <c r="H137" s="975"/>
      <c r="I137" s="975"/>
      <c r="J137" s="975"/>
      <c r="K137" s="975"/>
      <c r="L137" s="975"/>
      <c r="M137" s="975"/>
      <c r="N137" s="975"/>
      <c r="O137" s="975"/>
      <c r="P137" s="975"/>
      <c r="Q137" s="975"/>
      <c r="R137" s="975"/>
      <c r="S137" s="975"/>
      <c r="T137" s="975"/>
      <c r="U137" s="975"/>
      <c r="V137" s="975"/>
      <c r="W137" s="975"/>
      <c r="X137" s="975"/>
      <c r="Y137" s="975"/>
      <c r="Z137" s="975"/>
      <c r="AA137" s="975"/>
      <c r="AB137" s="976"/>
      <c r="AC137" s="977">
        <f>ROUND(AJ137/1000,0)</f>
        <v>0</v>
      </c>
      <c r="AD137" s="978"/>
      <c r="AE137" s="978"/>
      <c r="AF137" s="978"/>
      <c r="AG137" s="979"/>
      <c r="AH137" s="696" t="s">
        <v>6571</v>
      </c>
      <c r="AJ137" s="688">
        <f>SUMIF('pdc 2015'!$G$5:$G$607,'SP_Passivo MIN'!$B137,'pdc 2015'!$Q$5:$Q$607)</f>
        <v>0</v>
      </c>
    </row>
    <row r="138" spans="1:36" s="567" customFormat="1" ht="15.75" customHeight="1" thickBot="1">
      <c r="A138" s="690"/>
      <c r="B138" s="961" t="s">
        <v>2424</v>
      </c>
      <c r="C138" s="962"/>
      <c r="D138" s="962"/>
      <c r="E138" s="962"/>
      <c r="F138" s="963"/>
      <c r="G138" s="964" t="s">
        <v>8355</v>
      </c>
      <c r="H138" s="965"/>
      <c r="I138" s="965"/>
      <c r="J138" s="965"/>
      <c r="K138" s="965"/>
      <c r="L138" s="965"/>
      <c r="M138" s="965"/>
      <c r="N138" s="965"/>
      <c r="O138" s="965"/>
      <c r="P138" s="965"/>
      <c r="Q138" s="965"/>
      <c r="R138" s="965"/>
      <c r="S138" s="965"/>
      <c r="T138" s="965"/>
      <c r="U138" s="965"/>
      <c r="V138" s="965"/>
      <c r="W138" s="965"/>
      <c r="X138" s="965"/>
      <c r="Y138" s="965"/>
      <c r="Z138" s="965"/>
      <c r="AA138" s="965"/>
      <c r="AB138" s="966"/>
      <c r="AC138" s="967">
        <f>ROUND(AJ138/1000,0)</f>
        <v>0</v>
      </c>
      <c r="AD138" s="968"/>
      <c r="AE138" s="968"/>
      <c r="AF138" s="968"/>
      <c r="AG138" s="969"/>
      <c r="AH138" s="720" t="s">
        <v>6571</v>
      </c>
      <c r="AJ138" s="688">
        <f>SUMIF('pdc 2015'!$G$5:$G$607,'SP_Passivo MIN'!$B138,'pdc 2015'!$Q$5:$Q$607)</f>
        <v>0</v>
      </c>
    </row>
    <row r="139" spans="1:36" ht="9.9499999999999993" customHeight="1">
      <c r="A139" s="721"/>
      <c r="B139" s="722"/>
      <c r="C139" s="722"/>
      <c r="D139" s="722"/>
      <c r="E139" s="722"/>
      <c r="F139" s="722"/>
      <c r="G139" s="723"/>
      <c r="H139" s="723"/>
      <c r="I139" s="723"/>
      <c r="J139" s="723"/>
      <c r="K139" s="723"/>
      <c r="L139" s="723"/>
      <c r="M139" s="723"/>
      <c r="N139" s="723"/>
      <c r="O139" s="723"/>
      <c r="P139" s="723"/>
      <c r="Q139" s="723"/>
      <c r="R139" s="723"/>
      <c r="S139" s="723"/>
      <c r="T139" s="723"/>
      <c r="U139" s="723"/>
      <c r="V139" s="723"/>
      <c r="W139" s="723"/>
      <c r="X139" s="723"/>
      <c r="Y139" s="723"/>
      <c r="Z139" s="723"/>
      <c r="AA139" s="723"/>
      <c r="AB139" s="723"/>
      <c r="AC139" s="724"/>
      <c r="AD139" s="725"/>
      <c r="AE139" s="725"/>
      <c r="AF139" s="725"/>
      <c r="AG139" s="723"/>
      <c r="AH139" s="726"/>
    </row>
    <row r="140" spans="1:36" ht="15.75" customHeight="1">
      <c r="A140" s="721"/>
      <c r="B140" s="722"/>
      <c r="C140" s="722"/>
      <c r="D140" s="722"/>
      <c r="E140" s="722"/>
      <c r="F140" s="722"/>
      <c r="G140" s="723"/>
      <c r="H140" s="723"/>
      <c r="I140" s="723"/>
      <c r="J140" s="723"/>
      <c r="K140" s="723"/>
      <c r="L140" s="723"/>
      <c r="M140" s="723"/>
      <c r="N140" s="723"/>
      <c r="O140" s="723"/>
      <c r="P140" s="723"/>
      <c r="Q140" s="723"/>
      <c r="R140" s="723"/>
      <c r="S140" s="723"/>
      <c r="T140" s="723"/>
      <c r="U140" s="723"/>
      <c r="V140" s="723"/>
      <c r="W140" s="723"/>
      <c r="X140" s="723"/>
      <c r="Y140" s="723"/>
      <c r="Z140" s="723"/>
      <c r="AA140" s="723"/>
      <c r="AB140" s="723"/>
      <c r="AC140" s="724"/>
      <c r="AD140" s="725"/>
      <c r="AE140" s="725"/>
      <c r="AF140" s="725"/>
      <c r="AG140" s="723"/>
      <c r="AH140" s="726"/>
      <c r="AJ140" s="649">
        <f>SUM(AC32,AC56,AC84,AC87,AC127)</f>
        <v>0</v>
      </c>
    </row>
    <row r="141" spans="1:36" ht="15.75" customHeight="1">
      <c r="A141" s="727" t="s">
        <v>8356</v>
      </c>
      <c r="B141" s="722"/>
      <c r="C141" s="722"/>
      <c r="D141" s="722"/>
      <c r="E141" s="722"/>
      <c r="F141" s="722"/>
      <c r="G141" s="723"/>
      <c r="H141" s="723"/>
      <c r="I141" s="723"/>
      <c r="J141" s="723"/>
      <c r="K141" s="723"/>
      <c r="L141" s="723"/>
      <c r="M141" s="723"/>
      <c r="N141" s="723"/>
      <c r="O141" s="723"/>
      <c r="P141" s="723"/>
      <c r="Q141" s="723"/>
      <c r="R141" s="723"/>
      <c r="S141" s="723"/>
      <c r="T141" s="723"/>
      <c r="U141" s="723"/>
      <c r="V141" s="723"/>
      <c r="W141" s="723"/>
      <c r="X141" s="723"/>
      <c r="Y141" s="723"/>
      <c r="Z141" s="723"/>
      <c r="AA141" s="723"/>
      <c r="AB141" s="723"/>
      <c r="AC141" s="724"/>
      <c r="AD141" s="725"/>
      <c r="AE141" s="725"/>
      <c r="AF141" s="725"/>
      <c r="AG141" s="723"/>
      <c r="AH141" s="726"/>
      <c r="AJ141" s="649">
        <f>'SP_Attivo MIN'!AC203</f>
        <v>0</v>
      </c>
    </row>
    <row r="142" spans="1:36" ht="3" customHeight="1">
      <c r="A142" s="721"/>
      <c r="B142" s="722"/>
      <c r="C142" s="722"/>
      <c r="D142" s="722"/>
      <c r="E142" s="722"/>
      <c r="F142" s="722"/>
      <c r="G142" s="723"/>
      <c r="H142" s="723"/>
      <c r="I142" s="723"/>
      <c r="J142" s="723"/>
      <c r="K142" s="723"/>
      <c r="L142" s="723"/>
      <c r="M142" s="723"/>
      <c r="N142" s="723"/>
      <c r="O142" s="723"/>
      <c r="P142" s="723"/>
      <c r="Q142" s="723"/>
      <c r="R142" s="723"/>
      <c r="S142" s="723"/>
      <c r="T142" s="723"/>
      <c r="U142" s="723"/>
      <c r="V142" s="723"/>
      <c r="W142" s="723"/>
      <c r="X142" s="723"/>
      <c r="Y142" s="723"/>
      <c r="Z142" s="723"/>
      <c r="AA142" s="723"/>
      <c r="AB142" s="723"/>
      <c r="AC142" s="724"/>
      <c r="AD142" s="725"/>
      <c r="AE142" s="725"/>
      <c r="AF142" s="725"/>
      <c r="AG142" s="723"/>
      <c r="AH142" s="726"/>
      <c r="AJ142" s="728"/>
    </row>
    <row r="143" spans="1:36" ht="26.25" customHeight="1">
      <c r="A143" s="1107"/>
      <c r="B143" s="1108"/>
      <c r="C143" s="1108"/>
      <c r="D143" s="1108"/>
      <c r="E143" s="1109"/>
      <c r="F143" s="1110" t="s">
        <v>8357</v>
      </c>
      <c r="G143" s="1111"/>
      <c r="H143" s="1111"/>
      <c r="I143" s="1111"/>
      <c r="J143" s="1112"/>
      <c r="K143" s="1113" t="s">
        <v>8358</v>
      </c>
      <c r="L143" s="1114"/>
      <c r="M143" s="1114"/>
      <c r="N143" s="1114"/>
      <c r="O143" s="1115"/>
      <c r="P143" s="1116" t="s">
        <v>8359</v>
      </c>
      <c r="Q143" s="1117"/>
      <c r="R143" s="1117"/>
      <c r="S143" s="1117"/>
      <c r="T143" s="1117"/>
      <c r="U143" s="1118"/>
      <c r="V143" s="723"/>
      <c r="W143" s="723"/>
      <c r="X143" s="723"/>
      <c r="Y143" s="723"/>
      <c r="Z143" s="723"/>
      <c r="AA143" s="723"/>
      <c r="AB143" s="723"/>
      <c r="AC143" s="724"/>
      <c r="AD143" s="725"/>
      <c r="AE143" s="725"/>
      <c r="AF143" s="725"/>
      <c r="AG143" s="723"/>
      <c r="AH143" s="726"/>
      <c r="AJ143" s="728">
        <f>AJ140-AJ141</f>
        <v>0</v>
      </c>
    </row>
    <row r="144" spans="1:36" ht="26.25" customHeight="1">
      <c r="A144" s="1101" t="s">
        <v>8360</v>
      </c>
      <c r="B144" s="1102"/>
      <c r="C144" s="1102"/>
      <c r="D144" s="1102"/>
      <c r="E144" s="1103"/>
      <c r="F144" s="1095">
        <v>0</v>
      </c>
      <c r="G144" s="1096"/>
      <c r="H144" s="1096"/>
      <c r="I144" s="1096"/>
      <c r="J144" s="1097"/>
      <c r="K144" s="1104">
        <v>0</v>
      </c>
      <c r="L144" s="1105"/>
      <c r="M144" s="1105"/>
      <c r="N144" s="1105"/>
      <c r="O144" s="1106"/>
      <c r="P144" s="1098">
        <f>SUM(F144:O144)</f>
        <v>0</v>
      </c>
      <c r="Q144" s="1099"/>
      <c r="R144" s="1099"/>
      <c r="S144" s="1099"/>
      <c r="T144" s="1099"/>
      <c r="U144" s="1100"/>
      <c r="V144" s="723"/>
      <c r="W144" s="723"/>
      <c r="X144" s="723"/>
      <c r="Y144" s="723"/>
      <c r="Z144" s="723"/>
      <c r="AA144" s="723"/>
      <c r="AB144" s="723"/>
      <c r="AC144" s="724"/>
      <c r="AD144" s="725"/>
      <c r="AE144" s="725"/>
      <c r="AF144" s="725"/>
      <c r="AG144" s="723"/>
      <c r="AH144" s="726"/>
    </row>
    <row r="145" spans="1:36" ht="26.25" customHeight="1">
      <c r="A145" s="1101" t="s">
        <v>8361</v>
      </c>
      <c r="B145" s="1102"/>
      <c r="C145" s="1102"/>
      <c r="D145" s="1102"/>
      <c r="E145" s="1103"/>
      <c r="F145" s="1095">
        <v>0</v>
      </c>
      <c r="G145" s="1096"/>
      <c r="H145" s="1096"/>
      <c r="I145" s="1096"/>
      <c r="J145" s="1097"/>
      <c r="K145" s="1104">
        <v>0</v>
      </c>
      <c r="L145" s="1105"/>
      <c r="M145" s="1105"/>
      <c r="N145" s="1105"/>
      <c r="O145" s="1106"/>
      <c r="P145" s="1098">
        <f>SUM(F145:O145)</f>
        <v>0</v>
      </c>
      <c r="Q145" s="1099"/>
      <c r="R145" s="1099"/>
      <c r="S145" s="1099"/>
      <c r="T145" s="1099"/>
      <c r="U145" s="1100"/>
      <c r="V145" s="723"/>
      <c r="W145" s="723"/>
      <c r="X145" s="723"/>
      <c r="Y145" s="723"/>
      <c r="Z145" s="723"/>
      <c r="AA145" s="723"/>
      <c r="AB145" s="723"/>
      <c r="AC145" s="724"/>
      <c r="AD145" s="725"/>
      <c r="AE145" s="725"/>
      <c r="AF145" s="725"/>
      <c r="AG145" s="723"/>
      <c r="AH145" s="726"/>
      <c r="AJ145" s="729" t="s">
        <v>8362</v>
      </c>
    </row>
    <row r="146" spans="1:36" ht="26.25" customHeight="1">
      <c r="A146" s="1092" t="s">
        <v>8363</v>
      </c>
      <c r="B146" s="1093"/>
      <c r="C146" s="1093"/>
      <c r="D146" s="1093"/>
      <c r="E146" s="1094"/>
      <c r="F146" s="1095">
        <f>SUM(F144:J145)</f>
        <v>0</v>
      </c>
      <c r="G146" s="1096"/>
      <c r="H146" s="1096"/>
      <c r="I146" s="1096"/>
      <c r="J146" s="1097"/>
      <c r="K146" s="1095">
        <f>SUM(K144:O145)</f>
        <v>0</v>
      </c>
      <c r="L146" s="1096"/>
      <c r="M146" s="1096"/>
      <c r="N146" s="1096"/>
      <c r="O146" s="1097"/>
      <c r="P146" s="1098">
        <f>SUM(P144:U145)</f>
        <v>0</v>
      </c>
      <c r="Q146" s="1099"/>
      <c r="R146" s="1099"/>
      <c r="S146" s="1099"/>
      <c r="T146" s="1099"/>
      <c r="U146" s="1100"/>
      <c r="V146" s="730" t="s">
        <v>8364</v>
      </c>
      <c r="W146" s="723"/>
      <c r="X146" s="723"/>
      <c r="Y146" s="723"/>
      <c r="Z146" s="723"/>
      <c r="AA146" s="723"/>
      <c r="AB146" s="723"/>
      <c r="AC146" s="724"/>
      <c r="AD146" s="725"/>
      <c r="AE146" s="725"/>
      <c r="AF146" s="725"/>
      <c r="AG146" s="723"/>
      <c r="AH146" s="726"/>
      <c r="AJ146" s="731">
        <f>AC87*1000-P146</f>
        <v>0</v>
      </c>
    </row>
    <row r="147" spans="1:36" ht="15.75" customHeight="1">
      <c r="A147" s="721"/>
      <c r="B147" s="722"/>
      <c r="C147" s="722"/>
      <c r="D147" s="722"/>
      <c r="E147" s="722"/>
      <c r="F147" s="722"/>
      <c r="G147" s="723"/>
      <c r="H147" s="723"/>
      <c r="I147" s="723"/>
      <c r="J147" s="723"/>
      <c r="K147" s="723"/>
      <c r="L147" s="723"/>
      <c r="M147" s="723"/>
      <c r="N147" s="723"/>
      <c r="O147" s="723"/>
      <c r="P147" s="723"/>
      <c r="Q147" s="723"/>
      <c r="R147" s="723"/>
      <c r="S147" s="723"/>
      <c r="T147" s="723"/>
      <c r="U147" s="723"/>
      <c r="V147" s="723"/>
      <c r="W147" s="723"/>
      <c r="X147" s="723"/>
      <c r="Y147" s="723"/>
      <c r="Z147" s="723"/>
      <c r="AA147" s="723"/>
      <c r="AB147" s="723"/>
      <c r="AC147" s="724"/>
      <c r="AD147" s="725"/>
      <c r="AE147" s="725"/>
      <c r="AF147" s="725"/>
      <c r="AG147" s="723"/>
      <c r="AH147" s="726"/>
    </row>
    <row r="148" spans="1:36" ht="15.75" customHeight="1">
      <c r="A148" s="721"/>
      <c r="B148" s="722"/>
      <c r="C148" s="722"/>
      <c r="D148" s="722"/>
      <c r="E148" s="722"/>
      <c r="F148" s="722"/>
      <c r="G148" s="723"/>
      <c r="H148" s="723"/>
      <c r="I148" s="723"/>
      <c r="J148" s="723"/>
      <c r="K148" s="723"/>
      <c r="L148" s="723"/>
      <c r="M148" s="723"/>
      <c r="N148" s="723"/>
      <c r="O148" s="723"/>
      <c r="P148" s="723"/>
      <c r="Q148" s="723"/>
      <c r="R148" s="723"/>
      <c r="S148" s="723"/>
      <c r="T148" s="723"/>
      <c r="U148" s="723"/>
      <c r="V148" s="723"/>
      <c r="W148" s="723"/>
      <c r="X148" s="723"/>
      <c r="Y148" s="723"/>
      <c r="Z148" s="723"/>
      <c r="AA148" s="723"/>
      <c r="AB148" s="723"/>
      <c r="AC148" s="724"/>
      <c r="AD148" s="725"/>
      <c r="AE148" s="725"/>
      <c r="AF148" s="725"/>
      <c r="AG148" s="723"/>
      <c r="AH148" s="726"/>
    </row>
    <row r="149" spans="1:36" ht="15.75" customHeight="1">
      <c r="A149" s="678"/>
      <c r="B149" s="660" t="s">
        <v>8365</v>
      </c>
      <c r="C149" s="660"/>
      <c r="D149" s="660"/>
      <c r="E149" s="660"/>
      <c r="F149" s="660"/>
      <c r="G149" s="723"/>
      <c r="H149" s="723"/>
      <c r="I149" s="723"/>
      <c r="J149" s="723"/>
      <c r="K149" s="723"/>
      <c r="L149" s="723"/>
      <c r="M149" s="723"/>
      <c r="N149" s="723"/>
      <c r="O149" s="723"/>
      <c r="P149" s="723"/>
      <c r="Q149" s="723"/>
      <c r="R149" s="723"/>
      <c r="S149" s="723"/>
      <c r="T149" s="723"/>
      <c r="U149" s="723"/>
      <c r="V149" s="723"/>
      <c r="W149" s="723"/>
      <c r="X149" s="723"/>
      <c r="Y149" s="723"/>
      <c r="Z149" s="723"/>
      <c r="AA149" s="723"/>
      <c r="AB149" s="723"/>
      <c r="AC149" s="723"/>
      <c r="AD149" s="707"/>
      <c r="AE149" s="707"/>
      <c r="AF149" s="707"/>
      <c r="AG149" s="723"/>
      <c r="AH149" s="726"/>
    </row>
    <row r="150" spans="1:36" ht="9.9499999999999993" customHeight="1">
      <c r="A150" s="678"/>
      <c r="B150" s="660"/>
      <c r="C150" s="660"/>
      <c r="D150" s="660"/>
      <c r="E150" s="660"/>
      <c r="F150" s="660"/>
      <c r="G150" s="723"/>
      <c r="H150" s="723"/>
      <c r="I150" s="723"/>
      <c r="J150" s="723"/>
      <c r="K150" s="723"/>
      <c r="L150" s="723"/>
      <c r="M150" s="723"/>
      <c r="N150" s="723"/>
      <c r="O150" s="723"/>
      <c r="P150" s="723"/>
      <c r="Q150" s="723"/>
      <c r="R150" s="723"/>
      <c r="S150" s="723"/>
      <c r="T150" s="723"/>
      <c r="U150" s="723"/>
      <c r="V150" s="723"/>
      <c r="W150" s="723"/>
      <c r="X150" s="723"/>
      <c r="Y150" s="723"/>
      <c r="Z150" s="723"/>
      <c r="AA150" s="723"/>
      <c r="AB150" s="723"/>
      <c r="AC150" s="723"/>
      <c r="AD150" s="707"/>
      <c r="AE150" s="707"/>
      <c r="AF150" s="707"/>
      <c r="AG150" s="723"/>
      <c r="AH150" s="726"/>
    </row>
    <row r="151" spans="1:36" s="650" customFormat="1" ht="15" customHeight="1">
      <c r="A151" s="678"/>
      <c r="B151" s="1086"/>
      <c r="C151" s="1086"/>
      <c r="D151" s="1086"/>
      <c r="E151" s="1086"/>
      <c r="F151" s="1086"/>
      <c r="G151" s="653"/>
      <c r="H151" s="653"/>
      <c r="I151" s="653"/>
      <c r="J151" s="653"/>
      <c r="K151" s="653"/>
      <c r="L151" s="653"/>
      <c r="M151" s="653"/>
      <c r="N151" s="653"/>
      <c r="O151" s="1068" t="s">
        <v>7267</v>
      </c>
      <c r="P151" s="1068"/>
      <c r="Q151" s="1068"/>
      <c r="R151" s="1068"/>
      <c r="S151" s="1068"/>
      <c r="T151" s="1068"/>
      <c r="U151" s="1068"/>
      <c r="V151" s="1068"/>
      <c r="W151" s="1068"/>
      <c r="X151" s="1068"/>
      <c r="Y151" s="1068"/>
      <c r="Z151" s="1068"/>
      <c r="AA151" s="1068"/>
      <c r="AB151" s="1068"/>
      <c r="AC151" s="1068"/>
      <c r="AD151" s="1068"/>
      <c r="AE151" s="1068"/>
      <c r="AF151" s="1068"/>
      <c r="AG151" s="1068"/>
      <c r="AH151" s="732"/>
      <c r="AJ151" s="652"/>
    </row>
    <row r="152" spans="1:36" ht="15.75" customHeight="1">
      <c r="A152" s="721"/>
      <c r="B152" s="722"/>
      <c r="C152" s="722"/>
      <c r="D152" s="722"/>
      <c r="E152" s="722"/>
      <c r="F152" s="722"/>
      <c r="G152" s="723"/>
      <c r="H152" s="723"/>
      <c r="I152" s="723"/>
      <c r="J152" s="723"/>
      <c r="K152" s="723"/>
      <c r="L152" s="723"/>
      <c r="M152" s="723"/>
      <c r="N152" s="723"/>
      <c r="O152" s="723"/>
      <c r="P152" s="723"/>
      <c r="Q152" s="723"/>
      <c r="R152" s="723"/>
      <c r="S152" s="723"/>
      <c r="T152" s="723"/>
      <c r="U152" s="723"/>
      <c r="V152" s="723"/>
      <c r="W152" s="723"/>
      <c r="X152" s="723"/>
      <c r="Y152" s="723"/>
      <c r="Z152" s="723"/>
      <c r="AA152" s="723"/>
      <c r="AB152" s="723"/>
      <c r="AC152" s="723"/>
      <c r="AD152" s="707"/>
      <c r="AE152" s="707"/>
      <c r="AF152" s="707"/>
      <c r="AG152" s="723"/>
      <c r="AH152" s="726"/>
    </row>
    <row r="153" spans="1:36" ht="9.9499999999999993" customHeight="1">
      <c r="A153" s="721"/>
      <c r="B153" s="722"/>
      <c r="C153" s="722"/>
      <c r="D153" s="722"/>
      <c r="E153" s="722"/>
      <c r="F153" s="722"/>
      <c r="G153" s="723"/>
      <c r="H153" s="723"/>
      <c r="I153" s="723"/>
      <c r="J153" s="723"/>
      <c r="K153" s="723"/>
      <c r="L153" s="723"/>
      <c r="M153" s="723"/>
      <c r="N153" s="723"/>
      <c r="O153" s="1068" t="s">
        <v>7268</v>
      </c>
      <c r="P153" s="1068"/>
      <c r="Q153" s="1068"/>
      <c r="R153" s="1068"/>
      <c r="S153" s="1068"/>
      <c r="T153" s="1068"/>
      <c r="U153" s="1068"/>
      <c r="V153" s="1068"/>
      <c r="W153" s="1068"/>
      <c r="X153" s="1068"/>
      <c r="Y153" s="1068"/>
      <c r="Z153" s="1068"/>
      <c r="AA153" s="1068"/>
      <c r="AB153" s="1068"/>
      <c r="AC153" s="1068"/>
      <c r="AD153" s="1068"/>
      <c r="AE153" s="1068"/>
      <c r="AF153" s="1068"/>
      <c r="AG153" s="1068"/>
      <c r="AH153" s="733"/>
    </row>
    <row r="154" spans="1:36" ht="9.9499999999999993" customHeight="1">
      <c r="A154" s="721"/>
      <c r="B154" s="722"/>
      <c r="C154" s="722"/>
      <c r="D154" s="722"/>
      <c r="E154" s="722"/>
      <c r="F154" s="722"/>
      <c r="G154" s="723"/>
      <c r="H154" s="723"/>
      <c r="I154" s="723"/>
      <c r="J154" s="723"/>
      <c r="K154" s="723"/>
      <c r="L154" s="723"/>
      <c r="M154" s="723"/>
      <c r="N154" s="723"/>
      <c r="O154" s="653"/>
      <c r="P154" s="653"/>
      <c r="Q154" s="653"/>
      <c r="R154" s="653"/>
      <c r="S154" s="653"/>
      <c r="T154" s="653"/>
      <c r="U154" s="653"/>
      <c r="V154" s="653"/>
      <c r="W154" s="653"/>
      <c r="X154" s="653"/>
      <c r="Y154" s="653"/>
      <c r="Z154" s="653"/>
      <c r="AA154" s="653"/>
      <c r="AB154" s="653"/>
      <c r="AC154" s="653"/>
      <c r="AD154" s="653"/>
      <c r="AE154" s="653"/>
      <c r="AF154" s="653"/>
      <c r="AG154" s="723"/>
      <c r="AH154" s="726"/>
    </row>
    <row r="155" spans="1:36" ht="9.9499999999999993" customHeight="1">
      <c r="A155" s="721"/>
      <c r="B155" s="722"/>
      <c r="C155" s="722"/>
      <c r="D155" s="722"/>
      <c r="E155" s="722"/>
      <c r="F155" s="722"/>
      <c r="G155" s="723"/>
      <c r="H155" s="723"/>
      <c r="I155" s="723"/>
      <c r="J155" s="723"/>
      <c r="K155" s="723"/>
      <c r="L155" s="723"/>
      <c r="M155" s="723"/>
      <c r="N155" s="723"/>
      <c r="O155" s="653"/>
      <c r="P155" s="653"/>
      <c r="Q155" s="653"/>
      <c r="R155" s="653"/>
      <c r="S155" s="653"/>
      <c r="T155" s="653"/>
      <c r="U155" s="653"/>
      <c r="V155" s="653"/>
      <c r="W155" s="653"/>
      <c r="X155" s="653"/>
      <c r="Y155" s="653"/>
      <c r="Z155" s="653"/>
      <c r="AA155" s="653"/>
      <c r="AB155" s="653"/>
      <c r="AC155" s="653"/>
      <c r="AD155" s="653"/>
      <c r="AE155" s="653"/>
      <c r="AF155" s="653"/>
      <c r="AG155" s="723"/>
      <c r="AH155" s="726"/>
    </row>
    <row r="156" spans="1:36" ht="15.75" customHeight="1">
      <c r="A156" s="721"/>
      <c r="B156" s="722"/>
      <c r="C156" s="722"/>
      <c r="D156" s="722"/>
      <c r="E156" s="722"/>
      <c r="F156" s="722"/>
      <c r="G156" s="723"/>
      <c r="H156" s="723"/>
      <c r="I156" s="723"/>
      <c r="J156" s="723"/>
      <c r="K156" s="723"/>
      <c r="L156" s="723"/>
      <c r="M156" s="723"/>
      <c r="N156" s="723"/>
      <c r="O156" s="723"/>
      <c r="P156" s="653"/>
      <c r="Q156" s="653"/>
      <c r="R156" s="653"/>
      <c r="S156" s="653"/>
      <c r="T156" s="653"/>
      <c r="U156" s="653"/>
      <c r="V156" s="653"/>
      <c r="W156" s="653"/>
      <c r="X156" s="653"/>
      <c r="Y156" s="653"/>
      <c r="Z156" s="653"/>
      <c r="AA156" s="653"/>
      <c r="AB156" s="653"/>
      <c r="AC156" s="653"/>
      <c r="AD156" s="653"/>
      <c r="AE156" s="653"/>
      <c r="AF156" s="653"/>
      <c r="AG156" s="723"/>
      <c r="AH156" s="726"/>
    </row>
    <row r="157" spans="1:36" ht="15.75" customHeight="1">
      <c r="B157" s="734"/>
      <c r="C157" s="734"/>
      <c r="D157" s="734"/>
      <c r="E157" s="734"/>
      <c r="F157" s="734"/>
      <c r="G157" s="656"/>
      <c r="H157" s="656"/>
      <c r="I157" s="656"/>
      <c r="J157" s="656"/>
      <c r="K157" s="656"/>
      <c r="L157" s="656"/>
      <c r="M157" s="656"/>
      <c r="N157" s="656"/>
      <c r="O157" s="1068" t="s">
        <v>7269</v>
      </c>
      <c r="P157" s="1068"/>
      <c r="Q157" s="1068"/>
      <c r="R157" s="1068"/>
      <c r="S157" s="1068"/>
      <c r="T157" s="1068"/>
      <c r="U157" s="1068"/>
      <c r="V157" s="1068"/>
      <c r="W157" s="1068"/>
      <c r="X157" s="1068"/>
      <c r="Y157" s="1068"/>
      <c r="Z157" s="1068"/>
      <c r="AA157" s="1068"/>
      <c r="AB157" s="1068"/>
      <c r="AC157" s="1068"/>
      <c r="AD157" s="1068"/>
      <c r="AE157" s="1068"/>
      <c r="AF157" s="1068"/>
      <c r="AG157" s="1068"/>
      <c r="AH157" s="733"/>
    </row>
    <row r="158" spans="1:36" ht="15.75" customHeight="1">
      <c r="B158" s="734"/>
      <c r="C158" s="734"/>
      <c r="D158" s="734"/>
      <c r="E158" s="734"/>
      <c r="F158" s="734"/>
      <c r="G158" s="656"/>
      <c r="H158" s="656"/>
      <c r="I158" s="656"/>
      <c r="J158" s="656"/>
      <c r="K158" s="656"/>
      <c r="L158" s="656"/>
      <c r="M158" s="656"/>
      <c r="N158" s="656"/>
      <c r="O158" s="656"/>
      <c r="P158" s="656"/>
      <c r="Q158" s="656"/>
      <c r="R158" s="656"/>
      <c r="S158" s="656"/>
      <c r="T158" s="656"/>
      <c r="U158" s="656"/>
      <c r="V158" s="656"/>
      <c r="W158" s="656"/>
      <c r="X158" s="656"/>
      <c r="Y158" s="656"/>
      <c r="Z158" s="656"/>
      <c r="AA158" s="656"/>
      <c r="AB158" s="656"/>
      <c r="AC158" s="656"/>
      <c r="AD158" s="735"/>
      <c r="AE158" s="735"/>
      <c r="AF158" s="735"/>
      <c r="AG158" s="735"/>
      <c r="AH158" s="733"/>
    </row>
    <row r="159" spans="1:36" ht="15.75" customHeight="1">
      <c r="B159" s="734"/>
      <c r="C159" s="734"/>
      <c r="D159" s="734"/>
      <c r="E159" s="734"/>
      <c r="F159" s="734"/>
      <c r="G159" s="656"/>
      <c r="H159" s="656"/>
      <c r="I159" s="656"/>
      <c r="J159" s="656"/>
      <c r="K159" s="656"/>
      <c r="L159" s="656"/>
      <c r="M159" s="656"/>
      <c r="N159" s="656"/>
      <c r="O159" s="1068" t="s">
        <v>7268</v>
      </c>
      <c r="P159" s="1068"/>
      <c r="Q159" s="1068"/>
      <c r="R159" s="1068"/>
      <c r="S159" s="1068"/>
      <c r="T159" s="1068"/>
      <c r="U159" s="1068"/>
      <c r="V159" s="1068"/>
      <c r="W159" s="1068"/>
      <c r="X159" s="1068"/>
      <c r="Y159" s="1068"/>
      <c r="Z159" s="1068"/>
      <c r="AA159" s="1068"/>
      <c r="AB159" s="1068"/>
      <c r="AC159" s="1068"/>
      <c r="AD159" s="1068"/>
      <c r="AE159" s="1068"/>
      <c r="AF159" s="1068"/>
      <c r="AG159" s="1068"/>
      <c r="AH159" s="733"/>
    </row>
    <row r="160" spans="1:36" ht="15.75" customHeight="1">
      <c r="B160" s="734"/>
      <c r="C160" s="734"/>
      <c r="D160" s="734"/>
      <c r="E160" s="734"/>
      <c r="F160" s="734"/>
      <c r="G160" s="656"/>
      <c r="H160" s="656"/>
      <c r="I160" s="656"/>
      <c r="J160" s="656"/>
      <c r="K160" s="656"/>
      <c r="L160" s="656"/>
      <c r="M160" s="656"/>
      <c r="N160" s="656"/>
      <c r="O160" s="656"/>
      <c r="P160" s="656"/>
      <c r="Q160" s="656"/>
      <c r="R160" s="656"/>
      <c r="S160" s="656"/>
      <c r="T160" s="656"/>
      <c r="U160" s="656"/>
      <c r="V160" s="656"/>
      <c r="W160" s="656"/>
      <c r="X160" s="656"/>
      <c r="Y160" s="656"/>
      <c r="Z160" s="656"/>
      <c r="AA160" s="656"/>
      <c r="AB160" s="656"/>
      <c r="AC160" s="656"/>
      <c r="AD160" s="735"/>
      <c r="AE160" s="735"/>
      <c r="AF160" s="735"/>
      <c r="AG160" s="735"/>
    </row>
    <row r="161" spans="29:33" ht="15.75" customHeight="1">
      <c r="AC161" s="656"/>
      <c r="AD161" s="707"/>
      <c r="AE161" s="707"/>
      <c r="AF161" s="707"/>
      <c r="AG161" s="707"/>
    </row>
    <row r="162" spans="29:33" ht="15.75" customHeight="1">
      <c r="AC162" s="656"/>
      <c r="AD162" s="707"/>
      <c r="AE162" s="707"/>
      <c r="AF162" s="707"/>
      <c r="AG162" s="707"/>
    </row>
    <row r="163" spans="29:33" ht="15.75" customHeight="1">
      <c r="AC163" s="656"/>
      <c r="AD163" s="707"/>
      <c r="AE163" s="707"/>
      <c r="AF163" s="707"/>
      <c r="AG163" s="707"/>
    </row>
    <row r="164" spans="29:33" ht="15.75" customHeight="1">
      <c r="AC164" s="656"/>
      <c r="AD164" s="707"/>
      <c r="AE164" s="707"/>
      <c r="AF164" s="707"/>
      <c r="AG164" s="707"/>
    </row>
    <row r="165" spans="29:33" ht="15.75" customHeight="1">
      <c r="AC165" s="656"/>
      <c r="AD165" s="707"/>
      <c r="AE165" s="707"/>
      <c r="AF165" s="707"/>
      <c r="AG165" s="707"/>
    </row>
    <row r="166" spans="29:33" ht="15.75" customHeight="1">
      <c r="AC166" s="656"/>
      <c r="AD166" s="707"/>
      <c r="AE166" s="707"/>
      <c r="AF166" s="707"/>
      <c r="AG166" s="707"/>
    </row>
    <row r="167" spans="29:33" ht="15.75" customHeight="1">
      <c r="AC167" s="656"/>
      <c r="AD167" s="707"/>
      <c r="AE167" s="707"/>
      <c r="AF167" s="707"/>
      <c r="AG167" s="707"/>
    </row>
    <row r="168" spans="29:33" ht="15.75" customHeight="1">
      <c r="AC168" s="656"/>
      <c r="AD168" s="707"/>
      <c r="AE168" s="707"/>
      <c r="AF168" s="707"/>
      <c r="AG168" s="707"/>
    </row>
    <row r="169" spans="29:33" ht="15.75" customHeight="1">
      <c r="AC169" s="656"/>
      <c r="AD169" s="707"/>
      <c r="AE169" s="707"/>
      <c r="AF169" s="707"/>
      <c r="AG169" s="707"/>
    </row>
    <row r="170" spans="29:33" ht="15.75" customHeight="1">
      <c r="AC170" s="656"/>
      <c r="AD170" s="707"/>
      <c r="AE170" s="707"/>
      <c r="AF170" s="707"/>
      <c r="AG170" s="707"/>
    </row>
    <row r="171" spans="29:33" ht="15.75" customHeight="1">
      <c r="AC171" s="656"/>
      <c r="AD171" s="707"/>
      <c r="AE171" s="707"/>
      <c r="AF171" s="707"/>
      <c r="AG171" s="707"/>
    </row>
    <row r="172" spans="29:33" ht="15.75" customHeight="1">
      <c r="AC172" s="656"/>
      <c r="AD172" s="707"/>
      <c r="AE172" s="707"/>
      <c r="AF172" s="707"/>
      <c r="AG172" s="707"/>
    </row>
    <row r="173" spans="29:33" ht="15.75" customHeight="1">
      <c r="AC173" s="656"/>
      <c r="AD173" s="707"/>
      <c r="AE173" s="707"/>
      <c r="AF173" s="707"/>
      <c r="AG173" s="707"/>
    </row>
    <row r="174" spans="29:33" ht="15.75" customHeight="1">
      <c r="AC174" s="656"/>
      <c r="AD174" s="707"/>
      <c r="AE174" s="707"/>
      <c r="AF174" s="707"/>
      <c r="AG174" s="707"/>
    </row>
    <row r="175" spans="29:33" ht="15.75" customHeight="1">
      <c r="AC175" s="656"/>
      <c r="AD175" s="707"/>
      <c r="AE175" s="707"/>
      <c r="AF175" s="707"/>
      <c r="AG175" s="707"/>
    </row>
    <row r="176" spans="29:33" ht="15.75" customHeight="1">
      <c r="AC176" s="656"/>
      <c r="AD176" s="707"/>
      <c r="AE176" s="707"/>
      <c r="AF176" s="707"/>
      <c r="AG176" s="707"/>
    </row>
    <row r="177" spans="29:33" ht="15.75" customHeight="1">
      <c r="AC177" s="656"/>
      <c r="AD177" s="707"/>
      <c r="AE177" s="707"/>
      <c r="AF177" s="707"/>
      <c r="AG177" s="707"/>
    </row>
    <row r="178" spans="29:33" ht="15.75" customHeight="1">
      <c r="AC178" s="656"/>
      <c r="AD178" s="707"/>
      <c r="AE178" s="707"/>
      <c r="AF178" s="707"/>
      <c r="AG178" s="707"/>
    </row>
    <row r="179" spans="29:33" ht="15.75" customHeight="1">
      <c r="AC179" s="656"/>
      <c r="AD179" s="707"/>
      <c r="AE179" s="707"/>
      <c r="AF179" s="707"/>
      <c r="AG179" s="707"/>
    </row>
    <row r="180" spans="29:33" ht="15.75" customHeight="1">
      <c r="AC180" s="656"/>
      <c r="AD180" s="707"/>
      <c r="AE180" s="707"/>
      <c r="AF180" s="707"/>
      <c r="AG180" s="707"/>
    </row>
    <row r="181" spans="29:33" ht="15.75" customHeight="1">
      <c r="AC181" s="656"/>
      <c r="AD181" s="707"/>
      <c r="AE181" s="707"/>
      <c r="AF181" s="707"/>
      <c r="AG181" s="707"/>
    </row>
    <row r="182" spans="29:33" ht="15.75" customHeight="1">
      <c r="AC182" s="656"/>
      <c r="AD182" s="707"/>
      <c r="AE182" s="707"/>
      <c r="AF182" s="707"/>
      <c r="AG182" s="707"/>
    </row>
    <row r="183" spans="29:33" ht="15.75" customHeight="1">
      <c r="AC183" s="656"/>
      <c r="AD183" s="707"/>
      <c r="AE183" s="707"/>
      <c r="AF183" s="707"/>
      <c r="AG183" s="707"/>
    </row>
    <row r="184" spans="29:33" ht="15.75" customHeight="1">
      <c r="AC184" s="656"/>
      <c r="AD184" s="707"/>
      <c r="AE184" s="707"/>
      <c r="AF184" s="707"/>
      <c r="AG184" s="707"/>
    </row>
    <row r="185" spans="29:33" ht="15.75" customHeight="1">
      <c r="AC185" s="656"/>
      <c r="AD185" s="707"/>
      <c r="AE185" s="707"/>
      <c r="AF185" s="707"/>
      <c r="AG185" s="707"/>
    </row>
    <row r="186" spans="29:33" ht="15.75" customHeight="1">
      <c r="AC186" s="656"/>
      <c r="AD186" s="707"/>
      <c r="AE186" s="707"/>
      <c r="AF186" s="707"/>
      <c r="AG186" s="707"/>
    </row>
    <row r="187" spans="29:33" ht="15.75" customHeight="1">
      <c r="AC187" s="656"/>
      <c r="AD187" s="707"/>
      <c r="AE187" s="707"/>
      <c r="AF187" s="707"/>
      <c r="AG187" s="707"/>
    </row>
    <row r="188" spans="29:33" ht="15.75" customHeight="1">
      <c r="AC188" s="656"/>
      <c r="AD188" s="707"/>
      <c r="AE188" s="707"/>
      <c r="AF188" s="707"/>
      <c r="AG188" s="707"/>
    </row>
    <row r="189" spans="29:33" ht="15.75" customHeight="1">
      <c r="AC189" s="656"/>
      <c r="AD189" s="707"/>
      <c r="AE189" s="707"/>
      <c r="AF189" s="707"/>
      <c r="AG189" s="707"/>
    </row>
    <row r="190" spans="29:33" ht="15.75" customHeight="1">
      <c r="AC190" s="656"/>
      <c r="AD190" s="707"/>
      <c r="AE190" s="707"/>
      <c r="AF190" s="707"/>
      <c r="AG190" s="707"/>
    </row>
    <row r="191" spans="29:33" ht="15.75" customHeight="1">
      <c r="AC191" s="656"/>
      <c r="AD191" s="707"/>
      <c r="AE191" s="707"/>
      <c r="AF191" s="707"/>
      <c r="AG191" s="707"/>
    </row>
    <row r="192" spans="29:33" ht="15.75" customHeight="1">
      <c r="AC192" s="656"/>
      <c r="AD192" s="707"/>
      <c r="AE192" s="707"/>
      <c r="AF192" s="707"/>
      <c r="AG192" s="707"/>
    </row>
    <row r="193" spans="29:33" ht="15.75" customHeight="1">
      <c r="AC193" s="656"/>
      <c r="AD193" s="707"/>
      <c r="AE193" s="707"/>
      <c r="AF193" s="707"/>
      <c r="AG193" s="707"/>
    </row>
    <row r="194" spans="29:33" ht="15.75" customHeight="1">
      <c r="AC194" s="656"/>
      <c r="AD194" s="707"/>
      <c r="AE194" s="707"/>
      <c r="AF194" s="707"/>
      <c r="AG194" s="707"/>
    </row>
    <row r="195" spans="29:33" ht="15.75" customHeight="1">
      <c r="AC195" s="656"/>
      <c r="AD195" s="707"/>
      <c r="AE195" s="707"/>
      <c r="AF195" s="707"/>
      <c r="AG195" s="707"/>
    </row>
    <row r="196" spans="29:33" ht="15.75" customHeight="1">
      <c r="AC196" s="656"/>
      <c r="AD196" s="707"/>
      <c r="AE196" s="707"/>
      <c r="AF196" s="707"/>
      <c r="AG196" s="707"/>
    </row>
    <row r="197" spans="29:33" ht="15.75" customHeight="1">
      <c r="AC197" s="656"/>
      <c r="AD197" s="707"/>
      <c r="AE197" s="707"/>
      <c r="AF197" s="707"/>
      <c r="AG197" s="707"/>
    </row>
    <row r="198" spans="29:33" ht="15.75" customHeight="1">
      <c r="AC198" s="656"/>
      <c r="AD198" s="707"/>
      <c r="AE198" s="707"/>
      <c r="AF198" s="707"/>
      <c r="AG198" s="707"/>
    </row>
    <row r="199" spans="29:33" ht="15.75" customHeight="1">
      <c r="AC199" s="656"/>
      <c r="AD199" s="707"/>
      <c r="AE199" s="707"/>
      <c r="AF199" s="707"/>
      <c r="AG199" s="707"/>
    </row>
    <row r="200" spans="29:33" ht="15.75" customHeight="1">
      <c r="AC200" s="656"/>
      <c r="AD200" s="707"/>
      <c r="AE200" s="707"/>
      <c r="AF200" s="707"/>
      <c r="AG200" s="707"/>
    </row>
    <row r="201" spans="29:33" ht="15.75" customHeight="1">
      <c r="AC201" s="656"/>
      <c r="AD201" s="707"/>
      <c r="AE201" s="707"/>
      <c r="AF201" s="707"/>
      <c r="AG201" s="707"/>
    </row>
    <row r="202" spans="29:33" ht="15.75" customHeight="1">
      <c r="AC202" s="656"/>
      <c r="AD202" s="707"/>
      <c r="AE202" s="707"/>
      <c r="AF202" s="707"/>
      <c r="AG202" s="707"/>
    </row>
    <row r="203" spans="29:33" ht="15.75" customHeight="1">
      <c r="AC203" s="656"/>
      <c r="AD203" s="707"/>
      <c r="AE203" s="707"/>
      <c r="AF203" s="707"/>
      <c r="AG203" s="707"/>
    </row>
    <row r="204" spans="29:33" ht="15.75" customHeight="1">
      <c r="AC204" s="656"/>
      <c r="AD204" s="707"/>
      <c r="AE204" s="707"/>
      <c r="AF204" s="707"/>
      <c r="AG204" s="707"/>
    </row>
    <row r="205" spans="29:33" ht="15.75" customHeight="1">
      <c r="AC205" s="656"/>
      <c r="AD205" s="707"/>
      <c r="AE205" s="707"/>
      <c r="AF205" s="707"/>
      <c r="AG205" s="707"/>
    </row>
    <row r="206" spans="29:33" ht="15.75" customHeight="1">
      <c r="AC206" s="656"/>
      <c r="AD206" s="707"/>
      <c r="AE206" s="707"/>
      <c r="AF206" s="707"/>
      <c r="AG206" s="707"/>
    </row>
    <row r="207" spans="29:33" ht="15.75" customHeight="1">
      <c r="AC207" s="656"/>
      <c r="AD207" s="707"/>
      <c r="AE207" s="707"/>
      <c r="AF207" s="707"/>
      <c r="AG207" s="707"/>
    </row>
    <row r="208" spans="29:33" ht="15.75" customHeight="1">
      <c r="AC208" s="656"/>
      <c r="AD208" s="707"/>
      <c r="AE208" s="707"/>
      <c r="AF208" s="707"/>
      <c r="AG208" s="707"/>
    </row>
    <row r="209" spans="29:33" ht="15.75" customHeight="1">
      <c r="AC209" s="656"/>
      <c r="AD209" s="707"/>
      <c r="AE209" s="707"/>
      <c r="AF209" s="707"/>
      <c r="AG209" s="707"/>
    </row>
    <row r="210" spans="29:33" ht="15.75" customHeight="1">
      <c r="AC210" s="656"/>
      <c r="AD210" s="707"/>
      <c r="AE210" s="707"/>
      <c r="AF210" s="707"/>
      <c r="AG210" s="707"/>
    </row>
    <row r="211" spans="29:33" ht="15.75" customHeight="1">
      <c r="AC211" s="656"/>
      <c r="AD211" s="707"/>
      <c r="AE211" s="707"/>
      <c r="AF211" s="707"/>
      <c r="AG211" s="707"/>
    </row>
    <row r="212" spans="29:33" ht="15.75" customHeight="1">
      <c r="AC212" s="656"/>
      <c r="AD212" s="707"/>
      <c r="AE212" s="707"/>
      <c r="AF212" s="707"/>
      <c r="AG212" s="707"/>
    </row>
    <row r="213" spans="29:33" ht="15.75" customHeight="1">
      <c r="AC213" s="656"/>
      <c r="AD213" s="707"/>
      <c r="AE213" s="707"/>
      <c r="AF213" s="707"/>
      <c r="AG213" s="707"/>
    </row>
    <row r="214" spans="29:33" ht="15.75" customHeight="1">
      <c r="AC214" s="656"/>
      <c r="AD214" s="707"/>
      <c r="AE214" s="707"/>
      <c r="AF214" s="707"/>
      <c r="AG214" s="707"/>
    </row>
    <row r="215" spans="29:33" ht="15.75" customHeight="1">
      <c r="AC215" s="656"/>
      <c r="AD215" s="707"/>
      <c r="AE215" s="707"/>
      <c r="AF215" s="707"/>
      <c r="AG215" s="707"/>
    </row>
    <row r="216" spans="29:33" ht="15.75" customHeight="1">
      <c r="AC216" s="656"/>
      <c r="AD216" s="707"/>
      <c r="AE216" s="707"/>
      <c r="AF216" s="707"/>
      <c r="AG216" s="707"/>
    </row>
    <row r="217" spans="29:33" ht="15.75" customHeight="1">
      <c r="AC217" s="656"/>
      <c r="AD217" s="707"/>
      <c r="AE217" s="707"/>
      <c r="AF217" s="707"/>
      <c r="AG217" s="707"/>
    </row>
    <row r="218" spans="29:33" ht="15.75" customHeight="1">
      <c r="AC218" s="656"/>
      <c r="AD218" s="707"/>
      <c r="AE218" s="707"/>
      <c r="AF218" s="707"/>
      <c r="AG218" s="707"/>
    </row>
    <row r="219" spans="29:33" ht="15.75" customHeight="1">
      <c r="AC219" s="656"/>
      <c r="AD219" s="707"/>
      <c r="AE219" s="707"/>
      <c r="AF219" s="707"/>
      <c r="AG219" s="707"/>
    </row>
    <row r="220" spans="29:33" ht="15.75" customHeight="1">
      <c r="AC220" s="656"/>
      <c r="AD220" s="707"/>
      <c r="AE220" s="707"/>
      <c r="AF220" s="707"/>
      <c r="AG220" s="707"/>
    </row>
    <row r="221" spans="29:33" ht="15.75" customHeight="1">
      <c r="AC221" s="656"/>
      <c r="AD221" s="707"/>
      <c r="AE221" s="707"/>
      <c r="AF221" s="707"/>
      <c r="AG221" s="707"/>
    </row>
    <row r="222" spans="29:33" ht="15.75" customHeight="1">
      <c r="AC222" s="656"/>
      <c r="AD222" s="707"/>
      <c r="AE222" s="707"/>
      <c r="AF222" s="707"/>
      <c r="AG222" s="707"/>
    </row>
    <row r="223" spans="29:33" ht="15.75" customHeight="1">
      <c r="AC223" s="656"/>
      <c r="AD223" s="707"/>
      <c r="AE223" s="707"/>
      <c r="AF223" s="707"/>
      <c r="AG223" s="707"/>
    </row>
    <row r="224" spans="29:33" ht="15.75" customHeight="1">
      <c r="AC224" s="656"/>
      <c r="AD224" s="707"/>
      <c r="AE224" s="707"/>
      <c r="AF224" s="707"/>
      <c r="AG224" s="707"/>
    </row>
    <row r="225" spans="29:33" ht="15.75" customHeight="1">
      <c r="AC225" s="656"/>
      <c r="AD225" s="707"/>
      <c r="AE225" s="707"/>
      <c r="AF225" s="707"/>
      <c r="AG225" s="707"/>
    </row>
    <row r="226" spans="29:33" ht="15.75" customHeight="1">
      <c r="AC226" s="656"/>
      <c r="AD226" s="707"/>
      <c r="AE226" s="707"/>
      <c r="AF226" s="707"/>
      <c r="AG226" s="707"/>
    </row>
    <row r="227" spans="29:33" ht="15.75" customHeight="1">
      <c r="AC227" s="656"/>
      <c r="AD227" s="707"/>
      <c r="AE227" s="707"/>
      <c r="AF227" s="707"/>
      <c r="AG227" s="707"/>
    </row>
    <row r="228" spans="29:33" ht="15.75" customHeight="1">
      <c r="AC228" s="656"/>
      <c r="AD228" s="707"/>
      <c r="AE228" s="707"/>
      <c r="AF228" s="707"/>
      <c r="AG228" s="707"/>
    </row>
    <row r="229" spans="29:33" ht="15.75" customHeight="1">
      <c r="AC229" s="656"/>
      <c r="AD229" s="707"/>
      <c r="AE229" s="707"/>
      <c r="AF229" s="707"/>
      <c r="AG229" s="707"/>
    </row>
    <row r="230" spans="29:33" ht="15.75" customHeight="1">
      <c r="AC230" s="656"/>
      <c r="AD230" s="707"/>
      <c r="AE230" s="707"/>
      <c r="AF230" s="707"/>
      <c r="AG230" s="707"/>
    </row>
    <row r="231" spans="29:33" ht="15.75" customHeight="1">
      <c r="AC231" s="656"/>
      <c r="AD231" s="707"/>
      <c r="AE231" s="707"/>
      <c r="AF231" s="707"/>
      <c r="AG231" s="707"/>
    </row>
    <row r="232" spans="29:33" ht="15.75" customHeight="1">
      <c r="AC232" s="656"/>
      <c r="AD232" s="707"/>
      <c r="AE232" s="707"/>
      <c r="AF232" s="707"/>
      <c r="AG232" s="707"/>
    </row>
    <row r="233" spans="29:33" ht="15.75" customHeight="1">
      <c r="AC233" s="656"/>
      <c r="AD233" s="707"/>
      <c r="AE233" s="707"/>
      <c r="AF233" s="707"/>
      <c r="AG233" s="707"/>
    </row>
    <row r="234" spans="29:33" ht="15.75" customHeight="1">
      <c r="AC234" s="656"/>
      <c r="AD234" s="707"/>
      <c r="AE234" s="707"/>
      <c r="AF234" s="707"/>
      <c r="AG234" s="707"/>
    </row>
    <row r="235" spans="29:33" ht="15.75" customHeight="1">
      <c r="AC235" s="656"/>
      <c r="AD235" s="707"/>
      <c r="AE235" s="707"/>
      <c r="AF235" s="707"/>
      <c r="AG235" s="707"/>
    </row>
    <row r="236" spans="29:33" ht="15.75" customHeight="1">
      <c r="AC236" s="656"/>
      <c r="AD236" s="707"/>
      <c r="AE236" s="707"/>
      <c r="AF236" s="707"/>
      <c r="AG236" s="707"/>
    </row>
    <row r="237" spans="29:33" ht="15.75" customHeight="1">
      <c r="AC237" s="656"/>
      <c r="AD237" s="707"/>
      <c r="AE237" s="707"/>
      <c r="AF237" s="707"/>
      <c r="AG237" s="707"/>
    </row>
    <row r="238" spans="29:33" ht="15.75" customHeight="1">
      <c r="AC238" s="656"/>
      <c r="AD238" s="707"/>
      <c r="AE238" s="707"/>
      <c r="AF238" s="707"/>
      <c r="AG238" s="707"/>
    </row>
    <row r="239" spans="29:33" ht="15.75" customHeight="1">
      <c r="AC239" s="656"/>
      <c r="AD239" s="707"/>
      <c r="AE239" s="707"/>
      <c r="AF239" s="707"/>
      <c r="AG239" s="707"/>
    </row>
    <row r="240" spans="29:33" ht="15.75" customHeight="1">
      <c r="AC240" s="656"/>
      <c r="AD240" s="707"/>
      <c r="AE240" s="707"/>
      <c r="AF240" s="707"/>
      <c r="AG240" s="707"/>
    </row>
    <row r="241" spans="29:33" ht="15.75" customHeight="1">
      <c r="AC241" s="656"/>
      <c r="AD241" s="707"/>
      <c r="AE241" s="707"/>
      <c r="AF241" s="707"/>
      <c r="AG241" s="707"/>
    </row>
    <row r="242" spans="29:33" ht="15.75" customHeight="1">
      <c r="AC242" s="656"/>
      <c r="AD242" s="707"/>
      <c r="AE242" s="707"/>
      <c r="AF242" s="707"/>
      <c r="AG242" s="707"/>
    </row>
    <row r="243" spans="29:33" ht="15.75" customHeight="1">
      <c r="AC243" s="656"/>
      <c r="AD243" s="707"/>
      <c r="AE243" s="707"/>
      <c r="AF243" s="707"/>
      <c r="AG243" s="707"/>
    </row>
    <row r="244" spans="29:33" ht="15.75" customHeight="1">
      <c r="AC244" s="656"/>
      <c r="AD244" s="707"/>
      <c r="AE244" s="707"/>
      <c r="AF244" s="707"/>
      <c r="AG244" s="707"/>
    </row>
    <row r="245" spans="29:33" ht="15.75" customHeight="1">
      <c r="AC245" s="656"/>
      <c r="AD245" s="707"/>
      <c r="AE245" s="707"/>
      <c r="AF245" s="707"/>
      <c r="AG245" s="707"/>
    </row>
    <row r="246" spans="29:33" ht="15.75" customHeight="1">
      <c r="AC246" s="656"/>
      <c r="AD246" s="707"/>
      <c r="AE246" s="707"/>
      <c r="AF246" s="707"/>
      <c r="AG246" s="707"/>
    </row>
    <row r="247" spans="29:33" ht="15.75" customHeight="1">
      <c r="AC247" s="656"/>
      <c r="AD247" s="707"/>
      <c r="AE247" s="707"/>
      <c r="AF247" s="707"/>
      <c r="AG247" s="707"/>
    </row>
    <row r="248" spans="29:33" ht="15.75" customHeight="1">
      <c r="AC248" s="656"/>
      <c r="AD248" s="707"/>
      <c r="AE248" s="707"/>
      <c r="AF248" s="707"/>
      <c r="AG248" s="707"/>
    </row>
    <row r="249" spans="29:33" ht="15.75" customHeight="1">
      <c r="AC249" s="656"/>
      <c r="AD249" s="707"/>
      <c r="AE249" s="707"/>
      <c r="AF249" s="707"/>
      <c r="AG249" s="707"/>
    </row>
    <row r="250" spans="29:33" ht="15.75" customHeight="1">
      <c r="AC250" s="656"/>
      <c r="AD250" s="707"/>
      <c r="AE250" s="707"/>
      <c r="AF250" s="707"/>
      <c r="AG250" s="707"/>
    </row>
    <row r="251" spans="29:33" ht="15.75" customHeight="1">
      <c r="AC251" s="656"/>
      <c r="AD251" s="707"/>
      <c r="AE251" s="707"/>
      <c r="AF251" s="707"/>
      <c r="AG251" s="707"/>
    </row>
    <row r="252" spans="29:33" ht="15.75" customHeight="1">
      <c r="AC252" s="656"/>
      <c r="AD252" s="707"/>
      <c r="AE252" s="707"/>
      <c r="AF252" s="707"/>
      <c r="AG252" s="707"/>
    </row>
    <row r="253" spans="29:33" ht="15.75" customHeight="1">
      <c r="AC253" s="656"/>
      <c r="AD253" s="707"/>
      <c r="AE253" s="707"/>
      <c r="AF253" s="707"/>
      <c r="AG253" s="707"/>
    </row>
    <row r="254" spans="29:33" ht="15.75" customHeight="1">
      <c r="AC254" s="656"/>
      <c r="AD254" s="707"/>
      <c r="AE254" s="707"/>
      <c r="AF254" s="707"/>
      <c r="AG254" s="707"/>
    </row>
    <row r="255" spans="29:33" ht="15.75" customHeight="1">
      <c r="AC255" s="656"/>
      <c r="AD255" s="707"/>
      <c r="AE255" s="707"/>
      <c r="AF255" s="707"/>
      <c r="AG255" s="707"/>
    </row>
    <row r="256" spans="29:33" ht="15.75" customHeight="1">
      <c r="AC256" s="656"/>
      <c r="AD256" s="707"/>
      <c r="AE256" s="707"/>
      <c r="AF256" s="707"/>
      <c r="AG256" s="707"/>
    </row>
    <row r="257" spans="29:33" ht="15.75" customHeight="1">
      <c r="AC257" s="656"/>
      <c r="AD257" s="707"/>
      <c r="AE257" s="707"/>
      <c r="AF257" s="707"/>
      <c r="AG257" s="707"/>
    </row>
    <row r="258" spans="29:33" ht="15.75" customHeight="1">
      <c r="AC258" s="656"/>
      <c r="AD258" s="707"/>
      <c r="AE258" s="707"/>
      <c r="AF258" s="707"/>
      <c r="AG258" s="707"/>
    </row>
    <row r="259" spans="29:33" ht="15.75" customHeight="1">
      <c r="AC259" s="656"/>
      <c r="AD259" s="707"/>
      <c r="AE259" s="707"/>
      <c r="AF259" s="707"/>
      <c r="AG259" s="707"/>
    </row>
    <row r="260" spans="29:33" ht="15.75" customHeight="1">
      <c r="AC260" s="656"/>
      <c r="AD260" s="707"/>
      <c r="AE260" s="707"/>
      <c r="AF260" s="707"/>
      <c r="AG260" s="707"/>
    </row>
    <row r="261" spans="29:33" ht="15.75" customHeight="1">
      <c r="AC261" s="656"/>
      <c r="AD261" s="707"/>
      <c r="AE261" s="707"/>
      <c r="AF261" s="707"/>
      <c r="AG261" s="707"/>
    </row>
    <row r="262" spans="29:33" ht="15.75" customHeight="1">
      <c r="AC262" s="656"/>
      <c r="AD262" s="707"/>
      <c r="AE262" s="707"/>
      <c r="AF262" s="707"/>
      <c r="AG262" s="707"/>
    </row>
    <row r="263" spans="29:33" ht="15.75" customHeight="1">
      <c r="AC263" s="656"/>
      <c r="AD263" s="707"/>
      <c r="AE263" s="707"/>
      <c r="AF263" s="707"/>
      <c r="AG263" s="707"/>
    </row>
    <row r="264" spans="29:33" ht="15.75" customHeight="1">
      <c r="AC264" s="656"/>
      <c r="AD264" s="707"/>
      <c r="AE264" s="707"/>
      <c r="AF264" s="707"/>
      <c r="AG264" s="707"/>
    </row>
    <row r="265" spans="29:33" ht="15.75" customHeight="1">
      <c r="AC265" s="656"/>
      <c r="AD265" s="707"/>
      <c r="AE265" s="707"/>
      <c r="AF265" s="707"/>
      <c r="AG265" s="707"/>
    </row>
    <row r="266" spans="29:33" ht="15.75" customHeight="1">
      <c r="AC266" s="656"/>
      <c r="AD266" s="707"/>
      <c r="AE266" s="707"/>
      <c r="AF266" s="707"/>
      <c r="AG266" s="707"/>
    </row>
    <row r="267" spans="29:33" ht="15.75" customHeight="1">
      <c r="AC267" s="656"/>
      <c r="AD267" s="707"/>
      <c r="AE267" s="707"/>
      <c r="AF267" s="707"/>
      <c r="AG267" s="707"/>
    </row>
    <row r="268" spans="29:33" ht="15.75" customHeight="1">
      <c r="AC268" s="656"/>
      <c r="AD268" s="707"/>
      <c r="AE268" s="707"/>
      <c r="AF268" s="707"/>
      <c r="AG268" s="707"/>
    </row>
    <row r="269" spans="29:33" ht="15.75" customHeight="1">
      <c r="AC269" s="656"/>
      <c r="AD269" s="707"/>
      <c r="AE269" s="707"/>
      <c r="AF269" s="707"/>
      <c r="AG269" s="707"/>
    </row>
    <row r="270" spans="29:33" ht="15.75" customHeight="1">
      <c r="AC270" s="656"/>
      <c r="AD270" s="707"/>
      <c r="AE270" s="707"/>
      <c r="AF270" s="707"/>
      <c r="AG270" s="707"/>
    </row>
    <row r="271" spans="29:33" ht="15.75" customHeight="1">
      <c r="AC271" s="656"/>
      <c r="AD271" s="707"/>
      <c r="AE271" s="707"/>
      <c r="AF271" s="707"/>
      <c r="AG271" s="707"/>
    </row>
    <row r="272" spans="29:33" ht="15.75" customHeight="1">
      <c r="AC272" s="656"/>
      <c r="AD272" s="707"/>
      <c r="AE272" s="707"/>
      <c r="AF272" s="707"/>
      <c r="AG272" s="707"/>
    </row>
    <row r="273" spans="29:33" ht="15.75" customHeight="1">
      <c r="AC273" s="656"/>
      <c r="AD273" s="707"/>
      <c r="AE273" s="707"/>
      <c r="AF273" s="707"/>
      <c r="AG273" s="707"/>
    </row>
    <row r="274" spans="29:33" ht="15.75" customHeight="1">
      <c r="AC274" s="656"/>
      <c r="AD274" s="707"/>
      <c r="AE274" s="707"/>
      <c r="AF274" s="707"/>
      <c r="AG274" s="707"/>
    </row>
    <row r="275" spans="29:33" ht="15.75" customHeight="1">
      <c r="AC275" s="656"/>
      <c r="AD275" s="707"/>
      <c r="AE275" s="707"/>
      <c r="AF275" s="707"/>
      <c r="AG275" s="707"/>
    </row>
    <row r="276" spans="29:33" ht="15.75" customHeight="1">
      <c r="AC276" s="656"/>
      <c r="AD276" s="707"/>
      <c r="AE276" s="707"/>
      <c r="AF276" s="707"/>
      <c r="AG276" s="707"/>
    </row>
    <row r="277" spans="29:33" ht="15.75" customHeight="1">
      <c r="AC277" s="656"/>
      <c r="AD277" s="707"/>
      <c r="AE277" s="707"/>
      <c r="AF277" s="707"/>
      <c r="AG277" s="707"/>
    </row>
    <row r="278" spans="29:33" ht="15.75" customHeight="1">
      <c r="AC278" s="656"/>
      <c r="AD278" s="707"/>
      <c r="AE278" s="707"/>
      <c r="AF278" s="707"/>
      <c r="AG278" s="707"/>
    </row>
    <row r="279" spans="29:33" ht="15.75" customHeight="1">
      <c r="AC279" s="656"/>
      <c r="AD279" s="707"/>
      <c r="AE279" s="707"/>
      <c r="AF279" s="707"/>
      <c r="AG279" s="707"/>
    </row>
    <row r="280" spans="29:33" ht="15.75" customHeight="1">
      <c r="AC280" s="656"/>
      <c r="AD280" s="707"/>
      <c r="AE280" s="707"/>
      <c r="AF280" s="707"/>
      <c r="AG280" s="707"/>
    </row>
    <row r="281" spans="29:33" ht="15.75" customHeight="1">
      <c r="AC281" s="656"/>
      <c r="AD281" s="707"/>
      <c r="AE281" s="707"/>
      <c r="AF281" s="707"/>
      <c r="AG281" s="707"/>
    </row>
    <row r="282" spans="29:33" ht="15.75" customHeight="1">
      <c r="AC282" s="656"/>
      <c r="AD282" s="707"/>
      <c r="AE282" s="707"/>
      <c r="AF282" s="707"/>
      <c r="AG282" s="707"/>
    </row>
    <row r="283" spans="29:33" ht="15.75" customHeight="1">
      <c r="AC283" s="656"/>
      <c r="AD283" s="707"/>
      <c r="AE283" s="707"/>
      <c r="AF283" s="707"/>
      <c r="AG283" s="707"/>
    </row>
    <row r="284" spans="29:33" ht="15.75" customHeight="1">
      <c r="AC284" s="656"/>
      <c r="AD284" s="707"/>
      <c r="AE284" s="707"/>
      <c r="AF284" s="707"/>
      <c r="AG284" s="707"/>
    </row>
    <row r="285" spans="29:33" ht="15.75" customHeight="1">
      <c r="AC285" s="656"/>
      <c r="AD285" s="707"/>
      <c r="AE285" s="707"/>
      <c r="AF285" s="707"/>
      <c r="AG285" s="707"/>
    </row>
    <row r="286" spans="29:33" ht="15.75" customHeight="1">
      <c r="AC286" s="656"/>
      <c r="AD286" s="707"/>
      <c r="AE286" s="707"/>
      <c r="AF286" s="707"/>
      <c r="AG286" s="707"/>
    </row>
    <row r="287" spans="29:33" ht="15.75" customHeight="1">
      <c r="AC287" s="656"/>
      <c r="AD287" s="707"/>
      <c r="AE287" s="707"/>
      <c r="AF287" s="707"/>
      <c r="AG287" s="707"/>
    </row>
    <row r="288" spans="29:33" ht="15.75" customHeight="1">
      <c r="AC288" s="656"/>
      <c r="AD288" s="707"/>
      <c r="AE288" s="707"/>
      <c r="AF288" s="707"/>
      <c r="AG288" s="707"/>
    </row>
    <row r="289" spans="29:33" ht="15.75" customHeight="1">
      <c r="AC289" s="656"/>
      <c r="AD289" s="707"/>
      <c r="AE289" s="707"/>
      <c r="AF289" s="707"/>
      <c r="AG289" s="707"/>
    </row>
    <row r="290" spans="29:33" ht="15.75" customHeight="1">
      <c r="AC290" s="656"/>
      <c r="AD290" s="707"/>
      <c r="AE290" s="707"/>
      <c r="AF290" s="707"/>
      <c r="AG290" s="707"/>
    </row>
    <row r="291" spans="29:33" ht="15.75" customHeight="1">
      <c r="AC291" s="656"/>
      <c r="AD291" s="707"/>
      <c r="AE291" s="707"/>
      <c r="AF291" s="707"/>
      <c r="AG291" s="707"/>
    </row>
    <row r="292" spans="29:33" ht="15.75" customHeight="1">
      <c r="AC292" s="656"/>
      <c r="AD292" s="707"/>
      <c r="AE292" s="707"/>
      <c r="AF292" s="707"/>
      <c r="AG292" s="707"/>
    </row>
    <row r="293" spans="29:33" ht="15.75" customHeight="1">
      <c r="AC293" s="656"/>
      <c r="AD293" s="707"/>
      <c r="AE293" s="707"/>
      <c r="AF293" s="707"/>
      <c r="AG293" s="707"/>
    </row>
    <row r="294" spans="29:33" ht="15.75" customHeight="1">
      <c r="AC294" s="656"/>
      <c r="AD294" s="707"/>
      <c r="AE294" s="707"/>
      <c r="AF294" s="707"/>
      <c r="AG294" s="707"/>
    </row>
    <row r="295" spans="29:33" ht="15.75" customHeight="1">
      <c r="AC295" s="656"/>
      <c r="AD295" s="707"/>
      <c r="AE295" s="707"/>
      <c r="AF295" s="707"/>
      <c r="AG295" s="707"/>
    </row>
    <row r="296" spans="29:33" ht="15.75" customHeight="1">
      <c r="AC296" s="656"/>
      <c r="AD296" s="707"/>
      <c r="AE296" s="707"/>
      <c r="AF296" s="707"/>
      <c r="AG296" s="707"/>
    </row>
    <row r="297" spans="29:33" ht="15.75" customHeight="1">
      <c r="AC297" s="656"/>
      <c r="AD297" s="707"/>
      <c r="AE297" s="707"/>
      <c r="AF297" s="707"/>
      <c r="AG297" s="707"/>
    </row>
    <row r="298" spans="29:33" ht="15.75" customHeight="1">
      <c r="AC298" s="656"/>
      <c r="AD298" s="707"/>
      <c r="AE298" s="707"/>
      <c r="AF298" s="707"/>
      <c r="AG298" s="707"/>
    </row>
    <row r="299" spans="29:33" ht="15.75" customHeight="1">
      <c r="AC299" s="656"/>
      <c r="AD299" s="707"/>
      <c r="AE299" s="707"/>
      <c r="AF299" s="707"/>
      <c r="AG299" s="707"/>
    </row>
    <row r="300" spans="29:33" ht="15.75" customHeight="1">
      <c r="AC300" s="656"/>
      <c r="AD300" s="707"/>
      <c r="AE300" s="707"/>
      <c r="AF300" s="707"/>
      <c r="AG300" s="707"/>
    </row>
    <row r="301" spans="29:33" ht="15.75" customHeight="1">
      <c r="AC301" s="656"/>
      <c r="AD301" s="707"/>
      <c r="AE301" s="707"/>
      <c r="AF301" s="707"/>
      <c r="AG301" s="707"/>
    </row>
    <row r="302" spans="29:33" ht="15.75" customHeight="1">
      <c r="AC302" s="656"/>
      <c r="AD302" s="707"/>
      <c r="AE302" s="707"/>
      <c r="AF302" s="707"/>
      <c r="AG302" s="707"/>
    </row>
    <row r="303" spans="29:33" ht="15.75" customHeight="1">
      <c r="AC303" s="656"/>
      <c r="AD303" s="707"/>
      <c r="AE303" s="707"/>
      <c r="AF303" s="707"/>
      <c r="AG303" s="707"/>
    </row>
    <row r="304" spans="29:33" ht="15.75" customHeight="1">
      <c r="AC304" s="656"/>
      <c r="AD304" s="707"/>
      <c r="AE304" s="707"/>
      <c r="AF304" s="707"/>
      <c r="AG304" s="707"/>
    </row>
    <row r="305" spans="29:33" ht="15.75" customHeight="1">
      <c r="AC305" s="656"/>
      <c r="AD305" s="707"/>
      <c r="AE305" s="707"/>
      <c r="AF305" s="707"/>
      <c r="AG305" s="707"/>
    </row>
    <row r="306" spans="29:33" ht="15.75" customHeight="1">
      <c r="AC306" s="656"/>
      <c r="AD306" s="707"/>
      <c r="AE306" s="707"/>
      <c r="AF306" s="707"/>
      <c r="AG306" s="707"/>
    </row>
    <row r="307" spans="29:33" ht="15.75" customHeight="1">
      <c r="AC307" s="656"/>
      <c r="AD307" s="662"/>
      <c r="AE307" s="662"/>
      <c r="AF307" s="662"/>
      <c r="AG307" s="662"/>
    </row>
    <row r="308" spans="29:33" ht="15.75" customHeight="1">
      <c r="AC308" s="656"/>
      <c r="AD308" s="662"/>
      <c r="AE308" s="662"/>
      <c r="AF308" s="662"/>
      <c r="AG308" s="662"/>
    </row>
    <row r="309" spans="29:33" ht="15.75" customHeight="1">
      <c r="AC309" s="656"/>
      <c r="AD309" s="662"/>
      <c r="AE309" s="662"/>
      <c r="AF309" s="662"/>
      <c r="AG309" s="662"/>
    </row>
    <row r="310" spans="29:33" ht="15.75" customHeight="1">
      <c r="AC310" s="656"/>
      <c r="AD310" s="662"/>
      <c r="AE310" s="662"/>
      <c r="AF310" s="662"/>
      <c r="AG310" s="662"/>
    </row>
    <row r="311" spans="29:33" ht="15.75" customHeight="1">
      <c r="AC311" s="656"/>
      <c r="AD311" s="662"/>
      <c r="AE311" s="662"/>
      <c r="AF311" s="662"/>
      <c r="AG311" s="662"/>
    </row>
    <row r="312" spans="29:33" ht="15.75" customHeight="1">
      <c r="AC312" s="656"/>
      <c r="AD312" s="662"/>
      <c r="AE312" s="662"/>
      <c r="AF312" s="662"/>
      <c r="AG312" s="662"/>
    </row>
    <row r="313" spans="29:33" ht="15.75" customHeight="1">
      <c r="AC313" s="656"/>
      <c r="AD313" s="662"/>
      <c r="AE313" s="662"/>
      <c r="AF313" s="662"/>
      <c r="AG313" s="662"/>
    </row>
    <row r="314" spans="29:33" ht="15.75" customHeight="1">
      <c r="AC314" s="656"/>
      <c r="AD314" s="662"/>
      <c r="AE314" s="662"/>
      <c r="AF314" s="662"/>
      <c r="AG314" s="662"/>
    </row>
    <row r="315" spans="29:33" ht="15.75" customHeight="1">
      <c r="AC315" s="656"/>
      <c r="AD315" s="662"/>
      <c r="AE315" s="662"/>
      <c r="AF315" s="662"/>
      <c r="AG315" s="662"/>
    </row>
    <row r="316" spans="29:33" ht="15.75" customHeight="1">
      <c r="AC316" s="656"/>
      <c r="AD316" s="662"/>
      <c r="AE316" s="662"/>
      <c r="AF316" s="662"/>
      <c r="AG316" s="662"/>
    </row>
    <row r="317" spans="29:33" ht="15.75" customHeight="1">
      <c r="AC317" s="656"/>
      <c r="AD317" s="662"/>
      <c r="AE317" s="662"/>
      <c r="AF317" s="662"/>
      <c r="AG317" s="662"/>
    </row>
    <row r="318" spans="29:33" ht="15.75" customHeight="1">
      <c r="AC318" s="656"/>
      <c r="AD318" s="662"/>
      <c r="AE318" s="662"/>
      <c r="AF318" s="662"/>
      <c r="AG318" s="662"/>
    </row>
    <row r="319" spans="29:33" ht="15.75" customHeight="1">
      <c r="AC319" s="656"/>
      <c r="AD319" s="662"/>
      <c r="AE319" s="662"/>
      <c r="AF319" s="662"/>
      <c r="AG319" s="662"/>
    </row>
    <row r="320" spans="29:33" ht="15.75" customHeight="1">
      <c r="AC320" s="656"/>
      <c r="AD320" s="662"/>
      <c r="AE320" s="662"/>
      <c r="AF320" s="662"/>
      <c r="AG320" s="662"/>
    </row>
    <row r="321" spans="29:33" ht="15.75" customHeight="1">
      <c r="AC321" s="656"/>
      <c r="AD321" s="662"/>
      <c r="AE321" s="662"/>
      <c r="AF321" s="662"/>
      <c r="AG321" s="662"/>
    </row>
    <row r="322" spans="29:33" ht="15.75" customHeight="1">
      <c r="AC322" s="656"/>
      <c r="AD322" s="662"/>
      <c r="AE322" s="662"/>
      <c r="AF322" s="662"/>
      <c r="AG322" s="662"/>
    </row>
    <row r="323" spans="29:33" ht="15.75" customHeight="1">
      <c r="AC323" s="656"/>
      <c r="AD323" s="662"/>
      <c r="AE323" s="662"/>
      <c r="AF323" s="662"/>
      <c r="AG323" s="662"/>
    </row>
    <row r="324" spans="29:33" ht="15.75" customHeight="1">
      <c r="AC324" s="656"/>
      <c r="AD324" s="662"/>
      <c r="AE324" s="662"/>
      <c r="AF324" s="662"/>
      <c r="AG324" s="662"/>
    </row>
    <row r="325" spans="29:33" ht="15.75" customHeight="1">
      <c r="AC325" s="656"/>
      <c r="AD325" s="662"/>
      <c r="AE325" s="662"/>
      <c r="AF325" s="662"/>
      <c r="AG325" s="662"/>
    </row>
    <row r="326" spans="29:33" ht="15.75" customHeight="1">
      <c r="AC326" s="656"/>
      <c r="AD326" s="662"/>
      <c r="AE326" s="662"/>
      <c r="AF326" s="662"/>
      <c r="AG326" s="662"/>
    </row>
    <row r="327" spans="29:33" ht="15.75" customHeight="1">
      <c r="AC327" s="656"/>
      <c r="AD327" s="662"/>
      <c r="AE327" s="662"/>
      <c r="AF327" s="662"/>
      <c r="AG327" s="662"/>
    </row>
    <row r="328" spans="29:33" ht="15.75" customHeight="1">
      <c r="AC328" s="656"/>
      <c r="AD328" s="662"/>
      <c r="AE328" s="662"/>
      <c r="AF328" s="662"/>
      <c r="AG328" s="662"/>
    </row>
    <row r="329" spans="29:33" ht="15.75" customHeight="1">
      <c r="AC329" s="656"/>
      <c r="AD329" s="662"/>
      <c r="AE329" s="662"/>
      <c r="AF329" s="662"/>
      <c r="AG329" s="662"/>
    </row>
    <row r="330" spans="29:33" ht="15.75" customHeight="1">
      <c r="AC330" s="656"/>
      <c r="AD330" s="662"/>
      <c r="AE330" s="662"/>
      <c r="AF330" s="662"/>
      <c r="AG330" s="662"/>
    </row>
    <row r="331" spans="29:33" ht="15.75" customHeight="1">
      <c r="AC331" s="656"/>
      <c r="AD331" s="662"/>
      <c r="AE331" s="662"/>
      <c r="AF331" s="662"/>
      <c r="AG331" s="662"/>
    </row>
    <row r="332" spans="29:33" ht="15.75" customHeight="1">
      <c r="AC332" s="656"/>
      <c r="AD332" s="662"/>
      <c r="AE332" s="662"/>
      <c r="AF332" s="662"/>
      <c r="AG332" s="662"/>
    </row>
    <row r="333" spans="29:33" ht="15.75" customHeight="1">
      <c r="AC333" s="656"/>
      <c r="AD333" s="662"/>
      <c r="AE333" s="662"/>
      <c r="AF333" s="662"/>
      <c r="AG333" s="662"/>
    </row>
    <row r="334" spans="29:33" ht="15.75" customHeight="1">
      <c r="AC334" s="656"/>
      <c r="AD334" s="662"/>
      <c r="AE334" s="662"/>
      <c r="AF334" s="662"/>
      <c r="AG334" s="662"/>
    </row>
    <row r="335" spans="29:33" ht="15.75" customHeight="1">
      <c r="AC335" s="656"/>
      <c r="AD335" s="662"/>
      <c r="AE335" s="662"/>
      <c r="AF335" s="662"/>
      <c r="AG335" s="662"/>
    </row>
    <row r="336" spans="29:33" ht="15.75" customHeight="1">
      <c r="AC336" s="656"/>
      <c r="AD336" s="662"/>
      <c r="AE336" s="662"/>
      <c r="AF336" s="662"/>
      <c r="AG336" s="662"/>
    </row>
    <row r="337" spans="29:33" ht="15.75" customHeight="1">
      <c r="AC337" s="656"/>
      <c r="AD337" s="662"/>
      <c r="AE337" s="662"/>
      <c r="AF337" s="662"/>
      <c r="AG337" s="662"/>
    </row>
    <row r="338" spans="29:33" ht="15.75" customHeight="1">
      <c r="AC338" s="656"/>
      <c r="AD338" s="662"/>
      <c r="AE338" s="662"/>
      <c r="AF338" s="662"/>
      <c r="AG338" s="662"/>
    </row>
    <row r="339" spans="29:33" ht="15.75" customHeight="1">
      <c r="AC339" s="656"/>
      <c r="AD339" s="662"/>
      <c r="AE339" s="662"/>
      <c r="AF339" s="662"/>
      <c r="AG339" s="662"/>
    </row>
    <row r="340" spans="29:33" ht="15.75" customHeight="1">
      <c r="AC340" s="656"/>
      <c r="AD340" s="662"/>
      <c r="AE340" s="662"/>
      <c r="AF340" s="662"/>
      <c r="AG340" s="662"/>
    </row>
    <row r="341" spans="29:33" ht="15.75" customHeight="1">
      <c r="AC341" s="656"/>
      <c r="AD341" s="662"/>
      <c r="AE341" s="662"/>
      <c r="AF341" s="662"/>
      <c r="AG341" s="662"/>
    </row>
    <row r="342" spans="29:33" ht="15.75" customHeight="1">
      <c r="AC342" s="656"/>
      <c r="AD342" s="662"/>
      <c r="AE342" s="662"/>
      <c r="AF342" s="662"/>
      <c r="AG342" s="662"/>
    </row>
    <row r="343" spans="29:33" ht="15.75" customHeight="1">
      <c r="AC343" s="656"/>
      <c r="AD343" s="662"/>
      <c r="AE343" s="662"/>
      <c r="AF343" s="662"/>
      <c r="AG343" s="662"/>
    </row>
    <row r="344" spans="29:33" ht="15.75" customHeight="1">
      <c r="AC344" s="656"/>
      <c r="AD344" s="662"/>
      <c r="AE344" s="662"/>
      <c r="AF344" s="662"/>
      <c r="AG344" s="662"/>
    </row>
    <row r="345" spans="29:33" ht="15.75" customHeight="1">
      <c r="AC345" s="656"/>
      <c r="AD345" s="662"/>
      <c r="AE345" s="662"/>
      <c r="AF345" s="662"/>
      <c r="AG345" s="662"/>
    </row>
    <row r="346" spans="29:33" ht="15.75" customHeight="1">
      <c r="AC346" s="656"/>
      <c r="AD346" s="662"/>
      <c r="AE346" s="662"/>
      <c r="AF346" s="662"/>
      <c r="AG346" s="662"/>
    </row>
    <row r="347" spans="29:33" ht="15.75" customHeight="1">
      <c r="AC347" s="656"/>
      <c r="AD347" s="662"/>
      <c r="AE347" s="662"/>
      <c r="AF347" s="662"/>
      <c r="AG347" s="662"/>
    </row>
    <row r="348" spans="29:33" ht="15.75" customHeight="1">
      <c r="AC348" s="656"/>
      <c r="AD348" s="662"/>
      <c r="AE348" s="662"/>
      <c r="AF348" s="662"/>
      <c r="AG348" s="662"/>
    </row>
    <row r="349" spans="29:33" ht="15.75" customHeight="1">
      <c r="AC349" s="656"/>
      <c r="AD349" s="662"/>
      <c r="AE349" s="662"/>
      <c r="AF349" s="662"/>
      <c r="AG349" s="662"/>
    </row>
    <row r="350" spans="29:33" ht="15.75" customHeight="1">
      <c r="AC350" s="656"/>
      <c r="AD350" s="662"/>
      <c r="AE350" s="662"/>
      <c r="AF350" s="662"/>
      <c r="AG350" s="662"/>
    </row>
    <row r="351" spans="29:33" ht="15.75" customHeight="1">
      <c r="AC351" s="656"/>
      <c r="AD351" s="662"/>
      <c r="AE351" s="662"/>
      <c r="AF351" s="662"/>
      <c r="AG351" s="662"/>
    </row>
    <row r="352" spans="29:33" ht="15.75" customHeight="1">
      <c r="AD352" s="650"/>
      <c r="AE352" s="650"/>
      <c r="AF352" s="650"/>
      <c r="AG352" s="650"/>
    </row>
    <row r="353" spans="30:33" ht="15.75" customHeight="1">
      <c r="AD353" s="650"/>
      <c r="AE353" s="650"/>
      <c r="AF353" s="650"/>
      <c r="AG353" s="650"/>
    </row>
    <row r="354" spans="30:33" ht="15.75" customHeight="1">
      <c r="AD354" s="650"/>
      <c r="AE354" s="650"/>
      <c r="AF354" s="650"/>
      <c r="AG354" s="650"/>
    </row>
    <row r="355" spans="30:33" ht="15.75" customHeight="1">
      <c r="AD355" s="650"/>
      <c r="AE355" s="650"/>
      <c r="AF355" s="650"/>
      <c r="AG355" s="650"/>
    </row>
    <row r="356" spans="30:33" ht="15.75" customHeight="1">
      <c r="AD356" s="650"/>
      <c r="AE356" s="650"/>
      <c r="AF356" s="650"/>
      <c r="AG356" s="650"/>
    </row>
    <row r="357" spans="30:33" ht="15.75" customHeight="1">
      <c r="AD357" s="650"/>
      <c r="AE357" s="650"/>
      <c r="AF357" s="650"/>
      <c r="AG357" s="650"/>
    </row>
    <row r="358" spans="30:33" ht="15.75" customHeight="1">
      <c r="AD358" s="650"/>
      <c r="AE358" s="650"/>
      <c r="AF358" s="650"/>
      <c r="AG358" s="650"/>
    </row>
    <row r="359" spans="30:33" ht="15.75" customHeight="1">
      <c r="AD359" s="650"/>
      <c r="AE359" s="650"/>
      <c r="AF359" s="650"/>
      <c r="AG359" s="650"/>
    </row>
    <row r="360" spans="30:33" ht="15.75" customHeight="1">
      <c r="AD360" s="650"/>
      <c r="AE360" s="650"/>
      <c r="AF360" s="650"/>
      <c r="AG360" s="650"/>
    </row>
    <row r="361" spans="30:33" ht="15.75" customHeight="1">
      <c r="AD361" s="650"/>
      <c r="AE361" s="650"/>
      <c r="AF361" s="650"/>
      <c r="AG361" s="650"/>
    </row>
    <row r="362" spans="30:33" ht="15.75" customHeight="1">
      <c r="AD362" s="650"/>
      <c r="AE362" s="650"/>
      <c r="AF362" s="650"/>
      <c r="AG362" s="650"/>
    </row>
    <row r="363" spans="30:33" ht="15.75" customHeight="1">
      <c r="AD363" s="650"/>
      <c r="AE363" s="650"/>
      <c r="AF363" s="650"/>
      <c r="AG363" s="650"/>
    </row>
    <row r="364" spans="30:33" ht="15.75" customHeight="1">
      <c r="AD364" s="650"/>
      <c r="AE364" s="650"/>
      <c r="AF364" s="650"/>
      <c r="AG364" s="650"/>
    </row>
    <row r="365" spans="30:33" ht="15.75" customHeight="1">
      <c r="AD365" s="650"/>
      <c r="AE365" s="650"/>
      <c r="AF365" s="650"/>
      <c r="AG365" s="650"/>
    </row>
    <row r="366" spans="30:33" ht="15.75" customHeight="1">
      <c r="AD366" s="650"/>
      <c r="AE366" s="650"/>
      <c r="AF366" s="650"/>
      <c r="AG366" s="650"/>
    </row>
    <row r="367" spans="30:33" ht="15.75" customHeight="1">
      <c r="AD367" s="650"/>
      <c r="AE367" s="650"/>
      <c r="AF367" s="650"/>
      <c r="AG367" s="650"/>
    </row>
    <row r="368" spans="30:33" ht="15.75" customHeight="1">
      <c r="AD368" s="650"/>
      <c r="AE368" s="650"/>
      <c r="AF368" s="650"/>
      <c r="AG368" s="650"/>
    </row>
    <row r="369" spans="30:33" ht="15.75" customHeight="1">
      <c r="AD369" s="650"/>
      <c r="AE369" s="650"/>
      <c r="AF369" s="650"/>
      <c r="AG369" s="650"/>
    </row>
    <row r="370" spans="30:33" ht="15.75" customHeight="1">
      <c r="AD370" s="650"/>
      <c r="AE370" s="650"/>
      <c r="AF370" s="650"/>
      <c r="AG370" s="650"/>
    </row>
    <row r="371" spans="30:33" ht="15.75" customHeight="1">
      <c r="AD371" s="650"/>
      <c r="AE371" s="650"/>
      <c r="AF371" s="650"/>
      <c r="AG371" s="650"/>
    </row>
    <row r="372" spans="30:33" ht="15.75" customHeight="1">
      <c r="AD372" s="650"/>
      <c r="AE372" s="650"/>
      <c r="AF372" s="650"/>
      <c r="AG372" s="650"/>
    </row>
    <row r="373" spans="30:33" ht="15.75" customHeight="1">
      <c r="AD373" s="650"/>
      <c r="AE373" s="650"/>
      <c r="AF373" s="650"/>
      <c r="AG373" s="650"/>
    </row>
    <row r="374" spans="30:33" ht="15.75" customHeight="1">
      <c r="AD374" s="650"/>
      <c r="AE374" s="650"/>
      <c r="AF374" s="650"/>
      <c r="AG374" s="650"/>
    </row>
    <row r="375" spans="30:33" ht="15.75" customHeight="1">
      <c r="AD375" s="650"/>
      <c r="AE375" s="650"/>
      <c r="AF375" s="650"/>
      <c r="AG375" s="650"/>
    </row>
    <row r="376" spans="30:33" ht="15.75" customHeight="1">
      <c r="AD376" s="650"/>
      <c r="AE376" s="650"/>
      <c r="AF376" s="650"/>
      <c r="AG376" s="650"/>
    </row>
    <row r="377" spans="30:33" ht="15.75" customHeight="1">
      <c r="AD377" s="650"/>
      <c r="AE377" s="650"/>
      <c r="AF377" s="650"/>
      <c r="AG377" s="650"/>
    </row>
    <row r="378" spans="30:33" ht="15.75" customHeight="1">
      <c r="AD378" s="650"/>
      <c r="AE378" s="650"/>
      <c r="AF378" s="650"/>
      <c r="AG378" s="650"/>
    </row>
    <row r="379" spans="30:33" ht="15.75" customHeight="1">
      <c r="AD379" s="650"/>
      <c r="AE379" s="650"/>
      <c r="AF379" s="650"/>
      <c r="AG379" s="650"/>
    </row>
    <row r="380" spans="30:33" ht="15.75" customHeight="1">
      <c r="AD380" s="650"/>
      <c r="AE380" s="650"/>
      <c r="AF380" s="650"/>
      <c r="AG380" s="650"/>
    </row>
    <row r="381" spans="30:33" ht="15.75" customHeight="1">
      <c r="AD381" s="650"/>
      <c r="AE381" s="650"/>
      <c r="AF381" s="650"/>
      <c r="AG381" s="650"/>
    </row>
    <row r="382" spans="30:33" ht="15.75" customHeight="1">
      <c r="AD382" s="650"/>
      <c r="AE382" s="650"/>
      <c r="AF382" s="650"/>
      <c r="AG382" s="650"/>
    </row>
    <row r="383" spans="30:33" ht="15.75" customHeight="1">
      <c r="AD383" s="650"/>
      <c r="AE383" s="650"/>
      <c r="AF383" s="650"/>
      <c r="AG383" s="650"/>
    </row>
    <row r="384" spans="30:33" ht="15.75" customHeight="1">
      <c r="AD384" s="650"/>
      <c r="AE384" s="650"/>
      <c r="AF384" s="650"/>
      <c r="AG384" s="650"/>
    </row>
    <row r="385" spans="30:33" ht="15.75" customHeight="1">
      <c r="AD385" s="650"/>
      <c r="AE385" s="650"/>
      <c r="AF385" s="650"/>
      <c r="AG385" s="650"/>
    </row>
    <row r="386" spans="30:33" ht="15.75" customHeight="1">
      <c r="AD386" s="650"/>
      <c r="AE386" s="650"/>
      <c r="AF386" s="650"/>
      <c r="AG386" s="650"/>
    </row>
    <row r="387" spans="30:33" ht="15.75" customHeight="1">
      <c r="AD387" s="650"/>
      <c r="AE387" s="650"/>
      <c r="AF387" s="650"/>
      <c r="AG387" s="650"/>
    </row>
    <row r="388" spans="30:33" ht="15.75" customHeight="1">
      <c r="AD388" s="650"/>
      <c r="AE388" s="650"/>
      <c r="AF388" s="650"/>
      <c r="AG388" s="650"/>
    </row>
    <row r="389" spans="30:33" ht="15.75" customHeight="1">
      <c r="AD389" s="650"/>
      <c r="AE389" s="650"/>
      <c r="AF389" s="650"/>
      <c r="AG389" s="650"/>
    </row>
    <row r="390" spans="30:33" ht="15.75" customHeight="1">
      <c r="AD390" s="650"/>
      <c r="AE390" s="650"/>
      <c r="AF390" s="650"/>
      <c r="AG390" s="650"/>
    </row>
    <row r="391" spans="30:33" ht="15.75" customHeight="1">
      <c r="AD391" s="650"/>
      <c r="AE391" s="650"/>
      <c r="AF391" s="650"/>
      <c r="AG391" s="650"/>
    </row>
    <row r="392" spans="30:33" ht="15.75" customHeight="1">
      <c r="AD392" s="650"/>
      <c r="AE392" s="650"/>
      <c r="AF392" s="650"/>
      <c r="AG392" s="650"/>
    </row>
    <row r="393" spans="30:33" ht="15.75" customHeight="1">
      <c r="AD393" s="650"/>
      <c r="AE393" s="650"/>
      <c r="AF393" s="650"/>
      <c r="AG393" s="650"/>
    </row>
    <row r="394" spans="30:33" ht="15.75" customHeight="1">
      <c r="AD394" s="650"/>
      <c r="AE394" s="650"/>
      <c r="AF394" s="650"/>
      <c r="AG394" s="650"/>
    </row>
    <row r="395" spans="30:33" ht="15.75" customHeight="1">
      <c r="AD395" s="650"/>
      <c r="AE395" s="650"/>
      <c r="AF395" s="650"/>
      <c r="AG395" s="650"/>
    </row>
    <row r="396" spans="30:33" ht="15.75" customHeight="1">
      <c r="AD396" s="650"/>
      <c r="AE396" s="650"/>
      <c r="AF396" s="650"/>
      <c r="AG396" s="650"/>
    </row>
    <row r="397" spans="30:33" ht="15.75" customHeight="1">
      <c r="AD397" s="650"/>
      <c r="AE397" s="650"/>
      <c r="AF397" s="650"/>
      <c r="AG397" s="650"/>
    </row>
    <row r="398" spans="30:33" ht="15.75" customHeight="1">
      <c r="AD398" s="650"/>
      <c r="AE398" s="650"/>
      <c r="AF398" s="650"/>
      <c r="AG398" s="650"/>
    </row>
    <row r="399" spans="30:33" ht="15.75" customHeight="1">
      <c r="AD399" s="650"/>
      <c r="AE399" s="650"/>
      <c r="AF399" s="650"/>
      <c r="AG399" s="650"/>
    </row>
    <row r="400" spans="30:33" ht="15.75" customHeight="1">
      <c r="AD400" s="650"/>
      <c r="AE400" s="650"/>
      <c r="AF400" s="650"/>
      <c r="AG400" s="650"/>
    </row>
    <row r="401" spans="30:33" ht="15.75" customHeight="1">
      <c r="AD401" s="650"/>
      <c r="AE401" s="650"/>
      <c r="AF401" s="650"/>
      <c r="AG401" s="650"/>
    </row>
    <row r="402" spans="30:33" ht="15.75" customHeight="1">
      <c r="AD402" s="650"/>
      <c r="AE402" s="650"/>
      <c r="AF402" s="650"/>
      <c r="AG402" s="650"/>
    </row>
    <row r="403" spans="30:33" ht="15.75" customHeight="1">
      <c r="AD403" s="650"/>
      <c r="AE403" s="650"/>
      <c r="AF403" s="650"/>
      <c r="AG403" s="650"/>
    </row>
    <row r="404" spans="30:33" ht="15.75" customHeight="1">
      <c r="AD404" s="650"/>
      <c r="AE404" s="650"/>
      <c r="AF404" s="650"/>
      <c r="AG404" s="650"/>
    </row>
    <row r="405" spans="30:33" ht="15.75" customHeight="1">
      <c r="AD405" s="650"/>
      <c r="AE405" s="650"/>
      <c r="AF405" s="650"/>
      <c r="AG405" s="650"/>
    </row>
    <row r="406" spans="30:33" ht="15.75" customHeight="1">
      <c r="AD406" s="650"/>
      <c r="AE406" s="650"/>
      <c r="AF406" s="650"/>
      <c r="AG406" s="650"/>
    </row>
    <row r="407" spans="30:33" ht="15.75" customHeight="1">
      <c r="AD407" s="650"/>
      <c r="AE407" s="650"/>
      <c r="AF407" s="650"/>
      <c r="AG407" s="650"/>
    </row>
    <row r="408" spans="30:33" ht="15.75" customHeight="1">
      <c r="AD408" s="650"/>
      <c r="AE408" s="650"/>
      <c r="AF408" s="650"/>
      <c r="AG408" s="650"/>
    </row>
    <row r="409" spans="30:33" ht="15.75" customHeight="1">
      <c r="AD409" s="650"/>
      <c r="AE409" s="650"/>
      <c r="AF409" s="650"/>
      <c r="AG409" s="650"/>
    </row>
    <row r="410" spans="30:33" ht="15.75" customHeight="1">
      <c r="AD410" s="650"/>
      <c r="AE410" s="650"/>
      <c r="AF410" s="650"/>
      <c r="AG410" s="650"/>
    </row>
    <row r="411" spans="30:33" ht="15.75" customHeight="1">
      <c r="AD411" s="650"/>
      <c r="AE411" s="650"/>
      <c r="AF411" s="650"/>
      <c r="AG411" s="650"/>
    </row>
    <row r="412" spans="30:33" ht="15.75" customHeight="1">
      <c r="AD412" s="650"/>
      <c r="AE412" s="650"/>
      <c r="AF412" s="650"/>
      <c r="AG412" s="650"/>
    </row>
    <row r="413" spans="30:33" ht="15.75" customHeight="1">
      <c r="AD413" s="650"/>
      <c r="AE413" s="650"/>
      <c r="AF413" s="650"/>
      <c r="AG413" s="650"/>
    </row>
    <row r="414" spans="30:33" ht="15.75" customHeight="1">
      <c r="AD414" s="650"/>
      <c r="AE414" s="650"/>
      <c r="AF414" s="650"/>
      <c r="AG414" s="650"/>
    </row>
    <row r="415" spans="30:33" ht="15.75" customHeight="1">
      <c r="AD415" s="650"/>
      <c r="AE415" s="650"/>
      <c r="AF415" s="650"/>
      <c r="AG415" s="650"/>
    </row>
    <row r="416" spans="30:33" ht="15.75" customHeight="1">
      <c r="AD416" s="650"/>
      <c r="AE416" s="650"/>
      <c r="AF416" s="650"/>
      <c r="AG416" s="650"/>
    </row>
    <row r="417" spans="30:33" ht="15.75" customHeight="1">
      <c r="AD417" s="650"/>
      <c r="AE417" s="650"/>
      <c r="AF417" s="650"/>
      <c r="AG417" s="650"/>
    </row>
    <row r="418" spans="30:33" ht="15.75" customHeight="1">
      <c r="AD418" s="650"/>
      <c r="AE418" s="650"/>
      <c r="AF418" s="650"/>
      <c r="AG418" s="650"/>
    </row>
    <row r="419" spans="30:33" ht="15.75" customHeight="1">
      <c r="AD419" s="650"/>
      <c r="AE419" s="650"/>
      <c r="AF419" s="650"/>
      <c r="AG419" s="650"/>
    </row>
    <row r="420" spans="30:33" ht="15.75" customHeight="1">
      <c r="AD420" s="650"/>
      <c r="AE420" s="650"/>
      <c r="AF420" s="650"/>
      <c r="AG420" s="650"/>
    </row>
    <row r="421" spans="30:33" ht="15.75" customHeight="1">
      <c r="AD421" s="650"/>
      <c r="AE421" s="650"/>
      <c r="AF421" s="650"/>
      <c r="AG421" s="650"/>
    </row>
    <row r="422" spans="30:33" ht="15.75" customHeight="1">
      <c r="AD422" s="650"/>
      <c r="AE422" s="650"/>
      <c r="AF422" s="650"/>
      <c r="AG422" s="650"/>
    </row>
    <row r="423" spans="30:33" ht="15.75" customHeight="1">
      <c r="AD423" s="650"/>
      <c r="AE423" s="650"/>
      <c r="AF423" s="650"/>
      <c r="AG423" s="650"/>
    </row>
    <row r="424" spans="30:33" ht="15.75" customHeight="1">
      <c r="AD424" s="650"/>
      <c r="AE424" s="650"/>
      <c r="AF424" s="650"/>
      <c r="AG424" s="650"/>
    </row>
    <row r="425" spans="30:33" ht="15.75" customHeight="1">
      <c r="AD425" s="650"/>
      <c r="AE425" s="650"/>
      <c r="AF425" s="650"/>
      <c r="AG425" s="650"/>
    </row>
    <row r="426" spans="30:33" ht="15.75" customHeight="1">
      <c r="AD426" s="650"/>
      <c r="AE426" s="650"/>
      <c r="AF426" s="650"/>
      <c r="AG426" s="650"/>
    </row>
    <row r="427" spans="30:33" ht="15.75" customHeight="1">
      <c r="AD427" s="650"/>
      <c r="AE427" s="650"/>
      <c r="AF427" s="650"/>
      <c r="AG427" s="650"/>
    </row>
    <row r="428" spans="30:33" ht="15.75" customHeight="1">
      <c r="AD428" s="650"/>
      <c r="AE428" s="650"/>
      <c r="AF428" s="650"/>
      <c r="AG428" s="650"/>
    </row>
    <row r="429" spans="30:33" ht="15.75" customHeight="1">
      <c r="AD429" s="650"/>
      <c r="AE429" s="650"/>
      <c r="AF429" s="650"/>
      <c r="AG429" s="650"/>
    </row>
    <row r="430" spans="30:33" ht="15.75" customHeight="1">
      <c r="AD430" s="650"/>
      <c r="AE430" s="650"/>
      <c r="AF430" s="650"/>
      <c r="AG430" s="650"/>
    </row>
    <row r="431" spans="30:33" ht="15.75" customHeight="1">
      <c r="AD431" s="650"/>
      <c r="AE431" s="650"/>
      <c r="AF431" s="650"/>
      <c r="AG431" s="650"/>
    </row>
    <row r="432" spans="30:33" ht="15.75" customHeight="1">
      <c r="AD432" s="650"/>
      <c r="AE432" s="650"/>
      <c r="AF432" s="650"/>
      <c r="AG432" s="650"/>
    </row>
    <row r="433" spans="30:33" ht="15.75" customHeight="1">
      <c r="AD433" s="650"/>
      <c r="AE433" s="650"/>
      <c r="AF433" s="650"/>
      <c r="AG433" s="650"/>
    </row>
    <row r="434" spans="30:33" ht="15.75" customHeight="1">
      <c r="AD434" s="650"/>
      <c r="AE434" s="650"/>
      <c r="AF434" s="650"/>
      <c r="AG434" s="650"/>
    </row>
    <row r="435" spans="30:33" ht="15.75" customHeight="1">
      <c r="AD435" s="650"/>
      <c r="AE435" s="650"/>
      <c r="AF435" s="650"/>
      <c r="AG435" s="650"/>
    </row>
    <row r="436" spans="30:33" ht="15.75" customHeight="1">
      <c r="AD436" s="650"/>
      <c r="AE436" s="650"/>
      <c r="AF436" s="650"/>
      <c r="AG436" s="650"/>
    </row>
    <row r="437" spans="30:33" ht="15.75" customHeight="1">
      <c r="AD437" s="650"/>
      <c r="AE437" s="650"/>
      <c r="AF437" s="650"/>
      <c r="AG437" s="650"/>
    </row>
    <row r="438" spans="30:33" ht="15.75" customHeight="1">
      <c r="AD438" s="650"/>
      <c r="AE438" s="650"/>
      <c r="AF438" s="650"/>
      <c r="AG438" s="650"/>
    </row>
    <row r="439" spans="30:33" ht="15.75" customHeight="1">
      <c r="AD439" s="650"/>
      <c r="AE439" s="650"/>
      <c r="AF439" s="650"/>
      <c r="AG439" s="650"/>
    </row>
    <row r="440" spans="30:33" ht="15.75" customHeight="1">
      <c r="AD440" s="650"/>
      <c r="AE440" s="650"/>
      <c r="AF440" s="650"/>
      <c r="AG440" s="650"/>
    </row>
    <row r="441" spans="30:33" ht="15.75" customHeight="1">
      <c r="AD441" s="650"/>
      <c r="AE441" s="650"/>
      <c r="AF441" s="650"/>
      <c r="AG441" s="650"/>
    </row>
    <row r="442" spans="30:33" ht="15.75" customHeight="1">
      <c r="AD442" s="650"/>
      <c r="AE442" s="650"/>
      <c r="AF442" s="650"/>
      <c r="AG442" s="650"/>
    </row>
    <row r="443" spans="30:33" ht="15.75" customHeight="1">
      <c r="AD443" s="650"/>
      <c r="AE443" s="650"/>
      <c r="AF443" s="650"/>
      <c r="AG443" s="650"/>
    </row>
    <row r="444" spans="30:33" ht="15.75" customHeight="1">
      <c r="AD444" s="650"/>
      <c r="AE444" s="650"/>
      <c r="AF444" s="650"/>
      <c r="AG444" s="650"/>
    </row>
    <row r="445" spans="30:33" ht="15.75" customHeight="1">
      <c r="AD445" s="650"/>
      <c r="AE445" s="650"/>
      <c r="AF445" s="650"/>
      <c r="AG445" s="650"/>
    </row>
    <row r="446" spans="30:33" ht="15.75" customHeight="1">
      <c r="AD446" s="650"/>
      <c r="AE446" s="650"/>
      <c r="AF446" s="650"/>
      <c r="AG446" s="650"/>
    </row>
    <row r="447" spans="30:33" ht="15.75" customHeight="1">
      <c r="AD447" s="650"/>
      <c r="AE447" s="650"/>
      <c r="AF447" s="650"/>
      <c r="AG447" s="650"/>
    </row>
    <row r="448" spans="30:33" ht="15.75" customHeight="1">
      <c r="AD448" s="650"/>
      <c r="AE448" s="650"/>
      <c r="AF448" s="650"/>
      <c r="AG448" s="650"/>
    </row>
    <row r="449" spans="30:33" ht="15.75" customHeight="1">
      <c r="AD449" s="650"/>
      <c r="AE449" s="650"/>
      <c r="AF449" s="650"/>
      <c r="AG449" s="650"/>
    </row>
    <row r="450" spans="30:33" ht="15.75" customHeight="1">
      <c r="AD450" s="650"/>
      <c r="AE450" s="650"/>
      <c r="AF450" s="650"/>
      <c r="AG450" s="650"/>
    </row>
    <row r="451" spans="30:33" ht="15.75" customHeight="1">
      <c r="AD451" s="650"/>
      <c r="AE451" s="650"/>
      <c r="AF451" s="650"/>
      <c r="AG451" s="650"/>
    </row>
    <row r="452" spans="30:33" ht="15.75" customHeight="1">
      <c r="AD452" s="650"/>
      <c r="AE452" s="650"/>
      <c r="AF452" s="650"/>
      <c r="AG452" s="650"/>
    </row>
    <row r="453" spans="30:33" ht="15.75" customHeight="1">
      <c r="AD453" s="650"/>
      <c r="AE453" s="650"/>
      <c r="AF453" s="650"/>
      <c r="AG453" s="650"/>
    </row>
    <row r="454" spans="30:33" ht="15.75" customHeight="1">
      <c r="AD454" s="650"/>
      <c r="AE454" s="650"/>
      <c r="AF454" s="650"/>
      <c r="AG454" s="650"/>
    </row>
    <row r="455" spans="30:33" ht="15.75" customHeight="1">
      <c r="AD455" s="650"/>
      <c r="AE455" s="650"/>
      <c r="AF455" s="650"/>
      <c r="AG455" s="650"/>
    </row>
    <row r="456" spans="30:33" ht="15.75" customHeight="1">
      <c r="AD456" s="650"/>
      <c r="AE456" s="650"/>
      <c r="AF456" s="650"/>
      <c r="AG456" s="650"/>
    </row>
    <row r="457" spans="30:33" ht="15.75" customHeight="1">
      <c r="AD457" s="650"/>
      <c r="AE457" s="650"/>
      <c r="AF457" s="650"/>
      <c r="AG457" s="650"/>
    </row>
    <row r="458" spans="30:33" ht="15.75" customHeight="1">
      <c r="AD458" s="650"/>
      <c r="AE458" s="650"/>
      <c r="AF458" s="650"/>
      <c r="AG458" s="650"/>
    </row>
    <row r="459" spans="30:33" ht="15.75" customHeight="1">
      <c r="AD459" s="650"/>
      <c r="AE459" s="650"/>
      <c r="AF459" s="650"/>
      <c r="AG459" s="650"/>
    </row>
    <row r="460" spans="30:33" ht="15.75" customHeight="1">
      <c r="AD460" s="650"/>
      <c r="AE460" s="650"/>
      <c r="AF460" s="650"/>
      <c r="AG460" s="650"/>
    </row>
    <row r="461" spans="30:33" ht="15.75" customHeight="1">
      <c r="AD461" s="650"/>
      <c r="AE461" s="650"/>
      <c r="AF461" s="650"/>
      <c r="AG461" s="650"/>
    </row>
    <row r="462" spans="30:33" ht="15.75" customHeight="1">
      <c r="AD462" s="650"/>
      <c r="AE462" s="650"/>
      <c r="AF462" s="650"/>
      <c r="AG462" s="650"/>
    </row>
    <row r="463" spans="30:33" ht="15.75" customHeight="1">
      <c r="AD463" s="650"/>
      <c r="AE463" s="650"/>
      <c r="AF463" s="650"/>
      <c r="AG463" s="650"/>
    </row>
    <row r="464" spans="30:33" ht="15.75" customHeight="1">
      <c r="AD464" s="650"/>
      <c r="AE464" s="650"/>
      <c r="AF464" s="650"/>
      <c r="AG464" s="650"/>
    </row>
    <row r="465" spans="30:33" ht="15.75" customHeight="1">
      <c r="AD465" s="650"/>
      <c r="AE465" s="650"/>
      <c r="AF465" s="650"/>
      <c r="AG465" s="650"/>
    </row>
    <row r="466" spans="30:33" ht="15.75" customHeight="1">
      <c r="AD466" s="650"/>
      <c r="AE466" s="650"/>
      <c r="AF466" s="650"/>
      <c r="AG466" s="650"/>
    </row>
    <row r="467" spans="30:33" ht="15.75" customHeight="1">
      <c r="AD467" s="650"/>
      <c r="AE467" s="650"/>
      <c r="AF467" s="650"/>
      <c r="AG467" s="650"/>
    </row>
    <row r="468" spans="30:33" ht="15.75" customHeight="1">
      <c r="AD468" s="650"/>
      <c r="AE468" s="650"/>
      <c r="AF468" s="650"/>
      <c r="AG468" s="650"/>
    </row>
    <row r="469" spans="30:33" ht="15.75" customHeight="1">
      <c r="AD469" s="650"/>
      <c r="AE469" s="650"/>
      <c r="AF469" s="650"/>
      <c r="AG469" s="650"/>
    </row>
    <row r="470" spans="30:33" ht="15.75" customHeight="1">
      <c r="AD470" s="650"/>
      <c r="AE470" s="650"/>
      <c r="AF470" s="650"/>
      <c r="AG470" s="650"/>
    </row>
    <row r="471" spans="30:33" ht="15.75" customHeight="1">
      <c r="AD471" s="650"/>
      <c r="AE471" s="650"/>
      <c r="AF471" s="650"/>
      <c r="AG471" s="650"/>
    </row>
    <row r="472" spans="30:33" ht="15.75" customHeight="1">
      <c r="AD472" s="650"/>
      <c r="AE472" s="650"/>
      <c r="AF472" s="650"/>
      <c r="AG472" s="650"/>
    </row>
    <row r="473" spans="30:33" ht="15.75" customHeight="1">
      <c r="AD473" s="650"/>
      <c r="AE473" s="650"/>
      <c r="AF473" s="650"/>
      <c r="AG473" s="650"/>
    </row>
    <row r="474" spans="30:33" ht="15.75" customHeight="1">
      <c r="AD474" s="650"/>
      <c r="AE474" s="650"/>
      <c r="AF474" s="650"/>
      <c r="AG474" s="650"/>
    </row>
    <row r="475" spans="30:33" ht="15.75" customHeight="1">
      <c r="AD475" s="650"/>
      <c r="AE475" s="650"/>
      <c r="AF475" s="650"/>
      <c r="AG475" s="650"/>
    </row>
    <row r="476" spans="30:33" ht="15.75" customHeight="1">
      <c r="AD476" s="650"/>
      <c r="AE476" s="650"/>
      <c r="AF476" s="650"/>
      <c r="AG476" s="650"/>
    </row>
    <row r="477" spans="30:33" ht="15.75" customHeight="1">
      <c r="AD477" s="650"/>
      <c r="AE477" s="650"/>
      <c r="AF477" s="650"/>
      <c r="AG477" s="650"/>
    </row>
    <row r="478" spans="30:33" ht="15.75" customHeight="1">
      <c r="AD478" s="650"/>
      <c r="AE478" s="650"/>
      <c r="AF478" s="650"/>
      <c r="AG478" s="650"/>
    </row>
    <row r="479" spans="30:33" ht="15.75" customHeight="1">
      <c r="AD479" s="650"/>
      <c r="AE479" s="650"/>
      <c r="AF479" s="650"/>
      <c r="AG479" s="650"/>
    </row>
    <row r="480" spans="30:33" ht="15.75" customHeight="1">
      <c r="AD480" s="650"/>
      <c r="AE480" s="650"/>
      <c r="AF480" s="650"/>
      <c r="AG480" s="650"/>
    </row>
    <row r="481" spans="30:33" ht="15.75" customHeight="1">
      <c r="AD481" s="650"/>
      <c r="AE481" s="650"/>
      <c r="AF481" s="650"/>
      <c r="AG481" s="650"/>
    </row>
    <row r="482" spans="30:33" ht="15.75" customHeight="1">
      <c r="AD482" s="650"/>
      <c r="AE482" s="650"/>
      <c r="AF482" s="650"/>
      <c r="AG482" s="650"/>
    </row>
    <row r="483" spans="30:33" ht="15.75" customHeight="1">
      <c r="AD483" s="650"/>
      <c r="AE483" s="650"/>
      <c r="AF483" s="650"/>
      <c r="AG483" s="650"/>
    </row>
    <row r="484" spans="30:33" ht="15.75" customHeight="1">
      <c r="AD484" s="650"/>
      <c r="AE484" s="650"/>
      <c r="AF484" s="650"/>
      <c r="AG484" s="650"/>
    </row>
    <row r="485" spans="30:33" ht="15.75" customHeight="1">
      <c r="AD485" s="650"/>
      <c r="AE485" s="650"/>
      <c r="AF485" s="650"/>
      <c r="AG485" s="650"/>
    </row>
    <row r="486" spans="30:33" ht="15.75" customHeight="1">
      <c r="AD486" s="650"/>
      <c r="AE486" s="650"/>
      <c r="AF486" s="650"/>
      <c r="AG486" s="650"/>
    </row>
    <row r="487" spans="30:33" ht="15.75" customHeight="1">
      <c r="AD487" s="650"/>
      <c r="AE487" s="650"/>
      <c r="AF487" s="650"/>
      <c r="AG487" s="650"/>
    </row>
    <row r="488" spans="30:33" ht="15.75" customHeight="1">
      <c r="AD488" s="650"/>
      <c r="AE488" s="650"/>
      <c r="AF488" s="650"/>
      <c r="AG488" s="650"/>
    </row>
    <row r="489" spans="30:33" ht="15.75" customHeight="1">
      <c r="AD489" s="650"/>
      <c r="AE489" s="650"/>
      <c r="AF489" s="650"/>
      <c r="AG489" s="650"/>
    </row>
    <row r="490" spans="30:33" ht="15.75" customHeight="1">
      <c r="AD490" s="650"/>
      <c r="AE490" s="650"/>
      <c r="AF490" s="650"/>
      <c r="AG490" s="650"/>
    </row>
    <row r="491" spans="30:33" ht="15.75" customHeight="1">
      <c r="AD491" s="650"/>
      <c r="AE491" s="650"/>
      <c r="AF491" s="650"/>
      <c r="AG491" s="650"/>
    </row>
    <row r="492" spans="30:33" ht="15.75" customHeight="1">
      <c r="AD492" s="650"/>
      <c r="AE492" s="650"/>
      <c r="AF492" s="650"/>
      <c r="AG492" s="650"/>
    </row>
    <row r="493" spans="30:33" ht="15.75" customHeight="1">
      <c r="AD493" s="650"/>
      <c r="AE493" s="650"/>
      <c r="AF493" s="650"/>
      <c r="AG493" s="650"/>
    </row>
    <row r="494" spans="30:33" ht="15.75" customHeight="1">
      <c r="AD494" s="650"/>
      <c r="AE494" s="650"/>
      <c r="AF494" s="650"/>
      <c r="AG494" s="650"/>
    </row>
    <row r="495" spans="30:33" ht="15.75" customHeight="1">
      <c r="AD495" s="650"/>
      <c r="AE495" s="650"/>
      <c r="AF495" s="650"/>
      <c r="AG495" s="650"/>
    </row>
    <row r="496" spans="30:33" ht="15.75" customHeight="1">
      <c r="AD496" s="650"/>
      <c r="AE496" s="650"/>
      <c r="AF496" s="650"/>
      <c r="AG496" s="650"/>
    </row>
    <row r="497" spans="30:33" ht="15.75" customHeight="1">
      <c r="AD497" s="650"/>
      <c r="AE497" s="650"/>
      <c r="AF497" s="650"/>
      <c r="AG497" s="650"/>
    </row>
    <row r="498" spans="30:33" ht="15.75" customHeight="1">
      <c r="AD498" s="650"/>
      <c r="AE498" s="650"/>
      <c r="AF498" s="650"/>
      <c r="AG498" s="650"/>
    </row>
    <row r="499" spans="30:33" ht="15.75" customHeight="1">
      <c r="AD499" s="650"/>
      <c r="AE499" s="650"/>
      <c r="AF499" s="650"/>
      <c r="AG499" s="650"/>
    </row>
    <row r="500" spans="30:33" ht="15.75" customHeight="1">
      <c r="AD500" s="650"/>
      <c r="AE500" s="650"/>
      <c r="AF500" s="650"/>
      <c r="AG500" s="650"/>
    </row>
    <row r="501" spans="30:33" ht="15.75" customHeight="1">
      <c r="AD501" s="650"/>
      <c r="AE501" s="650"/>
      <c r="AF501" s="650"/>
      <c r="AG501" s="650"/>
    </row>
    <row r="502" spans="30:33" ht="15.75" customHeight="1">
      <c r="AD502" s="650"/>
      <c r="AE502" s="650"/>
      <c r="AF502" s="650"/>
      <c r="AG502" s="650"/>
    </row>
    <row r="503" spans="30:33" ht="15.75" customHeight="1">
      <c r="AD503" s="650"/>
      <c r="AE503" s="650"/>
      <c r="AF503" s="650"/>
      <c r="AG503" s="650"/>
    </row>
    <row r="504" spans="30:33" ht="15.75" customHeight="1">
      <c r="AD504" s="650"/>
      <c r="AE504" s="650"/>
      <c r="AF504" s="650"/>
      <c r="AG504" s="650"/>
    </row>
    <row r="505" spans="30:33" ht="15.75" customHeight="1">
      <c r="AD505" s="650"/>
      <c r="AE505" s="650"/>
      <c r="AF505" s="650"/>
      <c r="AG505" s="650"/>
    </row>
    <row r="506" spans="30:33" ht="15.75" customHeight="1">
      <c r="AD506" s="650"/>
      <c r="AE506" s="650"/>
      <c r="AF506" s="650"/>
      <c r="AG506" s="650"/>
    </row>
    <row r="507" spans="30:33" ht="15.75" customHeight="1">
      <c r="AD507" s="650"/>
      <c r="AE507" s="650"/>
      <c r="AF507" s="650"/>
      <c r="AG507" s="650"/>
    </row>
    <row r="508" spans="30:33" ht="15.75" customHeight="1">
      <c r="AD508" s="650"/>
      <c r="AE508" s="650"/>
      <c r="AF508" s="650"/>
      <c r="AG508" s="650"/>
    </row>
    <row r="509" spans="30:33" ht="15.75" customHeight="1">
      <c r="AD509" s="650"/>
      <c r="AE509" s="650"/>
      <c r="AF509" s="650"/>
      <c r="AG509" s="650"/>
    </row>
    <row r="510" spans="30:33" ht="15.75" customHeight="1"/>
    <row r="511" spans="30:33" ht="15.75" customHeight="1"/>
    <row r="512" spans="30:33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</sheetData>
  <mergeCells count="360">
    <mergeCell ref="AD1:AG2"/>
    <mergeCell ref="B6:AG6"/>
    <mergeCell ref="B8:N8"/>
    <mergeCell ref="P8:AG8"/>
    <mergeCell ref="P12:U12"/>
    <mergeCell ref="P14:U14"/>
    <mergeCell ref="Z14:AE14"/>
    <mergeCell ref="A30:A31"/>
    <mergeCell ref="B30:F31"/>
    <mergeCell ref="G30:AB31"/>
    <mergeCell ref="AC30:AG31"/>
    <mergeCell ref="AH30:AH31"/>
    <mergeCell ref="B16:AG16"/>
    <mergeCell ref="B20:AG20"/>
    <mergeCell ref="B24:AG24"/>
    <mergeCell ref="B25:AG25"/>
    <mergeCell ref="G28:AB28"/>
    <mergeCell ref="AC28:AG28"/>
    <mergeCell ref="B34:F34"/>
    <mergeCell ref="G34:AB34"/>
    <mergeCell ref="AC34:AG34"/>
    <mergeCell ref="B35:F35"/>
    <mergeCell ref="G35:AB35"/>
    <mergeCell ref="AC35:AG35"/>
    <mergeCell ref="B32:F32"/>
    <mergeCell ref="G32:AB32"/>
    <mergeCell ref="AC32:AG32"/>
    <mergeCell ref="B33:F33"/>
    <mergeCell ref="G33:AB33"/>
    <mergeCell ref="AC33:AG33"/>
    <mergeCell ref="B38:F38"/>
    <mergeCell ref="G38:AB38"/>
    <mergeCell ref="AC38:AG38"/>
    <mergeCell ref="B39:F39"/>
    <mergeCell ref="G39:AB39"/>
    <mergeCell ref="AC39:AG39"/>
    <mergeCell ref="B36:F36"/>
    <mergeCell ref="G36:AB36"/>
    <mergeCell ref="AC36:AG36"/>
    <mergeCell ref="B37:F37"/>
    <mergeCell ref="G37:AB37"/>
    <mergeCell ref="AC37:AG37"/>
    <mergeCell ref="B42:F42"/>
    <mergeCell ref="G42:AB42"/>
    <mergeCell ref="AC42:AG42"/>
    <mergeCell ref="B43:F43"/>
    <mergeCell ref="G43:AB43"/>
    <mergeCell ref="AC43:AG43"/>
    <mergeCell ref="B40:F40"/>
    <mergeCell ref="G40:AB40"/>
    <mergeCell ref="AC40:AG40"/>
    <mergeCell ref="B41:F41"/>
    <mergeCell ref="G41:AB41"/>
    <mergeCell ref="AC41:AG41"/>
    <mergeCell ref="B46:F46"/>
    <mergeCell ref="G46:AB46"/>
    <mergeCell ref="AC46:AG46"/>
    <mergeCell ref="B47:F47"/>
    <mergeCell ref="G47:AB47"/>
    <mergeCell ref="AC47:AG47"/>
    <mergeCell ref="B44:F44"/>
    <mergeCell ref="G44:AB44"/>
    <mergeCell ref="AC44:AG44"/>
    <mergeCell ref="B45:F45"/>
    <mergeCell ref="G45:AB45"/>
    <mergeCell ref="AC45:AG45"/>
    <mergeCell ref="B50:F50"/>
    <mergeCell ref="G50:AB50"/>
    <mergeCell ref="AC50:AG50"/>
    <mergeCell ref="B51:F51"/>
    <mergeCell ref="G51:AB51"/>
    <mergeCell ref="AC51:AG51"/>
    <mergeCell ref="B48:F48"/>
    <mergeCell ref="G48:AB48"/>
    <mergeCell ref="AC48:AG48"/>
    <mergeCell ref="B49:F49"/>
    <mergeCell ref="G49:AB49"/>
    <mergeCell ref="AC49:AG49"/>
    <mergeCell ref="B54:F54"/>
    <mergeCell ref="G54:AB54"/>
    <mergeCell ref="AC54:AG54"/>
    <mergeCell ref="B55:F55"/>
    <mergeCell ref="G55:AB55"/>
    <mergeCell ref="AC55:AG55"/>
    <mergeCell ref="B52:F52"/>
    <mergeCell ref="G52:AB52"/>
    <mergeCell ref="AC52:AG52"/>
    <mergeCell ref="B53:F53"/>
    <mergeCell ref="G53:AB53"/>
    <mergeCell ref="AC53:AG53"/>
    <mergeCell ref="B58:F58"/>
    <mergeCell ref="G58:AB58"/>
    <mergeCell ref="AC58:AG58"/>
    <mergeCell ref="B59:F59"/>
    <mergeCell ref="G59:AB59"/>
    <mergeCell ref="AC59:AG59"/>
    <mergeCell ref="B56:F56"/>
    <mergeCell ref="G56:AB56"/>
    <mergeCell ref="AC56:AG56"/>
    <mergeCell ref="B57:F57"/>
    <mergeCell ref="G57:AB57"/>
    <mergeCell ref="AC57:AG57"/>
    <mergeCell ref="B62:F62"/>
    <mergeCell ref="G62:AB62"/>
    <mergeCell ref="AC62:AG62"/>
    <mergeCell ref="B63:F63"/>
    <mergeCell ref="G63:AB63"/>
    <mergeCell ref="AC63:AG63"/>
    <mergeCell ref="B60:F60"/>
    <mergeCell ref="G60:AB60"/>
    <mergeCell ref="AC60:AG60"/>
    <mergeCell ref="B61:F61"/>
    <mergeCell ref="G61:AB61"/>
    <mergeCell ref="AC61:AG61"/>
    <mergeCell ref="B66:F66"/>
    <mergeCell ref="G66:AB66"/>
    <mergeCell ref="AC66:AG66"/>
    <mergeCell ref="B67:F67"/>
    <mergeCell ref="G67:AB67"/>
    <mergeCell ref="AC67:AG67"/>
    <mergeCell ref="B64:F64"/>
    <mergeCell ref="G64:AB64"/>
    <mergeCell ref="AC64:AG64"/>
    <mergeCell ref="B65:F65"/>
    <mergeCell ref="G65:AB65"/>
    <mergeCell ref="AC65:AG65"/>
    <mergeCell ref="B70:F70"/>
    <mergeCell ref="G70:AB70"/>
    <mergeCell ref="AC70:AG70"/>
    <mergeCell ref="B71:F71"/>
    <mergeCell ref="G71:AB71"/>
    <mergeCell ref="AC71:AG71"/>
    <mergeCell ref="B68:F68"/>
    <mergeCell ref="G68:AB68"/>
    <mergeCell ref="AC68:AG68"/>
    <mergeCell ref="B69:F69"/>
    <mergeCell ref="G69:AB69"/>
    <mergeCell ref="AC69:AG69"/>
    <mergeCell ref="B74:F74"/>
    <mergeCell ref="G74:AB74"/>
    <mergeCell ref="AC74:AG74"/>
    <mergeCell ref="B75:F75"/>
    <mergeCell ref="G75:AB75"/>
    <mergeCell ref="AC75:AG75"/>
    <mergeCell ref="B72:F72"/>
    <mergeCell ref="G72:AB72"/>
    <mergeCell ref="AC72:AG72"/>
    <mergeCell ref="B73:F73"/>
    <mergeCell ref="G73:AB73"/>
    <mergeCell ref="AC73:AG73"/>
    <mergeCell ref="B78:F78"/>
    <mergeCell ref="G78:AB78"/>
    <mergeCell ref="AC78:AG78"/>
    <mergeCell ref="B79:F79"/>
    <mergeCell ref="G79:AB79"/>
    <mergeCell ref="AC79:AG79"/>
    <mergeCell ref="B76:F76"/>
    <mergeCell ref="G76:AB76"/>
    <mergeCell ref="AC76:AG76"/>
    <mergeCell ref="B77:F77"/>
    <mergeCell ref="G77:AB77"/>
    <mergeCell ref="AC77:AG77"/>
    <mergeCell ref="B82:F82"/>
    <mergeCell ref="G82:AB82"/>
    <mergeCell ref="AC82:AG82"/>
    <mergeCell ref="B83:F83"/>
    <mergeCell ref="G83:AB83"/>
    <mergeCell ref="AC83:AG83"/>
    <mergeCell ref="B80:F80"/>
    <mergeCell ref="G80:AB80"/>
    <mergeCell ref="AC80:AG80"/>
    <mergeCell ref="B81:F81"/>
    <mergeCell ref="G81:AB81"/>
    <mergeCell ref="AC81:AG81"/>
    <mergeCell ref="B86:F86"/>
    <mergeCell ref="G86:AB86"/>
    <mergeCell ref="AC86:AG86"/>
    <mergeCell ref="B87:F87"/>
    <mergeCell ref="G87:AB87"/>
    <mergeCell ref="AC87:AG87"/>
    <mergeCell ref="B84:F84"/>
    <mergeCell ref="G84:AB84"/>
    <mergeCell ref="AC84:AG84"/>
    <mergeCell ref="B85:F85"/>
    <mergeCell ref="G85:AB85"/>
    <mergeCell ref="AC85:AG85"/>
    <mergeCell ref="B90:F90"/>
    <mergeCell ref="G90:AB90"/>
    <mergeCell ref="AC90:AG90"/>
    <mergeCell ref="B91:F91"/>
    <mergeCell ref="G91:AB91"/>
    <mergeCell ref="AC91:AG91"/>
    <mergeCell ref="B88:F88"/>
    <mergeCell ref="G88:AB88"/>
    <mergeCell ref="AC88:AG88"/>
    <mergeCell ref="B89:F89"/>
    <mergeCell ref="G89:AB89"/>
    <mergeCell ref="AC89:AG89"/>
    <mergeCell ref="B94:F94"/>
    <mergeCell ref="G94:AB94"/>
    <mergeCell ref="AC94:AG94"/>
    <mergeCell ref="B95:F95"/>
    <mergeCell ref="G95:AB95"/>
    <mergeCell ref="AC95:AG95"/>
    <mergeCell ref="B92:F92"/>
    <mergeCell ref="G92:AB92"/>
    <mergeCell ref="AC92:AG92"/>
    <mergeCell ref="B93:F93"/>
    <mergeCell ref="G93:AB93"/>
    <mergeCell ref="AC93:AG93"/>
    <mergeCell ref="B98:F98"/>
    <mergeCell ref="G98:AB98"/>
    <mergeCell ref="AC98:AG98"/>
    <mergeCell ref="B99:F99"/>
    <mergeCell ref="G99:AB99"/>
    <mergeCell ref="AC99:AG99"/>
    <mergeCell ref="B96:F96"/>
    <mergeCell ref="G96:AB96"/>
    <mergeCell ref="AC96:AG96"/>
    <mergeCell ref="B97:F97"/>
    <mergeCell ref="G97:AB97"/>
    <mergeCell ref="AC97:AG97"/>
    <mergeCell ref="B102:F102"/>
    <mergeCell ref="G102:AB102"/>
    <mergeCell ref="AC102:AG102"/>
    <mergeCell ref="B103:F103"/>
    <mergeCell ref="G103:AB103"/>
    <mergeCell ref="AC103:AG103"/>
    <mergeCell ref="B100:F100"/>
    <mergeCell ref="G100:AB100"/>
    <mergeCell ref="AC100:AG100"/>
    <mergeCell ref="B101:F101"/>
    <mergeCell ref="G101:AB101"/>
    <mergeCell ref="AC101:AG101"/>
    <mergeCell ref="B106:F106"/>
    <mergeCell ref="G106:AB106"/>
    <mergeCell ref="AC106:AG106"/>
    <mergeCell ref="B107:F107"/>
    <mergeCell ref="G107:AB107"/>
    <mergeCell ref="AC107:AG107"/>
    <mergeCell ref="B104:F104"/>
    <mergeCell ref="G104:AB104"/>
    <mergeCell ref="AC104:AG104"/>
    <mergeCell ref="B105:F105"/>
    <mergeCell ref="G105:AB105"/>
    <mergeCell ref="AC105:AG105"/>
    <mergeCell ref="B110:F110"/>
    <mergeCell ref="G110:AB110"/>
    <mergeCell ref="AC110:AG110"/>
    <mergeCell ref="B111:F111"/>
    <mergeCell ref="G111:AB111"/>
    <mergeCell ref="AC111:AG111"/>
    <mergeCell ref="B108:F108"/>
    <mergeCell ref="G108:AB108"/>
    <mergeCell ref="AC108:AG108"/>
    <mergeCell ref="B109:F109"/>
    <mergeCell ref="G109:AB109"/>
    <mergeCell ref="AC109:AG109"/>
    <mergeCell ref="B114:F114"/>
    <mergeCell ref="G114:AB114"/>
    <mergeCell ref="AC114:AG114"/>
    <mergeCell ref="B115:F115"/>
    <mergeCell ref="G115:AB115"/>
    <mergeCell ref="AC115:AG115"/>
    <mergeCell ref="B112:F112"/>
    <mergeCell ref="G112:AB112"/>
    <mergeCell ref="AC112:AG112"/>
    <mergeCell ref="B113:F113"/>
    <mergeCell ref="G113:AB113"/>
    <mergeCell ref="AC113:AG113"/>
    <mergeCell ref="B118:F118"/>
    <mergeCell ref="G118:AB118"/>
    <mergeCell ref="AC118:AG118"/>
    <mergeCell ref="B119:F119"/>
    <mergeCell ref="G119:AB119"/>
    <mergeCell ref="AC119:AG119"/>
    <mergeCell ref="B116:F116"/>
    <mergeCell ref="G116:AB116"/>
    <mergeCell ref="AC116:AG116"/>
    <mergeCell ref="B117:F117"/>
    <mergeCell ref="G117:AB117"/>
    <mergeCell ref="AC117:AG117"/>
    <mergeCell ref="B122:F122"/>
    <mergeCell ref="G122:AB122"/>
    <mergeCell ref="AC122:AG122"/>
    <mergeCell ref="B123:F123"/>
    <mergeCell ref="G123:AB123"/>
    <mergeCell ref="AC123:AG123"/>
    <mergeCell ref="B120:F120"/>
    <mergeCell ref="G120:AB120"/>
    <mergeCell ref="AC120:AG120"/>
    <mergeCell ref="B121:F121"/>
    <mergeCell ref="G121:AB121"/>
    <mergeCell ref="AC121:AG121"/>
    <mergeCell ref="B126:F126"/>
    <mergeCell ref="G126:AB126"/>
    <mergeCell ref="AC126:AG126"/>
    <mergeCell ref="B127:F127"/>
    <mergeCell ref="G127:AB127"/>
    <mergeCell ref="AC127:AG127"/>
    <mergeCell ref="B124:F124"/>
    <mergeCell ref="G124:AB124"/>
    <mergeCell ref="AC124:AG124"/>
    <mergeCell ref="B125:F125"/>
    <mergeCell ref="G125:AB125"/>
    <mergeCell ref="AC125:AG125"/>
    <mergeCell ref="B130:F130"/>
    <mergeCell ref="G130:AB130"/>
    <mergeCell ref="AC130:AG130"/>
    <mergeCell ref="B131:F131"/>
    <mergeCell ref="G131:AB131"/>
    <mergeCell ref="AC131:AG131"/>
    <mergeCell ref="B128:F128"/>
    <mergeCell ref="G128:AB128"/>
    <mergeCell ref="AC128:AG128"/>
    <mergeCell ref="B129:F129"/>
    <mergeCell ref="G129:AB129"/>
    <mergeCell ref="AC129:AG129"/>
    <mergeCell ref="B134:F134"/>
    <mergeCell ref="G134:AB134"/>
    <mergeCell ref="AC134:AG134"/>
    <mergeCell ref="B135:F135"/>
    <mergeCell ref="G135:AB135"/>
    <mergeCell ref="AC135:AG135"/>
    <mergeCell ref="B132:F132"/>
    <mergeCell ref="G132:AB132"/>
    <mergeCell ref="AC132:AG132"/>
    <mergeCell ref="B133:F133"/>
    <mergeCell ref="G133:AB133"/>
    <mergeCell ref="AC133:AG133"/>
    <mergeCell ref="AC138:AG138"/>
    <mergeCell ref="A143:E143"/>
    <mergeCell ref="F143:J143"/>
    <mergeCell ref="K143:O143"/>
    <mergeCell ref="P143:U143"/>
    <mergeCell ref="B136:F136"/>
    <mergeCell ref="G136:AB136"/>
    <mergeCell ref="AC136:AG136"/>
    <mergeCell ref="B137:F137"/>
    <mergeCell ref="G137:AB137"/>
    <mergeCell ref="AC137:AG137"/>
    <mergeCell ref="A144:E144"/>
    <mergeCell ref="F144:J144"/>
    <mergeCell ref="K144:O144"/>
    <mergeCell ref="P144:U144"/>
    <mergeCell ref="A145:E145"/>
    <mergeCell ref="F145:J145"/>
    <mergeCell ref="K145:O145"/>
    <mergeCell ref="P145:U145"/>
    <mergeCell ref="B138:F138"/>
    <mergeCell ref="G138:AB138"/>
    <mergeCell ref="O153:AG153"/>
    <mergeCell ref="O157:AG157"/>
    <mergeCell ref="O159:AG159"/>
    <mergeCell ref="A146:E146"/>
    <mergeCell ref="F146:J146"/>
    <mergeCell ref="K146:O146"/>
    <mergeCell ref="P146:U146"/>
    <mergeCell ref="B151:F151"/>
    <mergeCell ref="O151:AG151"/>
  </mergeCells>
  <conditionalFormatting sqref="AJ146">
    <cfRule type="cellIs" dxfId="0" priority="1" stopIfTrue="1" operator="notEqual">
      <formula>0</formula>
    </cfRule>
  </conditionalFormatting>
  <printOptions horizontalCentered="1"/>
  <pageMargins left="0.59055118110236227" right="0.59055118110236227" top="0.59055118110236227" bottom="0.59055118110236227" header="0.19685039370078741" footer="0.19685039370078741"/>
  <pageSetup paperSize="9" scale="54" fitToHeight="0" orientation="portrait" r:id="rId1"/>
  <headerFooter alignWithMargins="0">
    <oddFooter>&amp;C&amp;"Tahoma,Normale Italic"&amp;10&amp;P /  &amp;N</oddFooter>
  </headerFooter>
  <rowBreaks count="2" manualBreakCount="2">
    <brk id="83" max="33" man="1"/>
    <brk id="126" max="3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I551"/>
  <sheetViews>
    <sheetView showGridLines="0" view="pageBreakPreview" topLeftCell="A118" zoomScale="90" zoomScaleNormal="75" zoomScaleSheetLayoutView="90" workbookViewId="0">
      <selection activeCell="AN140" sqref="AN140"/>
    </sheetView>
  </sheetViews>
  <sheetFormatPr defaultColWidth="3.28515625" defaultRowHeight="15"/>
  <cols>
    <col min="1" max="1" width="9.140625" style="647" customWidth="1"/>
    <col min="2" max="2" width="10.140625" style="647" customWidth="1"/>
    <col min="3" max="3" width="1" style="647" customWidth="1"/>
    <col min="4" max="6" width="3.28515625" style="647" customWidth="1"/>
    <col min="7" max="7" width="1.85546875" style="647" customWidth="1"/>
    <col min="8" max="8" width="17.85546875" style="647" customWidth="1"/>
    <col min="9" max="9" width="1.85546875" style="647" customWidth="1"/>
    <col min="10" max="10" width="3.28515625" style="647" customWidth="1"/>
    <col min="11" max="14" width="3.7109375" style="647" customWidth="1"/>
    <col min="15" max="15" width="17.85546875" style="647" customWidth="1"/>
    <col min="16" max="16" width="1.85546875" style="647" customWidth="1"/>
    <col min="17" max="19" width="3" style="647" customWidth="1"/>
    <col min="20" max="20" width="4.42578125" style="647" customWidth="1"/>
    <col min="21" max="22" width="3" style="647" customWidth="1"/>
    <col min="23" max="32" width="3.28515625" style="647" customWidth="1"/>
    <col min="33" max="33" width="4.140625" style="647" customWidth="1"/>
    <col min="34" max="34" width="9.140625" style="709" customWidth="1"/>
    <col min="35" max="35" width="2.5703125" style="647" customWidth="1"/>
    <col min="36" max="209" width="9.140625" style="647" customWidth="1"/>
    <col min="210" max="210" width="10.140625" style="647" customWidth="1"/>
    <col min="211" max="211" width="1" style="647" customWidth="1"/>
    <col min="212" max="214" width="3.28515625" style="647" customWidth="1"/>
    <col min="215" max="215" width="1.85546875" style="647" customWidth="1"/>
    <col min="216" max="216" width="17.85546875" style="647" customWidth="1"/>
    <col min="217" max="217" width="1.85546875" style="647" customWidth="1"/>
    <col min="218" max="220" width="3.28515625" style="647" customWidth="1"/>
    <col min="221" max="221" width="2.85546875" style="647" customWidth="1"/>
    <col min="222" max="222" width="1.85546875" style="647" customWidth="1"/>
    <col min="223" max="223" width="19.7109375" style="647" customWidth="1"/>
    <col min="224" max="224" width="1.85546875" style="647" customWidth="1"/>
    <col min="225" max="227" width="3" style="647" customWidth="1"/>
    <col min="228" max="228" width="4.42578125" style="647" customWidth="1"/>
    <col min="229" max="230" width="3" style="647" customWidth="1"/>
    <col min="231" max="236" width="3.28515625" style="647" customWidth="1"/>
    <col min="237" max="238" width="9.140625" style="647" customWidth="1"/>
    <col min="239" max="242" width="3.28515625" style="647" customWidth="1"/>
    <col min="243" max="243" width="4.140625" style="647" customWidth="1"/>
    <col min="244" max="244" width="1.7109375" style="647" customWidth="1"/>
    <col min="245" max="249" width="3.28515625" style="647" customWidth="1"/>
    <col min="250" max="250" width="1.7109375" style="647" customWidth="1"/>
    <col min="251" max="16384" width="3.28515625" style="647"/>
  </cols>
  <sheetData>
    <row r="1" spans="1:35" ht="15" customHeight="1">
      <c r="A1" s="564"/>
      <c r="B1" s="564" t="s">
        <v>7270</v>
      </c>
      <c r="C1" s="564"/>
      <c r="D1" s="564"/>
      <c r="E1" s="564"/>
      <c r="F1" s="564"/>
      <c r="G1" s="564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6"/>
      <c r="AE1" s="567"/>
      <c r="AF1" s="923" t="s">
        <v>7775</v>
      </c>
      <c r="AG1" s="924"/>
      <c r="AH1" s="924"/>
      <c r="AI1" s="925"/>
    </row>
    <row r="2" spans="1:35" ht="9" customHeight="1" thickBot="1">
      <c r="A2" s="565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6"/>
      <c r="AE2" s="567"/>
      <c r="AF2" s="926"/>
      <c r="AG2" s="927"/>
      <c r="AH2" s="927"/>
      <c r="AI2" s="928"/>
    </row>
    <row r="3" spans="1:35" ht="15" customHeight="1">
      <c r="A3" s="565"/>
      <c r="B3" s="569" t="s">
        <v>8366</v>
      </c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6"/>
      <c r="AE3" s="567"/>
      <c r="AF3" s="567"/>
      <c r="AG3" s="567"/>
      <c r="AH3" s="567"/>
      <c r="AI3" s="567"/>
    </row>
    <row r="4" spans="1:35" ht="15" customHeight="1">
      <c r="A4" s="565"/>
      <c r="B4" s="569" t="s">
        <v>7272</v>
      </c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6"/>
      <c r="AE4" s="567"/>
      <c r="AF4" s="567"/>
      <c r="AG4" s="567"/>
      <c r="AH4" s="567"/>
      <c r="AI4" s="567"/>
    </row>
    <row r="5" spans="1:35" ht="15" customHeight="1">
      <c r="A5" s="565"/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6"/>
      <c r="AE5" s="567"/>
      <c r="AF5" s="567"/>
      <c r="AG5" s="567"/>
      <c r="AH5" s="567"/>
      <c r="AI5" s="567"/>
    </row>
    <row r="6" spans="1:35" s="650" customFormat="1" ht="76.5" customHeight="1">
      <c r="A6" s="569"/>
      <c r="B6" s="929" t="s">
        <v>8367</v>
      </c>
      <c r="C6" s="929"/>
      <c r="D6" s="929"/>
      <c r="E6" s="929"/>
      <c r="F6" s="929"/>
      <c r="G6" s="929"/>
      <c r="H6" s="929"/>
      <c r="I6" s="929"/>
      <c r="J6" s="929"/>
      <c r="K6" s="929"/>
      <c r="L6" s="929"/>
      <c r="M6" s="929"/>
      <c r="N6" s="929"/>
      <c r="O6" s="929"/>
      <c r="P6" s="929"/>
      <c r="Q6" s="929"/>
      <c r="R6" s="929"/>
      <c r="S6" s="929"/>
      <c r="T6" s="929"/>
      <c r="U6" s="929"/>
      <c r="V6" s="929"/>
      <c r="W6" s="929"/>
      <c r="X6" s="929"/>
      <c r="Y6" s="929"/>
      <c r="Z6" s="929"/>
      <c r="AA6" s="929"/>
      <c r="AB6" s="929"/>
      <c r="AC6" s="929"/>
      <c r="AD6" s="929"/>
      <c r="AE6" s="929"/>
      <c r="AF6" s="929"/>
      <c r="AG6" s="929"/>
      <c r="AH6" s="929"/>
      <c r="AI6" s="929"/>
    </row>
    <row r="7" spans="1:35" s="650" customFormat="1" ht="15" customHeight="1" thickBot="1">
      <c r="A7" s="653"/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  <c r="AG7" s="654"/>
      <c r="AH7" s="651"/>
    </row>
    <row r="8" spans="1:35" s="650" customFormat="1" ht="23.25" customHeight="1" thickBot="1">
      <c r="A8" s="655"/>
      <c r="B8" s="1082" t="s">
        <v>7274</v>
      </c>
      <c r="C8" s="1083"/>
      <c r="D8" s="1083"/>
      <c r="E8" s="1083"/>
      <c r="F8" s="1083"/>
      <c r="G8" s="1083"/>
      <c r="H8" s="1083"/>
      <c r="I8" s="1083"/>
      <c r="J8" s="1083"/>
      <c r="K8" s="1083"/>
      <c r="L8" s="1083"/>
      <c r="M8" s="1083"/>
      <c r="N8" s="1084"/>
      <c r="O8" s="654"/>
      <c r="P8" s="1082" t="s">
        <v>7275</v>
      </c>
      <c r="Q8" s="1083"/>
      <c r="R8" s="1083"/>
      <c r="S8" s="1083"/>
      <c r="T8" s="1083"/>
      <c r="U8" s="1083"/>
      <c r="V8" s="1083"/>
      <c r="W8" s="1083"/>
      <c r="X8" s="1083"/>
      <c r="Y8" s="1083"/>
      <c r="Z8" s="1083"/>
      <c r="AA8" s="1083"/>
      <c r="AB8" s="1083"/>
      <c r="AC8" s="1083"/>
      <c r="AD8" s="1083"/>
      <c r="AE8" s="1083"/>
      <c r="AF8" s="1083"/>
      <c r="AG8" s="1084"/>
      <c r="AH8" s="651"/>
    </row>
    <row r="9" spans="1:35" s="650" customFormat="1" ht="15" customHeight="1">
      <c r="A9" s="656"/>
      <c r="B9" s="657"/>
      <c r="C9" s="658"/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9"/>
      <c r="O9" s="654"/>
      <c r="P9" s="657"/>
      <c r="Q9" s="658"/>
      <c r="R9" s="658"/>
      <c r="S9" s="658"/>
      <c r="T9" s="658"/>
      <c r="U9" s="658"/>
      <c r="V9" s="658"/>
      <c r="W9" s="658"/>
      <c r="X9" s="658"/>
      <c r="Y9" s="658"/>
      <c r="Z9" s="658"/>
      <c r="AA9" s="658"/>
      <c r="AB9" s="658"/>
      <c r="AC9" s="658"/>
      <c r="AD9" s="658"/>
      <c r="AE9" s="658"/>
      <c r="AF9" s="658"/>
      <c r="AG9" s="659"/>
      <c r="AH9" s="651"/>
    </row>
    <row r="10" spans="1:35" s="650" customFormat="1" ht="15" customHeight="1">
      <c r="A10" s="660"/>
      <c r="B10" s="661" t="s">
        <v>7276</v>
      </c>
      <c r="C10" s="662"/>
      <c r="D10" s="663">
        <v>0</v>
      </c>
      <c r="E10" s="663">
        <v>4</v>
      </c>
      <c r="F10" s="663">
        <v>1</v>
      </c>
      <c r="G10" s="653"/>
      <c r="H10" s="653" t="s">
        <v>7277</v>
      </c>
      <c r="I10" s="653"/>
      <c r="J10" s="663"/>
      <c r="K10" s="663">
        <v>2</v>
      </c>
      <c r="L10" s="663">
        <v>0</v>
      </c>
      <c r="M10" s="663">
        <v>1</v>
      </c>
      <c r="N10" s="664"/>
      <c r="O10" s="654"/>
      <c r="P10" s="665" t="s">
        <v>8026</v>
      </c>
      <c r="Q10" s="666"/>
      <c r="R10" s="666"/>
      <c r="S10" s="666"/>
      <c r="T10" s="666"/>
      <c r="U10" s="667"/>
      <c r="V10" s="667"/>
      <c r="W10" s="668">
        <f>'SP_Passivo MIN'!W10</f>
        <v>2</v>
      </c>
      <c r="X10" s="668">
        <f>'SP_Passivo MIN'!X10</f>
        <v>0</v>
      </c>
      <c r="Y10" s="668">
        <f>'SP_Passivo MIN'!Y10</f>
        <v>1</v>
      </c>
      <c r="Z10" s="668">
        <f>'SP_Passivo MIN'!Z10</f>
        <v>5</v>
      </c>
      <c r="AA10" s="667"/>
      <c r="AB10" s="667"/>
      <c r="AC10" s="667"/>
      <c r="AD10" s="667"/>
      <c r="AE10" s="667"/>
      <c r="AF10" s="667"/>
      <c r="AG10" s="669"/>
      <c r="AH10" s="651"/>
    </row>
    <row r="11" spans="1:35" s="650" customFormat="1" ht="9.9499999999999993" customHeight="1">
      <c r="A11" s="656"/>
      <c r="B11" s="670"/>
      <c r="C11" s="653"/>
      <c r="D11" s="653"/>
      <c r="E11" s="653"/>
      <c r="F11" s="653"/>
      <c r="G11" s="653"/>
      <c r="H11" s="653"/>
      <c r="I11" s="653"/>
      <c r="J11" s="653"/>
      <c r="K11" s="653"/>
      <c r="L11" s="653"/>
      <c r="M11" s="653"/>
      <c r="N11" s="664"/>
      <c r="O11" s="654"/>
      <c r="P11" s="670"/>
      <c r="Q11" s="653"/>
      <c r="R11" s="653"/>
      <c r="S11" s="653"/>
      <c r="T11" s="653"/>
      <c r="U11" s="653"/>
      <c r="V11" s="653"/>
      <c r="W11" s="653"/>
      <c r="X11" s="653"/>
      <c r="Y11" s="653"/>
      <c r="Z11" s="653"/>
      <c r="AA11" s="653"/>
      <c r="AB11" s="653"/>
      <c r="AC11" s="653"/>
      <c r="AD11" s="653"/>
      <c r="AE11" s="653"/>
      <c r="AF11" s="653"/>
      <c r="AG11" s="664"/>
      <c r="AH11" s="651"/>
    </row>
    <row r="12" spans="1:35" s="650" customFormat="1" ht="15" customHeight="1">
      <c r="A12" s="656"/>
      <c r="B12" s="670"/>
      <c r="C12" s="653"/>
      <c r="D12" s="653"/>
      <c r="E12" s="653"/>
      <c r="F12" s="653"/>
      <c r="G12" s="653"/>
      <c r="H12" s="653"/>
      <c r="I12" s="653"/>
      <c r="J12" s="653"/>
      <c r="K12" s="653"/>
      <c r="L12" s="653"/>
      <c r="M12" s="653"/>
      <c r="N12" s="664"/>
      <c r="O12" s="654"/>
      <c r="P12" s="1085" t="s">
        <v>8027</v>
      </c>
      <c r="Q12" s="1086"/>
      <c r="R12" s="1086"/>
      <c r="S12" s="1086"/>
      <c r="T12" s="1086"/>
      <c r="U12" s="1086"/>
      <c r="V12" s="653">
        <v>1</v>
      </c>
      <c r="W12" s="671"/>
      <c r="X12" s="653"/>
      <c r="Y12" s="653">
        <v>2</v>
      </c>
      <c r="Z12" s="671"/>
      <c r="AA12" s="653"/>
      <c r="AB12" s="653">
        <v>3</v>
      </c>
      <c r="AC12" s="671"/>
      <c r="AD12" s="653"/>
      <c r="AE12" s="653">
        <v>4</v>
      </c>
      <c r="AF12" s="671"/>
      <c r="AG12" s="664"/>
      <c r="AH12" s="651"/>
    </row>
    <row r="13" spans="1:35" s="650" customFormat="1" ht="9.9499999999999993" customHeight="1">
      <c r="A13" s="656"/>
      <c r="B13" s="670"/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64"/>
      <c r="O13" s="654"/>
      <c r="P13" s="670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64"/>
      <c r="AH13" s="651"/>
    </row>
    <row r="14" spans="1:35" s="650" customFormat="1" ht="15" customHeight="1">
      <c r="A14" s="656"/>
      <c r="B14" s="670"/>
      <c r="C14" s="653"/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64"/>
      <c r="O14" s="654"/>
      <c r="P14" s="1085" t="s">
        <v>8028</v>
      </c>
      <c r="Q14" s="1086"/>
      <c r="R14" s="1086"/>
      <c r="S14" s="1086"/>
      <c r="T14" s="1086"/>
      <c r="U14" s="1086"/>
      <c r="V14" s="653"/>
      <c r="W14" s="671"/>
      <c r="X14" s="653"/>
      <c r="Y14" s="653"/>
      <c r="Z14" s="1087" t="s">
        <v>7281</v>
      </c>
      <c r="AA14" s="1087"/>
      <c r="AB14" s="1087"/>
      <c r="AC14" s="1087"/>
      <c r="AD14" s="1087"/>
      <c r="AE14" s="1088"/>
      <c r="AF14" s="663" t="s">
        <v>6558</v>
      </c>
      <c r="AG14" s="664"/>
      <c r="AH14" s="651"/>
    </row>
    <row r="15" spans="1:35" s="650" customFormat="1" ht="15" customHeight="1" thickBot="1">
      <c r="A15" s="656"/>
      <c r="B15" s="672"/>
      <c r="C15" s="673"/>
      <c r="D15" s="673"/>
      <c r="E15" s="673"/>
      <c r="F15" s="673"/>
      <c r="G15" s="673"/>
      <c r="H15" s="673"/>
      <c r="I15" s="673"/>
      <c r="J15" s="673"/>
      <c r="K15" s="673"/>
      <c r="L15" s="673"/>
      <c r="M15" s="673"/>
      <c r="N15" s="674"/>
      <c r="O15" s="654"/>
      <c r="P15" s="672"/>
      <c r="Q15" s="673"/>
      <c r="R15" s="673"/>
      <c r="S15" s="673"/>
      <c r="T15" s="673"/>
      <c r="U15" s="673"/>
      <c r="V15" s="673"/>
      <c r="W15" s="673"/>
      <c r="X15" s="673"/>
      <c r="Y15" s="673"/>
      <c r="Z15" s="673"/>
      <c r="AA15" s="673"/>
      <c r="AB15" s="673"/>
      <c r="AC15" s="673"/>
      <c r="AD15" s="673"/>
      <c r="AE15" s="673"/>
      <c r="AF15" s="673"/>
      <c r="AG15" s="674"/>
      <c r="AH15" s="651"/>
    </row>
    <row r="16" spans="1:35" s="650" customFormat="1" ht="7.5" customHeight="1">
      <c r="A16" s="653"/>
      <c r="B16" s="1068"/>
      <c r="C16" s="1068"/>
      <c r="D16" s="1068"/>
      <c r="E16" s="1068"/>
      <c r="F16" s="1068"/>
      <c r="G16" s="1068"/>
      <c r="H16" s="1068"/>
      <c r="I16" s="1068"/>
      <c r="J16" s="1068"/>
      <c r="K16" s="1068"/>
      <c r="L16" s="1068"/>
      <c r="M16" s="1068"/>
      <c r="N16" s="1068"/>
      <c r="O16" s="1068"/>
      <c r="P16" s="1068"/>
      <c r="Q16" s="1068"/>
      <c r="R16" s="1068"/>
      <c r="S16" s="1068"/>
      <c r="T16" s="1068"/>
      <c r="U16" s="1068"/>
      <c r="V16" s="1068"/>
      <c r="W16" s="1068"/>
      <c r="X16" s="1068"/>
      <c r="Y16" s="1068"/>
      <c r="Z16" s="1068"/>
      <c r="AA16" s="1068"/>
      <c r="AB16" s="1068"/>
      <c r="AC16" s="1068"/>
      <c r="AD16" s="1068"/>
      <c r="AE16" s="1068"/>
      <c r="AF16" s="1068"/>
      <c r="AG16" s="1068"/>
      <c r="AH16" s="651"/>
    </row>
    <row r="17" spans="1:34" s="650" customFormat="1" ht="7.5" customHeight="1">
      <c r="A17" s="653"/>
      <c r="B17" s="653"/>
      <c r="C17" s="653"/>
      <c r="D17" s="653"/>
      <c r="E17" s="653"/>
      <c r="F17" s="653"/>
      <c r="G17" s="653"/>
      <c r="H17" s="653"/>
      <c r="I17" s="653"/>
      <c r="J17" s="653"/>
      <c r="K17" s="653"/>
      <c r="L17" s="653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53"/>
      <c r="Z17" s="653"/>
      <c r="AA17" s="653"/>
      <c r="AB17" s="653"/>
      <c r="AC17" s="653"/>
      <c r="AD17" s="653"/>
      <c r="AE17" s="653"/>
      <c r="AF17" s="653"/>
      <c r="AG17" s="653"/>
      <c r="AH17" s="651"/>
    </row>
    <row r="18" spans="1:34" s="650" customFormat="1" ht="7.5" customHeight="1">
      <c r="A18" s="653"/>
      <c r="B18" s="653"/>
      <c r="C18" s="653"/>
      <c r="D18" s="653"/>
      <c r="E18" s="653"/>
      <c r="F18" s="653"/>
      <c r="G18" s="653"/>
      <c r="H18" s="653"/>
      <c r="I18" s="653"/>
      <c r="J18" s="653"/>
      <c r="K18" s="653"/>
      <c r="L18" s="653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53"/>
      <c r="Z18" s="653"/>
      <c r="AA18" s="653"/>
      <c r="AB18" s="653"/>
      <c r="AC18" s="653"/>
      <c r="AD18" s="653"/>
      <c r="AE18" s="653"/>
      <c r="AF18" s="653"/>
      <c r="AG18" s="653"/>
      <c r="AH18" s="651"/>
    </row>
    <row r="19" spans="1:34" s="650" customFormat="1" ht="7.5" customHeight="1" thickBot="1"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3"/>
      <c r="AH19" s="651"/>
    </row>
    <row r="20" spans="1:34" s="650" customFormat="1" ht="23.25" customHeight="1" thickBot="1">
      <c r="B20" s="1069" t="s">
        <v>8029</v>
      </c>
      <c r="C20" s="1070"/>
      <c r="D20" s="1070"/>
      <c r="E20" s="1070"/>
      <c r="F20" s="1070"/>
      <c r="G20" s="1070"/>
      <c r="H20" s="1070"/>
      <c r="I20" s="1070"/>
      <c r="J20" s="1070"/>
      <c r="K20" s="1070"/>
      <c r="L20" s="1070"/>
      <c r="M20" s="1070"/>
      <c r="N20" s="1070"/>
      <c r="O20" s="1070"/>
      <c r="P20" s="1070"/>
      <c r="Q20" s="1070"/>
      <c r="R20" s="1070"/>
      <c r="S20" s="1070"/>
      <c r="T20" s="1070"/>
      <c r="U20" s="1070"/>
      <c r="V20" s="1070"/>
      <c r="W20" s="1070"/>
      <c r="X20" s="1070"/>
      <c r="Y20" s="1070"/>
      <c r="Z20" s="1070"/>
      <c r="AA20" s="1070"/>
      <c r="AB20" s="1070"/>
      <c r="AC20" s="1070"/>
      <c r="AD20" s="1070"/>
      <c r="AE20" s="1070"/>
      <c r="AF20" s="1070"/>
      <c r="AG20" s="1071"/>
      <c r="AH20" s="651"/>
    </row>
    <row r="21" spans="1:34" s="650" customFormat="1" ht="15" customHeight="1">
      <c r="B21" s="675"/>
      <c r="C21" s="676"/>
      <c r="D21" s="676"/>
      <c r="E21" s="676"/>
      <c r="F21" s="676"/>
      <c r="G21" s="676"/>
      <c r="H21" s="676"/>
      <c r="I21" s="676"/>
      <c r="J21" s="676"/>
      <c r="K21" s="676"/>
      <c r="L21" s="676"/>
      <c r="M21" s="676"/>
      <c r="N21" s="676"/>
      <c r="O21" s="676"/>
      <c r="P21" s="676"/>
      <c r="Q21" s="676"/>
      <c r="R21" s="676"/>
      <c r="S21" s="676"/>
      <c r="T21" s="676"/>
      <c r="U21" s="676"/>
      <c r="V21" s="676"/>
      <c r="W21" s="676"/>
      <c r="X21" s="676"/>
      <c r="Y21" s="676"/>
      <c r="Z21" s="676"/>
      <c r="AA21" s="676"/>
      <c r="AB21" s="676"/>
      <c r="AC21" s="676"/>
      <c r="AD21" s="676"/>
      <c r="AE21" s="676"/>
      <c r="AF21" s="676"/>
      <c r="AG21" s="677"/>
      <c r="AH21" s="651"/>
    </row>
    <row r="22" spans="1:34" s="650" customFormat="1" ht="15" customHeight="1">
      <c r="B22" s="670"/>
      <c r="C22" s="653"/>
      <c r="D22" s="653"/>
      <c r="E22" s="653"/>
      <c r="F22" s="653"/>
      <c r="G22" s="653"/>
      <c r="H22" s="653"/>
      <c r="I22" s="653"/>
      <c r="J22" s="653"/>
      <c r="K22" s="653"/>
      <c r="L22" s="678" t="s">
        <v>7283</v>
      </c>
      <c r="M22" s="663" t="s">
        <v>6558</v>
      </c>
      <c r="N22" s="653"/>
      <c r="O22" s="653"/>
      <c r="P22" s="678" t="s">
        <v>7284</v>
      </c>
      <c r="Q22" s="671"/>
      <c r="R22" s="662"/>
      <c r="S22" s="653"/>
      <c r="T22" s="653"/>
      <c r="U22" s="653"/>
      <c r="V22" s="653"/>
      <c r="W22" s="653"/>
      <c r="X22" s="653"/>
      <c r="Y22" s="653"/>
      <c r="Z22" s="653"/>
      <c r="AA22" s="653"/>
      <c r="AB22" s="653"/>
      <c r="AC22" s="653"/>
      <c r="AD22" s="653"/>
      <c r="AE22" s="653"/>
      <c r="AF22" s="653"/>
      <c r="AG22" s="664"/>
      <c r="AH22" s="651"/>
    </row>
    <row r="23" spans="1:34" s="650" customFormat="1" ht="15" customHeight="1" thickBot="1">
      <c r="B23" s="672"/>
      <c r="C23" s="673"/>
      <c r="D23" s="673"/>
      <c r="E23" s="673"/>
      <c r="F23" s="673"/>
      <c r="G23" s="673"/>
      <c r="H23" s="673"/>
      <c r="I23" s="673"/>
      <c r="J23" s="673"/>
      <c r="K23" s="673"/>
      <c r="L23" s="673"/>
      <c r="M23" s="673"/>
      <c r="N23" s="673"/>
      <c r="O23" s="673"/>
      <c r="P23" s="673"/>
      <c r="Q23" s="673"/>
      <c r="R23" s="673"/>
      <c r="S23" s="673"/>
      <c r="T23" s="673"/>
      <c r="U23" s="673"/>
      <c r="V23" s="673"/>
      <c r="W23" s="673"/>
      <c r="X23" s="673"/>
      <c r="Y23" s="673"/>
      <c r="Z23" s="673"/>
      <c r="AA23" s="673"/>
      <c r="AB23" s="673"/>
      <c r="AC23" s="673"/>
      <c r="AD23" s="673"/>
      <c r="AE23" s="673"/>
      <c r="AF23" s="673"/>
      <c r="AG23" s="674"/>
      <c r="AH23" s="651"/>
    </row>
    <row r="24" spans="1:34" s="650" customFormat="1" ht="7.5" customHeight="1">
      <c r="B24" s="1072"/>
      <c r="C24" s="1072"/>
      <c r="D24" s="1072"/>
      <c r="E24" s="1072"/>
      <c r="F24" s="1072"/>
      <c r="G24" s="1072"/>
      <c r="H24" s="1072"/>
      <c r="I24" s="1072"/>
      <c r="J24" s="1072"/>
      <c r="K24" s="1072"/>
      <c r="L24" s="1072"/>
      <c r="M24" s="1072"/>
      <c r="N24" s="1072"/>
      <c r="O24" s="1072"/>
      <c r="P24" s="1072"/>
      <c r="Q24" s="1072"/>
      <c r="R24" s="1072"/>
      <c r="S24" s="1072"/>
      <c r="T24" s="1072"/>
      <c r="U24" s="1072"/>
      <c r="V24" s="1072"/>
      <c r="W24" s="1072"/>
      <c r="X24" s="1072"/>
      <c r="Y24" s="1072"/>
      <c r="Z24" s="1072"/>
      <c r="AA24" s="1072"/>
      <c r="AB24" s="1072"/>
      <c r="AC24" s="1072"/>
      <c r="AD24" s="1072"/>
      <c r="AE24" s="1072"/>
      <c r="AF24" s="1072"/>
      <c r="AG24" s="1072"/>
      <c r="AH24" s="651"/>
    </row>
    <row r="25" spans="1:34" s="650" customFormat="1" ht="7.5" customHeight="1">
      <c r="A25" s="653"/>
      <c r="B25" s="1068"/>
      <c r="C25" s="1068"/>
      <c r="D25" s="1068"/>
      <c r="E25" s="1068"/>
      <c r="F25" s="1068"/>
      <c r="G25" s="1068"/>
      <c r="H25" s="1068"/>
      <c r="I25" s="1068"/>
      <c r="J25" s="1068"/>
      <c r="K25" s="1068"/>
      <c r="L25" s="1068"/>
      <c r="M25" s="1068"/>
      <c r="N25" s="1068"/>
      <c r="O25" s="1068"/>
      <c r="P25" s="1068"/>
      <c r="Q25" s="1068"/>
      <c r="R25" s="1068"/>
      <c r="S25" s="1068"/>
      <c r="T25" s="1068"/>
      <c r="U25" s="1068"/>
      <c r="V25" s="1068"/>
      <c r="W25" s="1068"/>
      <c r="X25" s="1068"/>
      <c r="Y25" s="1068"/>
      <c r="Z25" s="1068"/>
      <c r="AA25" s="1068"/>
      <c r="AB25" s="1068"/>
      <c r="AC25" s="1068"/>
      <c r="AD25" s="1068"/>
      <c r="AE25" s="1068"/>
      <c r="AF25" s="1068"/>
      <c r="AG25" s="1068"/>
      <c r="AH25" s="651"/>
    </row>
    <row r="26" spans="1:34" s="650" customFormat="1" ht="7.5" customHeight="1">
      <c r="A26" s="653"/>
      <c r="B26" s="653"/>
      <c r="C26" s="653"/>
      <c r="D26" s="653"/>
      <c r="E26" s="653"/>
      <c r="F26" s="653"/>
      <c r="G26" s="653"/>
      <c r="H26" s="653"/>
      <c r="I26" s="653"/>
      <c r="J26" s="653"/>
      <c r="K26" s="653"/>
      <c r="L26" s="653"/>
      <c r="M26" s="653"/>
      <c r="N26" s="653"/>
      <c r="O26" s="653"/>
      <c r="P26" s="653"/>
      <c r="Q26" s="653"/>
      <c r="R26" s="653"/>
      <c r="S26" s="653"/>
      <c r="T26" s="653"/>
      <c r="U26" s="653"/>
      <c r="V26" s="653"/>
      <c r="W26" s="653"/>
      <c r="X26" s="653"/>
      <c r="Y26" s="653"/>
      <c r="Z26" s="653"/>
      <c r="AA26" s="653"/>
      <c r="AB26" s="653"/>
      <c r="AC26" s="653"/>
      <c r="AD26" s="653"/>
      <c r="AE26" s="653"/>
      <c r="AF26" s="653"/>
      <c r="AG26" s="653"/>
      <c r="AH26" s="651"/>
    </row>
    <row r="27" spans="1:34" s="650" customFormat="1" ht="7.5" customHeight="1">
      <c r="A27" s="653"/>
      <c r="B27" s="653"/>
      <c r="C27" s="653"/>
      <c r="D27" s="653"/>
      <c r="E27" s="653"/>
      <c r="F27" s="653"/>
      <c r="G27" s="653"/>
      <c r="H27" s="653"/>
      <c r="I27" s="653"/>
      <c r="J27" s="653"/>
      <c r="K27" s="653"/>
      <c r="L27" s="653"/>
      <c r="M27" s="653"/>
      <c r="N27" s="653"/>
      <c r="O27" s="653"/>
      <c r="P27" s="653"/>
      <c r="Q27" s="653"/>
      <c r="R27" s="653"/>
      <c r="S27" s="653"/>
      <c r="T27" s="653"/>
      <c r="U27" s="653"/>
      <c r="V27" s="653"/>
      <c r="W27" s="653"/>
      <c r="X27" s="653"/>
      <c r="Y27" s="653"/>
      <c r="Z27" s="653"/>
      <c r="AA27" s="653"/>
      <c r="AB27" s="653"/>
      <c r="AC27" s="653"/>
      <c r="AD27" s="653"/>
      <c r="AE27" s="653"/>
      <c r="AF27" s="653"/>
      <c r="AG27" s="653"/>
      <c r="AH27" s="651"/>
    </row>
    <row r="28" spans="1:34" s="650" customFormat="1" ht="15" customHeight="1">
      <c r="A28" s="654"/>
      <c r="B28" s="654"/>
      <c r="C28" s="654"/>
      <c r="D28" s="654"/>
      <c r="E28" s="654"/>
      <c r="F28" s="654"/>
      <c r="G28" s="1073" t="s">
        <v>1152</v>
      </c>
      <c r="H28" s="1073"/>
      <c r="I28" s="1073"/>
      <c r="J28" s="1073"/>
      <c r="K28" s="1073"/>
      <c r="L28" s="1073"/>
      <c r="M28" s="1073"/>
      <c r="N28" s="1073"/>
      <c r="O28" s="1073"/>
      <c r="P28" s="1073"/>
      <c r="Q28" s="1073"/>
      <c r="R28" s="1073"/>
      <c r="S28" s="1073"/>
      <c r="T28" s="1073"/>
      <c r="U28" s="1073"/>
      <c r="V28" s="1073"/>
      <c r="W28" s="1073"/>
      <c r="X28" s="1073"/>
      <c r="Y28" s="1073"/>
      <c r="Z28" s="1073"/>
      <c r="AA28" s="1073"/>
      <c r="AB28" s="1073"/>
      <c r="AC28" s="1074" t="s">
        <v>7285</v>
      </c>
      <c r="AD28" s="1074"/>
      <c r="AE28" s="1074"/>
      <c r="AF28" s="1074"/>
      <c r="AG28" s="1074"/>
      <c r="AH28" s="651"/>
    </row>
    <row r="29" spans="1:34" s="650" customFormat="1" ht="7.5" customHeight="1" thickBot="1">
      <c r="A29" s="654"/>
      <c r="B29" s="654"/>
      <c r="C29" s="654"/>
      <c r="D29" s="654"/>
      <c r="E29" s="654"/>
      <c r="F29" s="654"/>
      <c r="G29" s="679"/>
      <c r="H29" s="679"/>
      <c r="I29" s="679"/>
      <c r="J29" s="679"/>
      <c r="K29" s="679"/>
      <c r="L29" s="679"/>
      <c r="M29" s="679"/>
      <c r="N29" s="679"/>
      <c r="O29" s="679"/>
      <c r="P29" s="679"/>
      <c r="Q29" s="679"/>
      <c r="R29" s="679"/>
      <c r="S29" s="679"/>
      <c r="T29" s="679"/>
      <c r="U29" s="679"/>
      <c r="V29" s="679"/>
      <c r="W29" s="679"/>
      <c r="X29" s="679"/>
      <c r="Y29" s="679"/>
      <c r="Z29" s="679"/>
      <c r="AA29" s="679"/>
      <c r="AB29" s="679"/>
      <c r="AC29" s="680"/>
      <c r="AD29" s="680"/>
      <c r="AE29" s="680"/>
      <c r="AF29" s="680"/>
      <c r="AG29" s="680"/>
      <c r="AH29" s="651"/>
    </row>
    <row r="30" spans="1:34" ht="35.1" customHeight="1">
      <c r="A30" s="1046" t="s">
        <v>6563</v>
      </c>
      <c r="B30" s="1048" t="s">
        <v>7286</v>
      </c>
      <c r="C30" s="1049"/>
      <c r="D30" s="1049"/>
      <c r="E30" s="1049"/>
      <c r="F30" s="1050"/>
      <c r="G30" s="1054" t="s">
        <v>8030</v>
      </c>
      <c r="H30" s="1055"/>
      <c r="I30" s="1055"/>
      <c r="J30" s="1055"/>
      <c r="K30" s="1055"/>
      <c r="L30" s="1055"/>
      <c r="M30" s="1055"/>
      <c r="N30" s="1055"/>
      <c r="O30" s="1055"/>
      <c r="P30" s="1055"/>
      <c r="Q30" s="1055"/>
      <c r="R30" s="1055"/>
      <c r="S30" s="1055"/>
      <c r="T30" s="1055"/>
      <c r="U30" s="1055"/>
      <c r="V30" s="1055"/>
      <c r="W30" s="1055"/>
      <c r="X30" s="1055"/>
      <c r="Y30" s="1055"/>
      <c r="Z30" s="1055"/>
      <c r="AA30" s="1055"/>
      <c r="AB30" s="1056"/>
      <c r="AC30" s="1060" t="s">
        <v>7288</v>
      </c>
      <c r="AD30" s="1061"/>
      <c r="AE30" s="1061"/>
      <c r="AF30" s="1061"/>
      <c r="AG30" s="1062"/>
      <c r="AH30" s="1066" t="s">
        <v>7289</v>
      </c>
    </row>
    <row r="31" spans="1:34" ht="20.100000000000001" customHeight="1" thickBot="1">
      <c r="A31" s="1047"/>
      <c r="B31" s="1051"/>
      <c r="C31" s="1052"/>
      <c r="D31" s="1052"/>
      <c r="E31" s="1052"/>
      <c r="F31" s="1053"/>
      <c r="G31" s="1057"/>
      <c r="H31" s="1058"/>
      <c r="I31" s="1058"/>
      <c r="J31" s="1058"/>
      <c r="K31" s="1058"/>
      <c r="L31" s="1058"/>
      <c r="M31" s="1058"/>
      <c r="N31" s="1058"/>
      <c r="O31" s="1058"/>
      <c r="P31" s="1058"/>
      <c r="Q31" s="1058"/>
      <c r="R31" s="1058"/>
      <c r="S31" s="1058"/>
      <c r="T31" s="1058"/>
      <c r="U31" s="1058"/>
      <c r="V31" s="1058"/>
      <c r="W31" s="1058"/>
      <c r="X31" s="1058"/>
      <c r="Y31" s="1058"/>
      <c r="Z31" s="1058"/>
      <c r="AA31" s="1058"/>
      <c r="AB31" s="1059"/>
      <c r="AC31" s="1063"/>
      <c r="AD31" s="1064"/>
      <c r="AE31" s="1064"/>
      <c r="AF31" s="1064"/>
      <c r="AG31" s="1065"/>
      <c r="AH31" s="1067"/>
    </row>
    <row r="32" spans="1:34" s="567" customFormat="1" ht="15.75" customHeight="1">
      <c r="A32" s="712"/>
      <c r="B32" s="980" t="s">
        <v>8202</v>
      </c>
      <c r="C32" s="981"/>
      <c r="D32" s="981"/>
      <c r="E32" s="981"/>
      <c r="F32" s="982"/>
      <c r="G32" s="983" t="s">
        <v>8368</v>
      </c>
      <c r="H32" s="984"/>
      <c r="I32" s="984"/>
      <c r="J32" s="984"/>
      <c r="K32" s="984"/>
      <c r="L32" s="984"/>
      <c r="M32" s="984"/>
      <c r="N32" s="984"/>
      <c r="O32" s="984"/>
      <c r="P32" s="984"/>
      <c r="Q32" s="984"/>
      <c r="R32" s="984"/>
      <c r="S32" s="984"/>
      <c r="T32" s="984"/>
      <c r="U32" s="984"/>
      <c r="V32" s="984"/>
      <c r="W32" s="984"/>
      <c r="X32" s="984"/>
      <c r="Y32" s="984"/>
      <c r="Z32" s="984"/>
      <c r="AA32" s="984"/>
      <c r="AB32" s="985"/>
      <c r="AC32" s="986">
        <f>'SP_Passivo MIN'!AC32</f>
        <v>0</v>
      </c>
      <c r="AD32" s="987"/>
      <c r="AE32" s="987"/>
      <c r="AF32" s="987"/>
      <c r="AG32" s="988"/>
      <c r="AH32" s="713" t="s">
        <v>7109</v>
      </c>
    </row>
    <row r="33" spans="1:34" s="567" customFormat="1" ht="15.75" customHeight="1">
      <c r="A33" s="696"/>
      <c r="B33" s="971" t="s">
        <v>1173</v>
      </c>
      <c r="C33" s="972"/>
      <c r="D33" s="972"/>
      <c r="E33" s="972"/>
      <c r="F33" s="973"/>
      <c r="G33" s="974" t="s">
        <v>8369</v>
      </c>
      <c r="H33" s="975"/>
      <c r="I33" s="975"/>
      <c r="J33" s="975"/>
      <c r="K33" s="975"/>
      <c r="L33" s="975"/>
      <c r="M33" s="975"/>
      <c r="N33" s="975"/>
      <c r="O33" s="975"/>
      <c r="P33" s="975"/>
      <c r="Q33" s="975"/>
      <c r="R33" s="975"/>
      <c r="S33" s="975"/>
      <c r="T33" s="975"/>
      <c r="U33" s="975"/>
      <c r="V33" s="975"/>
      <c r="W33" s="975"/>
      <c r="X33" s="975"/>
      <c r="Y33" s="975"/>
      <c r="Z33" s="975"/>
      <c r="AA33" s="975"/>
      <c r="AB33" s="976"/>
      <c r="AC33" s="977">
        <f>'SP_Passivo MIN'!AC33</f>
        <v>0</v>
      </c>
      <c r="AD33" s="978"/>
      <c r="AE33" s="978"/>
      <c r="AF33" s="978"/>
      <c r="AG33" s="979"/>
      <c r="AH33" s="715" t="s">
        <v>7109</v>
      </c>
    </row>
    <row r="34" spans="1:34" s="567" customFormat="1" ht="15.75" customHeight="1">
      <c r="A34" s="696"/>
      <c r="B34" s="971" t="s">
        <v>8205</v>
      </c>
      <c r="C34" s="972"/>
      <c r="D34" s="972"/>
      <c r="E34" s="972"/>
      <c r="F34" s="973"/>
      <c r="G34" s="974" t="s">
        <v>8370</v>
      </c>
      <c r="H34" s="975"/>
      <c r="I34" s="975"/>
      <c r="J34" s="975"/>
      <c r="K34" s="975"/>
      <c r="L34" s="975"/>
      <c r="M34" s="975"/>
      <c r="N34" s="975"/>
      <c r="O34" s="975"/>
      <c r="P34" s="975"/>
      <c r="Q34" s="975"/>
      <c r="R34" s="975"/>
      <c r="S34" s="975"/>
      <c r="T34" s="975"/>
      <c r="U34" s="975"/>
      <c r="V34" s="975"/>
      <c r="W34" s="975"/>
      <c r="X34" s="975"/>
      <c r="Y34" s="975"/>
      <c r="Z34" s="975"/>
      <c r="AA34" s="975"/>
      <c r="AB34" s="976"/>
      <c r="AC34" s="1001">
        <f>'SP_Passivo MIN'!AC34</f>
        <v>0</v>
      </c>
      <c r="AD34" s="1002"/>
      <c r="AE34" s="1002"/>
      <c r="AF34" s="1002"/>
      <c r="AG34" s="1003"/>
      <c r="AH34" s="696" t="s">
        <v>6571</v>
      </c>
    </row>
    <row r="35" spans="1:34" s="567" customFormat="1" ht="15.75" customHeight="1">
      <c r="A35" s="696"/>
      <c r="B35" s="989" t="s">
        <v>1162</v>
      </c>
      <c r="C35" s="990"/>
      <c r="D35" s="990"/>
      <c r="E35" s="990"/>
      <c r="F35" s="991"/>
      <c r="G35" s="992" t="s">
        <v>8371</v>
      </c>
      <c r="H35" s="993"/>
      <c r="I35" s="993"/>
      <c r="J35" s="993"/>
      <c r="K35" s="993"/>
      <c r="L35" s="993"/>
      <c r="M35" s="993"/>
      <c r="N35" s="993"/>
      <c r="O35" s="993"/>
      <c r="P35" s="993"/>
      <c r="Q35" s="993"/>
      <c r="R35" s="993"/>
      <c r="S35" s="993"/>
      <c r="T35" s="993"/>
      <c r="U35" s="993"/>
      <c r="V35" s="993"/>
      <c r="W35" s="993"/>
      <c r="X35" s="993"/>
      <c r="Y35" s="993"/>
      <c r="Z35" s="993"/>
      <c r="AA35" s="993"/>
      <c r="AB35" s="994"/>
      <c r="AC35" s="977">
        <f>'SP_Passivo MIN'!AC35</f>
        <v>0</v>
      </c>
      <c r="AD35" s="978"/>
      <c r="AE35" s="978"/>
      <c r="AF35" s="978"/>
      <c r="AG35" s="979"/>
      <c r="AH35" s="696" t="s">
        <v>6571</v>
      </c>
    </row>
    <row r="36" spans="1:34" s="567" customFormat="1" ht="15.75" customHeight="1">
      <c r="A36" s="696"/>
      <c r="B36" s="989" t="s">
        <v>8208</v>
      </c>
      <c r="C36" s="990"/>
      <c r="D36" s="990"/>
      <c r="E36" s="990"/>
      <c r="F36" s="991"/>
      <c r="G36" s="992" t="s">
        <v>8372</v>
      </c>
      <c r="H36" s="993"/>
      <c r="I36" s="993"/>
      <c r="J36" s="993"/>
      <c r="K36" s="993"/>
      <c r="L36" s="993"/>
      <c r="M36" s="993"/>
      <c r="N36" s="993"/>
      <c r="O36" s="993"/>
      <c r="P36" s="993"/>
      <c r="Q36" s="993"/>
      <c r="R36" s="993"/>
      <c r="S36" s="993"/>
      <c r="T36" s="993"/>
      <c r="U36" s="993"/>
      <c r="V36" s="993"/>
      <c r="W36" s="993"/>
      <c r="X36" s="993"/>
      <c r="Y36" s="993"/>
      <c r="Z36" s="993"/>
      <c r="AA36" s="993"/>
      <c r="AB36" s="994"/>
      <c r="AC36" s="1019">
        <f>'SP_Passivo MIN'!AC36</f>
        <v>0</v>
      </c>
      <c r="AD36" s="1020"/>
      <c r="AE36" s="1020"/>
      <c r="AF36" s="1020"/>
      <c r="AG36" s="1021"/>
      <c r="AH36" s="696" t="s">
        <v>6571</v>
      </c>
    </row>
    <row r="37" spans="1:34" s="567" customFormat="1" ht="15.75" customHeight="1">
      <c r="A37" s="696"/>
      <c r="B37" s="1010" t="s">
        <v>1209</v>
      </c>
      <c r="C37" s="1011"/>
      <c r="D37" s="1011"/>
      <c r="E37" s="1011"/>
      <c r="F37" s="1012"/>
      <c r="G37" s="1013" t="s">
        <v>8373</v>
      </c>
      <c r="H37" s="1014"/>
      <c r="I37" s="1014"/>
      <c r="J37" s="1014"/>
      <c r="K37" s="1014"/>
      <c r="L37" s="1014"/>
      <c r="M37" s="1014"/>
      <c r="N37" s="1014"/>
      <c r="O37" s="1014"/>
      <c r="P37" s="1014"/>
      <c r="Q37" s="1014"/>
      <c r="R37" s="1014"/>
      <c r="S37" s="1014"/>
      <c r="T37" s="1014"/>
      <c r="U37" s="1014"/>
      <c r="V37" s="1014"/>
      <c r="W37" s="1014"/>
      <c r="X37" s="1014"/>
      <c r="Y37" s="1014"/>
      <c r="Z37" s="1014"/>
      <c r="AA37" s="1014"/>
      <c r="AB37" s="1015"/>
      <c r="AC37" s="977">
        <f>'SP_Passivo MIN'!AC37</f>
        <v>0</v>
      </c>
      <c r="AD37" s="978"/>
      <c r="AE37" s="978"/>
      <c r="AF37" s="978"/>
      <c r="AG37" s="979"/>
      <c r="AH37" s="696" t="s">
        <v>6571</v>
      </c>
    </row>
    <row r="38" spans="1:34" s="567" customFormat="1" ht="15.75" customHeight="1">
      <c r="A38" s="696"/>
      <c r="B38" s="1010" t="s">
        <v>1203</v>
      </c>
      <c r="C38" s="1011"/>
      <c r="D38" s="1011"/>
      <c r="E38" s="1011"/>
      <c r="F38" s="1012"/>
      <c r="G38" s="1013" t="s">
        <v>8374</v>
      </c>
      <c r="H38" s="1014"/>
      <c r="I38" s="1014"/>
      <c r="J38" s="1014"/>
      <c r="K38" s="1014"/>
      <c r="L38" s="1014"/>
      <c r="M38" s="1014"/>
      <c r="N38" s="1014"/>
      <c r="O38" s="1014"/>
      <c r="P38" s="1014"/>
      <c r="Q38" s="1014"/>
      <c r="R38" s="1014"/>
      <c r="S38" s="1014"/>
      <c r="T38" s="1014"/>
      <c r="U38" s="1014"/>
      <c r="V38" s="1014"/>
      <c r="W38" s="1014"/>
      <c r="X38" s="1014"/>
      <c r="Y38" s="1014"/>
      <c r="Z38" s="1014"/>
      <c r="AA38" s="1014"/>
      <c r="AB38" s="1015"/>
      <c r="AC38" s="977">
        <f>'SP_Passivo MIN'!AC38</f>
        <v>0</v>
      </c>
      <c r="AD38" s="978"/>
      <c r="AE38" s="978"/>
      <c r="AF38" s="978"/>
      <c r="AG38" s="979"/>
      <c r="AH38" s="696" t="s">
        <v>6571</v>
      </c>
    </row>
    <row r="39" spans="1:34" s="567" customFormat="1" ht="15.75" customHeight="1">
      <c r="A39" s="696"/>
      <c r="B39" s="1010" t="s">
        <v>1197</v>
      </c>
      <c r="C39" s="1011"/>
      <c r="D39" s="1011"/>
      <c r="E39" s="1011"/>
      <c r="F39" s="1012"/>
      <c r="G39" s="1013" t="s">
        <v>8375</v>
      </c>
      <c r="H39" s="1014"/>
      <c r="I39" s="1014"/>
      <c r="J39" s="1014"/>
      <c r="K39" s="1014"/>
      <c r="L39" s="1014"/>
      <c r="M39" s="1014"/>
      <c r="N39" s="1014"/>
      <c r="O39" s="1014"/>
      <c r="P39" s="1014"/>
      <c r="Q39" s="1014"/>
      <c r="R39" s="1014"/>
      <c r="S39" s="1014"/>
      <c r="T39" s="1014"/>
      <c r="U39" s="1014"/>
      <c r="V39" s="1014"/>
      <c r="W39" s="1014"/>
      <c r="X39" s="1014"/>
      <c r="Y39" s="1014"/>
      <c r="Z39" s="1014"/>
      <c r="AA39" s="1014"/>
      <c r="AB39" s="1015"/>
      <c r="AC39" s="977">
        <f>'SP_Passivo MIN'!AC39</f>
        <v>0</v>
      </c>
      <c r="AD39" s="978"/>
      <c r="AE39" s="978"/>
      <c r="AF39" s="978"/>
      <c r="AG39" s="979"/>
      <c r="AH39" s="696" t="s">
        <v>6571</v>
      </c>
    </row>
    <row r="40" spans="1:34" s="567" customFormat="1" ht="15.75" customHeight="1">
      <c r="A40" s="696"/>
      <c r="B40" s="989" t="s">
        <v>1187</v>
      </c>
      <c r="C40" s="990"/>
      <c r="D40" s="990"/>
      <c r="E40" s="990"/>
      <c r="F40" s="991"/>
      <c r="G40" s="992" t="s">
        <v>8376</v>
      </c>
      <c r="H40" s="993"/>
      <c r="I40" s="993"/>
      <c r="J40" s="993"/>
      <c r="K40" s="993"/>
      <c r="L40" s="993"/>
      <c r="M40" s="993"/>
      <c r="N40" s="993"/>
      <c r="O40" s="993"/>
      <c r="P40" s="993"/>
      <c r="Q40" s="993"/>
      <c r="R40" s="993"/>
      <c r="S40" s="993"/>
      <c r="T40" s="993"/>
      <c r="U40" s="993"/>
      <c r="V40" s="993"/>
      <c r="W40" s="993"/>
      <c r="X40" s="993"/>
      <c r="Y40" s="993"/>
      <c r="Z40" s="993"/>
      <c r="AA40" s="993"/>
      <c r="AB40" s="994"/>
      <c r="AC40" s="977">
        <f>'SP_Passivo MIN'!AC40</f>
        <v>0</v>
      </c>
      <c r="AD40" s="978"/>
      <c r="AE40" s="978"/>
      <c r="AF40" s="978"/>
      <c r="AG40" s="979"/>
      <c r="AH40" s="696" t="s">
        <v>6571</v>
      </c>
    </row>
    <row r="41" spans="1:34" s="567" customFormat="1" ht="15.75" customHeight="1">
      <c r="A41" s="696"/>
      <c r="B41" s="989" t="s">
        <v>1216</v>
      </c>
      <c r="C41" s="990"/>
      <c r="D41" s="990"/>
      <c r="E41" s="990"/>
      <c r="F41" s="991"/>
      <c r="G41" s="992" t="s">
        <v>8377</v>
      </c>
      <c r="H41" s="993"/>
      <c r="I41" s="993"/>
      <c r="J41" s="993"/>
      <c r="K41" s="993"/>
      <c r="L41" s="993"/>
      <c r="M41" s="993"/>
      <c r="N41" s="993"/>
      <c r="O41" s="993"/>
      <c r="P41" s="993"/>
      <c r="Q41" s="993"/>
      <c r="R41" s="993"/>
      <c r="S41" s="993"/>
      <c r="T41" s="993"/>
      <c r="U41" s="993"/>
      <c r="V41" s="993"/>
      <c r="W41" s="993"/>
      <c r="X41" s="993"/>
      <c r="Y41" s="993"/>
      <c r="Z41" s="993"/>
      <c r="AA41" s="993"/>
      <c r="AB41" s="994"/>
      <c r="AC41" s="977">
        <f>'SP_Passivo MIN'!AC41</f>
        <v>0</v>
      </c>
      <c r="AD41" s="978"/>
      <c r="AE41" s="978"/>
      <c r="AF41" s="978"/>
      <c r="AG41" s="979"/>
      <c r="AH41" s="696" t="s">
        <v>6571</v>
      </c>
    </row>
    <row r="42" spans="1:34" s="567" customFormat="1" ht="15.75" customHeight="1">
      <c r="A42" s="696"/>
      <c r="B42" s="989" t="s">
        <v>1192</v>
      </c>
      <c r="C42" s="990"/>
      <c r="D42" s="990"/>
      <c r="E42" s="990"/>
      <c r="F42" s="991"/>
      <c r="G42" s="992" t="s">
        <v>8378</v>
      </c>
      <c r="H42" s="993"/>
      <c r="I42" s="993"/>
      <c r="J42" s="993"/>
      <c r="K42" s="993"/>
      <c r="L42" s="993"/>
      <c r="M42" s="993"/>
      <c r="N42" s="993"/>
      <c r="O42" s="993"/>
      <c r="P42" s="993"/>
      <c r="Q42" s="993"/>
      <c r="R42" s="993"/>
      <c r="S42" s="993"/>
      <c r="T42" s="993"/>
      <c r="U42" s="993"/>
      <c r="V42" s="993"/>
      <c r="W42" s="993"/>
      <c r="X42" s="993"/>
      <c r="Y42" s="993"/>
      <c r="Z42" s="993"/>
      <c r="AA42" s="993"/>
      <c r="AB42" s="994"/>
      <c r="AC42" s="977">
        <f>'SP_Passivo MIN'!AC42</f>
        <v>0</v>
      </c>
      <c r="AD42" s="978"/>
      <c r="AE42" s="978"/>
      <c r="AF42" s="978"/>
      <c r="AG42" s="979"/>
      <c r="AH42" s="696" t="s">
        <v>6571</v>
      </c>
    </row>
    <row r="43" spans="1:34" s="567" customFormat="1" ht="25.5" customHeight="1">
      <c r="A43" s="696"/>
      <c r="B43" s="971" t="s">
        <v>1250</v>
      </c>
      <c r="C43" s="972"/>
      <c r="D43" s="972"/>
      <c r="E43" s="972"/>
      <c r="F43" s="973"/>
      <c r="G43" s="974" t="s">
        <v>8379</v>
      </c>
      <c r="H43" s="975"/>
      <c r="I43" s="975"/>
      <c r="J43" s="975"/>
      <c r="K43" s="975"/>
      <c r="L43" s="975"/>
      <c r="M43" s="975"/>
      <c r="N43" s="975"/>
      <c r="O43" s="975"/>
      <c r="P43" s="975"/>
      <c r="Q43" s="975"/>
      <c r="R43" s="975"/>
      <c r="S43" s="975"/>
      <c r="T43" s="975"/>
      <c r="U43" s="975"/>
      <c r="V43" s="975"/>
      <c r="W43" s="975"/>
      <c r="X43" s="975"/>
      <c r="Y43" s="975"/>
      <c r="Z43" s="975"/>
      <c r="AA43" s="975"/>
      <c r="AB43" s="976"/>
      <c r="AC43" s="977">
        <f>'SP_Passivo MIN'!AC43</f>
        <v>0</v>
      </c>
      <c r="AD43" s="978"/>
      <c r="AE43" s="978"/>
      <c r="AF43" s="978"/>
      <c r="AG43" s="979"/>
      <c r="AH43" s="696" t="s">
        <v>6571</v>
      </c>
    </row>
    <row r="44" spans="1:34" s="567" customFormat="1" ht="15.75" customHeight="1">
      <c r="A44" s="684"/>
      <c r="B44" s="971" t="s">
        <v>8217</v>
      </c>
      <c r="C44" s="972"/>
      <c r="D44" s="972"/>
      <c r="E44" s="972"/>
      <c r="F44" s="973"/>
      <c r="G44" s="974" t="s">
        <v>8380</v>
      </c>
      <c r="H44" s="975"/>
      <c r="I44" s="975"/>
      <c r="J44" s="975"/>
      <c r="K44" s="975"/>
      <c r="L44" s="975"/>
      <c r="M44" s="975"/>
      <c r="N44" s="975"/>
      <c r="O44" s="975"/>
      <c r="P44" s="975"/>
      <c r="Q44" s="975"/>
      <c r="R44" s="975"/>
      <c r="S44" s="975"/>
      <c r="T44" s="975"/>
      <c r="U44" s="975"/>
      <c r="V44" s="975"/>
      <c r="W44" s="975"/>
      <c r="X44" s="975"/>
      <c r="Y44" s="975"/>
      <c r="Z44" s="975"/>
      <c r="AA44" s="975"/>
      <c r="AB44" s="976"/>
      <c r="AC44" s="1019">
        <f>'SP_Passivo MIN'!AC44</f>
        <v>0</v>
      </c>
      <c r="AD44" s="1020"/>
      <c r="AE44" s="1020"/>
      <c r="AF44" s="1020"/>
      <c r="AG44" s="1021"/>
      <c r="AH44" s="696" t="s">
        <v>6571</v>
      </c>
    </row>
    <row r="45" spans="1:34" s="567" customFormat="1" ht="15.75" customHeight="1">
      <c r="A45" s="684"/>
      <c r="B45" s="989" t="s">
        <v>1239</v>
      </c>
      <c r="C45" s="990"/>
      <c r="D45" s="990"/>
      <c r="E45" s="990"/>
      <c r="F45" s="991"/>
      <c r="G45" s="992" t="s">
        <v>8381</v>
      </c>
      <c r="H45" s="993"/>
      <c r="I45" s="993"/>
      <c r="J45" s="993"/>
      <c r="K45" s="993"/>
      <c r="L45" s="993"/>
      <c r="M45" s="993"/>
      <c r="N45" s="993"/>
      <c r="O45" s="993"/>
      <c r="P45" s="993"/>
      <c r="Q45" s="993"/>
      <c r="R45" s="993"/>
      <c r="S45" s="993"/>
      <c r="T45" s="993"/>
      <c r="U45" s="993"/>
      <c r="V45" s="993"/>
      <c r="W45" s="993"/>
      <c r="X45" s="993"/>
      <c r="Y45" s="993"/>
      <c r="Z45" s="993"/>
      <c r="AA45" s="993"/>
      <c r="AB45" s="994"/>
      <c r="AC45" s="977">
        <f>'SP_Passivo MIN'!AC45</f>
        <v>0</v>
      </c>
      <c r="AD45" s="978"/>
      <c r="AE45" s="978"/>
      <c r="AF45" s="978"/>
      <c r="AG45" s="979"/>
      <c r="AH45" s="696" t="s">
        <v>6571</v>
      </c>
    </row>
    <row r="46" spans="1:34" s="567" customFormat="1" ht="15.75" customHeight="1">
      <c r="A46" s="684"/>
      <c r="B46" s="989" t="s">
        <v>1269</v>
      </c>
      <c r="C46" s="990"/>
      <c r="D46" s="990"/>
      <c r="E46" s="990"/>
      <c r="F46" s="991"/>
      <c r="G46" s="992" t="s">
        <v>8382</v>
      </c>
      <c r="H46" s="993"/>
      <c r="I46" s="993"/>
      <c r="J46" s="993"/>
      <c r="K46" s="993"/>
      <c r="L46" s="993"/>
      <c r="M46" s="993"/>
      <c r="N46" s="993"/>
      <c r="O46" s="993"/>
      <c r="P46" s="993"/>
      <c r="Q46" s="993"/>
      <c r="R46" s="993"/>
      <c r="S46" s="993"/>
      <c r="T46" s="993"/>
      <c r="U46" s="993"/>
      <c r="V46" s="993"/>
      <c r="W46" s="993"/>
      <c r="X46" s="993"/>
      <c r="Y46" s="993"/>
      <c r="Z46" s="993"/>
      <c r="AA46" s="993"/>
      <c r="AB46" s="994"/>
      <c r="AC46" s="977">
        <f>'SP_Passivo MIN'!AC46</f>
        <v>0</v>
      </c>
      <c r="AD46" s="978"/>
      <c r="AE46" s="978"/>
      <c r="AF46" s="978"/>
      <c r="AG46" s="979"/>
      <c r="AH46" s="696" t="s">
        <v>6571</v>
      </c>
    </row>
    <row r="47" spans="1:34" s="567" customFormat="1" ht="15.75" customHeight="1">
      <c r="A47" s="684"/>
      <c r="B47" s="989" t="s">
        <v>1275</v>
      </c>
      <c r="C47" s="990"/>
      <c r="D47" s="990"/>
      <c r="E47" s="990"/>
      <c r="F47" s="991"/>
      <c r="G47" s="992" t="s">
        <v>8383</v>
      </c>
      <c r="H47" s="993"/>
      <c r="I47" s="993"/>
      <c r="J47" s="993"/>
      <c r="K47" s="993"/>
      <c r="L47" s="993"/>
      <c r="M47" s="993"/>
      <c r="N47" s="993"/>
      <c r="O47" s="993"/>
      <c r="P47" s="993"/>
      <c r="Q47" s="993"/>
      <c r="R47" s="993"/>
      <c r="S47" s="993"/>
      <c r="T47" s="993"/>
      <c r="U47" s="993"/>
      <c r="V47" s="993"/>
      <c r="W47" s="993"/>
      <c r="X47" s="993"/>
      <c r="Y47" s="993"/>
      <c r="Z47" s="993"/>
      <c r="AA47" s="993"/>
      <c r="AB47" s="994"/>
      <c r="AC47" s="977">
        <f>'SP_Passivo MIN'!AC47</f>
        <v>0</v>
      </c>
      <c r="AD47" s="978"/>
      <c r="AE47" s="978"/>
      <c r="AF47" s="978"/>
      <c r="AG47" s="979"/>
      <c r="AH47" s="696" t="s">
        <v>6571</v>
      </c>
    </row>
    <row r="48" spans="1:34" s="567" customFormat="1" ht="15.75" customHeight="1">
      <c r="A48" s="684"/>
      <c r="B48" s="989" t="s">
        <v>1263</v>
      </c>
      <c r="C48" s="990"/>
      <c r="D48" s="990"/>
      <c r="E48" s="990"/>
      <c r="F48" s="991"/>
      <c r="G48" s="992" t="s">
        <v>8384</v>
      </c>
      <c r="H48" s="993"/>
      <c r="I48" s="993"/>
      <c r="J48" s="993"/>
      <c r="K48" s="993"/>
      <c r="L48" s="993"/>
      <c r="M48" s="993"/>
      <c r="N48" s="993"/>
      <c r="O48" s="993"/>
      <c r="P48" s="993"/>
      <c r="Q48" s="993"/>
      <c r="R48" s="993"/>
      <c r="S48" s="993"/>
      <c r="T48" s="993"/>
      <c r="U48" s="993"/>
      <c r="V48" s="993"/>
      <c r="W48" s="993"/>
      <c r="X48" s="993"/>
      <c r="Y48" s="993"/>
      <c r="Z48" s="993"/>
      <c r="AA48" s="993"/>
      <c r="AB48" s="994"/>
      <c r="AC48" s="977">
        <f>'SP_Passivo MIN'!AC48</f>
        <v>0</v>
      </c>
      <c r="AD48" s="978"/>
      <c r="AE48" s="978"/>
      <c r="AF48" s="978"/>
      <c r="AG48" s="979"/>
      <c r="AH48" s="696" t="s">
        <v>6571</v>
      </c>
    </row>
    <row r="49" spans="1:34" s="567" customFormat="1" ht="15.75" customHeight="1">
      <c r="A49" s="684"/>
      <c r="B49" s="989" t="s">
        <v>1257</v>
      </c>
      <c r="C49" s="990"/>
      <c r="D49" s="990"/>
      <c r="E49" s="990"/>
      <c r="F49" s="991"/>
      <c r="G49" s="992" t="s">
        <v>8385</v>
      </c>
      <c r="H49" s="993"/>
      <c r="I49" s="993"/>
      <c r="J49" s="993"/>
      <c r="K49" s="993"/>
      <c r="L49" s="993"/>
      <c r="M49" s="993"/>
      <c r="N49" s="993"/>
      <c r="O49" s="993"/>
      <c r="P49" s="993"/>
      <c r="Q49" s="993"/>
      <c r="R49" s="993"/>
      <c r="S49" s="993"/>
      <c r="T49" s="993"/>
      <c r="U49" s="993"/>
      <c r="V49" s="993"/>
      <c r="W49" s="993"/>
      <c r="X49" s="993"/>
      <c r="Y49" s="993"/>
      <c r="Z49" s="993"/>
      <c r="AA49" s="993"/>
      <c r="AB49" s="994"/>
      <c r="AC49" s="977">
        <f>'SP_Passivo MIN'!AC49</f>
        <v>0</v>
      </c>
      <c r="AD49" s="978"/>
      <c r="AE49" s="978"/>
      <c r="AF49" s="978"/>
      <c r="AG49" s="979"/>
      <c r="AH49" s="696" t="s">
        <v>6571</v>
      </c>
    </row>
    <row r="50" spans="1:34" s="567" customFormat="1" ht="15.75" customHeight="1">
      <c r="A50" s="696"/>
      <c r="B50" s="971" t="s">
        <v>8224</v>
      </c>
      <c r="C50" s="972"/>
      <c r="D50" s="972"/>
      <c r="E50" s="972"/>
      <c r="F50" s="973"/>
      <c r="G50" s="974" t="s">
        <v>8386</v>
      </c>
      <c r="H50" s="975"/>
      <c r="I50" s="975"/>
      <c r="J50" s="975"/>
      <c r="K50" s="975"/>
      <c r="L50" s="975"/>
      <c r="M50" s="975"/>
      <c r="N50" s="975"/>
      <c r="O50" s="975"/>
      <c r="P50" s="975"/>
      <c r="Q50" s="975"/>
      <c r="R50" s="975"/>
      <c r="S50" s="975"/>
      <c r="T50" s="975"/>
      <c r="U50" s="975"/>
      <c r="V50" s="975"/>
      <c r="W50" s="975"/>
      <c r="X50" s="975"/>
      <c r="Y50" s="975"/>
      <c r="Z50" s="975"/>
      <c r="AA50" s="975"/>
      <c r="AB50" s="976"/>
      <c r="AC50" s="1001">
        <f>'SP_Passivo MIN'!AC50</f>
        <v>0</v>
      </c>
      <c r="AD50" s="1002"/>
      <c r="AE50" s="1002"/>
      <c r="AF50" s="1002"/>
      <c r="AG50" s="1003"/>
      <c r="AH50" s="696" t="s">
        <v>6571</v>
      </c>
    </row>
    <row r="51" spans="1:34" s="567" customFormat="1" ht="15.75" customHeight="1">
      <c r="A51" s="684"/>
      <c r="B51" s="989" t="s">
        <v>8226</v>
      </c>
      <c r="C51" s="990"/>
      <c r="D51" s="990"/>
      <c r="E51" s="990"/>
      <c r="F51" s="991"/>
      <c r="G51" s="992" t="s">
        <v>8387</v>
      </c>
      <c r="H51" s="993"/>
      <c r="I51" s="993"/>
      <c r="J51" s="993"/>
      <c r="K51" s="993"/>
      <c r="L51" s="993"/>
      <c r="M51" s="993"/>
      <c r="N51" s="993"/>
      <c r="O51" s="993"/>
      <c r="P51" s="993"/>
      <c r="Q51" s="993"/>
      <c r="R51" s="993"/>
      <c r="S51" s="993"/>
      <c r="T51" s="993"/>
      <c r="U51" s="993"/>
      <c r="V51" s="993"/>
      <c r="W51" s="993"/>
      <c r="X51" s="993"/>
      <c r="Y51" s="993"/>
      <c r="Z51" s="993"/>
      <c r="AA51" s="993"/>
      <c r="AB51" s="994"/>
      <c r="AC51" s="977">
        <f>'SP_Passivo MIN'!AC51</f>
        <v>0</v>
      </c>
      <c r="AD51" s="978"/>
      <c r="AE51" s="978"/>
      <c r="AF51" s="978"/>
      <c r="AG51" s="979"/>
      <c r="AH51" s="696" t="s">
        <v>6571</v>
      </c>
    </row>
    <row r="52" spans="1:34" s="567" customFormat="1" ht="29.45" customHeight="1">
      <c r="A52" s="684"/>
      <c r="B52" s="989" t="s">
        <v>8228</v>
      </c>
      <c r="C52" s="990"/>
      <c r="D52" s="990"/>
      <c r="E52" s="990"/>
      <c r="F52" s="991"/>
      <c r="G52" s="992" t="s">
        <v>8388</v>
      </c>
      <c r="H52" s="993"/>
      <c r="I52" s="993"/>
      <c r="J52" s="993"/>
      <c r="K52" s="993"/>
      <c r="L52" s="993"/>
      <c r="M52" s="993"/>
      <c r="N52" s="993"/>
      <c r="O52" s="993"/>
      <c r="P52" s="993"/>
      <c r="Q52" s="993"/>
      <c r="R52" s="993"/>
      <c r="S52" s="993"/>
      <c r="T52" s="993"/>
      <c r="U52" s="993"/>
      <c r="V52" s="993"/>
      <c r="W52" s="993"/>
      <c r="X52" s="993"/>
      <c r="Y52" s="993"/>
      <c r="Z52" s="993"/>
      <c r="AA52" s="993"/>
      <c r="AB52" s="994"/>
      <c r="AC52" s="977">
        <f>'SP_Passivo MIN'!AC52</f>
        <v>0</v>
      </c>
      <c r="AD52" s="978"/>
      <c r="AE52" s="978"/>
      <c r="AF52" s="978"/>
      <c r="AG52" s="979"/>
      <c r="AH52" s="696" t="s">
        <v>6571</v>
      </c>
    </row>
    <row r="53" spans="1:34" s="567" customFormat="1" ht="15.75" customHeight="1">
      <c r="A53" s="684"/>
      <c r="B53" s="989" t="s">
        <v>1227</v>
      </c>
      <c r="C53" s="990"/>
      <c r="D53" s="990"/>
      <c r="E53" s="990"/>
      <c r="F53" s="991"/>
      <c r="G53" s="992" t="s">
        <v>8389</v>
      </c>
      <c r="H53" s="993"/>
      <c r="I53" s="993"/>
      <c r="J53" s="993"/>
      <c r="K53" s="993"/>
      <c r="L53" s="993"/>
      <c r="M53" s="993"/>
      <c r="N53" s="993"/>
      <c r="O53" s="993"/>
      <c r="P53" s="993"/>
      <c r="Q53" s="993"/>
      <c r="R53" s="993"/>
      <c r="S53" s="993"/>
      <c r="T53" s="993"/>
      <c r="U53" s="993"/>
      <c r="V53" s="993"/>
      <c r="W53" s="993"/>
      <c r="X53" s="993"/>
      <c r="Y53" s="993"/>
      <c r="Z53" s="993"/>
      <c r="AA53" s="993"/>
      <c r="AB53" s="994"/>
      <c r="AC53" s="977">
        <f>'SP_Passivo MIN'!AC53</f>
        <v>0</v>
      </c>
      <c r="AD53" s="978"/>
      <c r="AE53" s="978"/>
      <c r="AF53" s="978"/>
      <c r="AG53" s="979"/>
      <c r="AH53" s="696" t="s">
        <v>6571</v>
      </c>
    </row>
    <row r="54" spans="1:34" s="567" customFormat="1" ht="15.75" customHeight="1">
      <c r="A54" s="684"/>
      <c r="B54" s="971" t="s">
        <v>1283</v>
      </c>
      <c r="C54" s="972"/>
      <c r="D54" s="972"/>
      <c r="E54" s="972"/>
      <c r="F54" s="973"/>
      <c r="G54" s="974" t="s">
        <v>8390</v>
      </c>
      <c r="H54" s="975"/>
      <c r="I54" s="975"/>
      <c r="J54" s="975"/>
      <c r="K54" s="975"/>
      <c r="L54" s="975"/>
      <c r="M54" s="975"/>
      <c r="N54" s="975"/>
      <c r="O54" s="975"/>
      <c r="P54" s="975"/>
      <c r="Q54" s="975"/>
      <c r="R54" s="975"/>
      <c r="S54" s="975"/>
      <c r="T54" s="975"/>
      <c r="U54" s="975"/>
      <c r="V54" s="975"/>
      <c r="W54" s="975"/>
      <c r="X54" s="975"/>
      <c r="Y54" s="975"/>
      <c r="Z54" s="975"/>
      <c r="AA54" s="975"/>
      <c r="AB54" s="976"/>
      <c r="AC54" s="977">
        <f>'SP_Passivo MIN'!AC54</f>
        <v>0</v>
      </c>
      <c r="AD54" s="978"/>
      <c r="AE54" s="978"/>
      <c r="AF54" s="978"/>
      <c r="AG54" s="979"/>
      <c r="AH54" s="715" t="s">
        <v>7109</v>
      </c>
    </row>
    <row r="55" spans="1:34" s="567" customFormat="1" ht="15.75" customHeight="1" thickBot="1">
      <c r="A55" s="690"/>
      <c r="B55" s="961" t="s">
        <v>1291</v>
      </c>
      <c r="C55" s="962"/>
      <c r="D55" s="962"/>
      <c r="E55" s="962"/>
      <c r="F55" s="963"/>
      <c r="G55" s="964" t="s">
        <v>8391</v>
      </c>
      <c r="H55" s="965"/>
      <c r="I55" s="965"/>
      <c r="J55" s="965"/>
      <c r="K55" s="965"/>
      <c r="L55" s="965"/>
      <c r="M55" s="965"/>
      <c r="N55" s="965"/>
      <c r="O55" s="965"/>
      <c r="P55" s="965"/>
      <c r="Q55" s="965"/>
      <c r="R55" s="965"/>
      <c r="S55" s="965"/>
      <c r="T55" s="965"/>
      <c r="U55" s="965"/>
      <c r="V55" s="965"/>
      <c r="W55" s="965"/>
      <c r="X55" s="965"/>
      <c r="Y55" s="965"/>
      <c r="Z55" s="965"/>
      <c r="AA55" s="965"/>
      <c r="AB55" s="966"/>
      <c r="AC55" s="967">
        <f>'SP_Passivo MIN'!AC55</f>
        <v>0</v>
      </c>
      <c r="AD55" s="968"/>
      <c r="AE55" s="968"/>
      <c r="AF55" s="968"/>
      <c r="AG55" s="969"/>
      <c r="AH55" s="718" t="s">
        <v>7109</v>
      </c>
    </row>
    <row r="56" spans="1:34" s="567" customFormat="1" ht="15.75" customHeight="1">
      <c r="A56" s="689"/>
      <c r="B56" s="980" t="s">
        <v>8233</v>
      </c>
      <c r="C56" s="981"/>
      <c r="D56" s="981"/>
      <c r="E56" s="981"/>
      <c r="F56" s="982"/>
      <c r="G56" s="983" t="s">
        <v>8392</v>
      </c>
      <c r="H56" s="984"/>
      <c r="I56" s="984"/>
      <c r="J56" s="984"/>
      <c r="K56" s="984"/>
      <c r="L56" s="984"/>
      <c r="M56" s="984"/>
      <c r="N56" s="984"/>
      <c r="O56" s="984"/>
      <c r="P56" s="984"/>
      <c r="Q56" s="984"/>
      <c r="R56" s="984"/>
      <c r="S56" s="984"/>
      <c r="T56" s="984"/>
      <c r="U56" s="984"/>
      <c r="V56" s="984"/>
      <c r="W56" s="984"/>
      <c r="X56" s="984"/>
      <c r="Y56" s="984"/>
      <c r="Z56" s="984"/>
      <c r="AA56" s="984"/>
      <c r="AB56" s="985"/>
      <c r="AC56" s="986">
        <f>'SP_Passivo MIN'!AC56</f>
        <v>0</v>
      </c>
      <c r="AD56" s="987"/>
      <c r="AE56" s="987"/>
      <c r="AF56" s="987"/>
      <c r="AG56" s="988"/>
      <c r="AH56" s="719" t="s">
        <v>6571</v>
      </c>
    </row>
    <row r="57" spans="1:34" s="567" customFormat="1" ht="15.75" customHeight="1">
      <c r="A57" s="684"/>
      <c r="B57" s="971" t="s">
        <v>1826</v>
      </c>
      <c r="C57" s="972"/>
      <c r="D57" s="972"/>
      <c r="E57" s="972"/>
      <c r="F57" s="973"/>
      <c r="G57" s="974" t="s">
        <v>8393</v>
      </c>
      <c r="H57" s="975"/>
      <c r="I57" s="975"/>
      <c r="J57" s="975"/>
      <c r="K57" s="975"/>
      <c r="L57" s="975"/>
      <c r="M57" s="975"/>
      <c r="N57" s="975"/>
      <c r="O57" s="975"/>
      <c r="P57" s="975"/>
      <c r="Q57" s="975"/>
      <c r="R57" s="975"/>
      <c r="S57" s="975"/>
      <c r="T57" s="975"/>
      <c r="U57" s="975"/>
      <c r="V57" s="975"/>
      <c r="W57" s="975"/>
      <c r="X57" s="975"/>
      <c r="Y57" s="975"/>
      <c r="Z57" s="975"/>
      <c r="AA57" s="975"/>
      <c r="AB57" s="976"/>
      <c r="AC57" s="977">
        <f>'SP_Passivo MIN'!AC57</f>
        <v>0</v>
      </c>
      <c r="AD57" s="978"/>
      <c r="AE57" s="978"/>
      <c r="AF57" s="978"/>
      <c r="AG57" s="979"/>
      <c r="AH57" s="696" t="s">
        <v>6571</v>
      </c>
    </row>
    <row r="58" spans="1:34" s="567" customFormat="1" ht="15.75" customHeight="1">
      <c r="A58" s="684"/>
      <c r="B58" s="971" t="s">
        <v>8236</v>
      </c>
      <c r="C58" s="972"/>
      <c r="D58" s="972"/>
      <c r="E58" s="972"/>
      <c r="F58" s="973"/>
      <c r="G58" s="974" t="s">
        <v>8394</v>
      </c>
      <c r="H58" s="975"/>
      <c r="I58" s="975"/>
      <c r="J58" s="975"/>
      <c r="K58" s="975"/>
      <c r="L58" s="975"/>
      <c r="M58" s="975"/>
      <c r="N58" s="975"/>
      <c r="O58" s="975"/>
      <c r="P58" s="975"/>
      <c r="Q58" s="975"/>
      <c r="R58" s="975"/>
      <c r="S58" s="975"/>
      <c r="T58" s="975"/>
      <c r="U58" s="975"/>
      <c r="V58" s="975"/>
      <c r="W58" s="975"/>
      <c r="X58" s="975"/>
      <c r="Y58" s="975"/>
      <c r="Z58" s="975"/>
      <c r="AA58" s="975"/>
      <c r="AB58" s="976"/>
      <c r="AC58" s="1001">
        <f>'SP_Passivo MIN'!AC58</f>
        <v>0</v>
      </c>
      <c r="AD58" s="1002"/>
      <c r="AE58" s="1002"/>
      <c r="AF58" s="1002"/>
      <c r="AG58" s="1003"/>
      <c r="AH58" s="696" t="s">
        <v>6571</v>
      </c>
    </row>
    <row r="59" spans="1:34" s="567" customFormat="1" ht="15.75" customHeight="1">
      <c r="A59" s="684"/>
      <c r="B59" s="989" t="s">
        <v>1911</v>
      </c>
      <c r="C59" s="990"/>
      <c r="D59" s="990"/>
      <c r="E59" s="990"/>
      <c r="F59" s="991"/>
      <c r="G59" s="992" t="s">
        <v>8395</v>
      </c>
      <c r="H59" s="993"/>
      <c r="I59" s="993"/>
      <c r="J59" s="993"/>
      <c r="K59" s="993"/>
      <c r="L59" s="993"/>
      <c r="M59" s="993"/>
      <c r="N59" s="993"/>
      <c r="O59" s="993"/>
      <c r="P59" s="993"/>
      <c r="Q59" s="993"/>
      <c r="R59" s="993"/>
      <c r="S59" s="993"/>
      <c r="T59" s="993"/>
      <c r="U59" s="993"/>
      <c r="V59" s="993"/>
      <c r="W59" s="993"/>
      <c r="X59" s="993"/>
      <c r="Y59" s="993"/>
      <c r="Z59" s="993"/>
      <c r="AA59" s="993"/>
      <c r="AB59" s="994"/>
      <c r="AC59" s="977">
        <f>'SP_Passivo MIN'!AC59</f>
        <v>0</v>
      </c>
      <c r="AD59" s="978"/>
      <c r="AE59" s="978"/>
      <c r="AF59" s="978"/>
      <c r="AG59" s="979"/>
      <c r="AH59" s="696" t="s">
        <v>6571</v>
      </c>
    </row>
    <row r="60" spans="1:34" s="567" customFormat="1" ht="15.75" customHeight="1">
      <c r="A60" s="684"/>
      <c r="B60" s="989" t="s">
        <v>1919</v>
      </c>
      <c r="C60" s="990"/>
      <c r="D60" s="990"/>
      <c r="E60" s="990"/>
      <c r="F60" s="991"/>
      <c r="G60" s="992" t="s">
        <v>8396</v>
      </c>
      <c r="H60" s="993"/>
      <c r="I60" s="993"/>
      <c r="J60" s="993"/>
      <c r="K60" s="993"/>
      <c r="L60" s="993"/>
      <c r="M60" s="993"/>
      <c r="N60" s="993"/>
      <c r="O60" s="993"/>
      <c r="P60" s="993"/>
      <c r="Q60" s="993"/>
      <c r="R60" s="993"/>
      <c r="S60" s="993"/>
      <c r="T60" s="993"/>
      <c r="U60" s="993"/>
      <c r="V60" s="993"/>
      <c r="W60" s="993"/>
      <c r="X60" s="993"/>
      <c r="Y60" s="993"/>
      <c r="Z60" s="993"/>
      <c r="AA60" s="993"/>
      <c r="AB60" s="994"/>
      <c r="AC60" s="977">
        <f>'SP_Passivo MIN'!AC60</f>
        <v>0</v>
      </c>
      <c r="AD60" s="978"/>
      <c r="AE60" s="978"/>
      <c r="AF60" s="978"/>
      <c r="AG60" s="979"/>
      <c r="AH60" s="696" t="s">
        <v>6571</v>
      </c>
    </row>
    <row r="61" spans="1:34" s="567" customFormat="1" ht="30" customHeight="1">
      <c r="A61" s="684"/>
      <c r="B61" s="989" t="s">
        <v>1925</v>
      </c>
      <c r="C61" s="990"/>
      <c r="D61" s="990"/>
      <c r="E61" s="990"/>
      <c r="F61" s="991"/>
      <c r="G61" s="992" t="s">
        <v>8397</v>
      </c>
      <c r="H61" s="993"/>
      <c r="I61" s="993"/>
      <c r="J61" s="993"/>
      <c r="K61" s="993"/>
      <c r="L61" s="993"/>
      <c r="M61" s="993"/>
      <c r="N61" s="993"/>
      <c r="O61" s="993"/>
      <c r="P61" s="993"/>
      <c r="Q61" s="993"/>
      <c r="R61" s="993"/>
      <c r="S61" s="993"/>
      <c r="T61" s="993"/>
      <c r="U61" s="993"/>
      <c r="V61" s="993"/>
      <c r="W61" s="993"/>
      <c r="X61" s="993"/>
      <c r="Y61" s="993"/>
      <c r="Z61" s="993"/>
      <c r="AA61" s="993"/>
      <c r="AB61" s="994"/>
      <c r="AC61" s="977">
        <f>'SP_Passivo MIN'!AC61</f>
        <v>0</v>
      </c>
      <c r="AD61" s="978"/>
      <c r="AE61" s="978"/>
      <c r="AF61" s="978"/>
      <c r="AG61" s="979"/>
      <c r="AH61" s="696" t="s">
        <v>6571</v>
      </c>
    </row>
    <row r="62" spans="1:34" s="567" customFormat="1" ht="15.75" customHeight="1">
      <c r="A62" s="684"/>
      <c r="B62" s="989" t="s">
        <v>1930</v>
      </c>
      <c r="C62" s="990"/>
      <c r="D62" s="990"/>
      <c r="E62" s="990"/>
      <c r="F62" s="991"/>
      <c r="G62" s="992" t="s">
        <v>8398</v>
      </c>
      <c r="H62" s="993"/>
      <c r="I62" s="993"/>
      <c r="J62" s="993"/>
      <c r="K62" s="993"/>
      <c r="L62" s="993"/>
      <c r="M62" s="993"/>
      <c r="N62" s="993"/>
      <c r="O62" s="993"/>
      <c r="P62" s="993"/>
      <c r="Q62" s="993"/>
      <c r="R62" s="993"/>
      <c r="S62" s="993"/>
      <c r="T62" s="993"/>
      <c r="U62" s="993"/>
      <c r="V62" s="993"/>
      <c r="W62" s="993"/>
      <c r="X62" s="993"/>
      <c r="Y62" s="993"/>
      <c r="Z62" s="993"/>
      <c r="AA62" s="993"/>
      <c r="AB62" s="994"/>
      <c r="AC62" s="977">
        <f>'SP_Passivo MIN'!AC62</f>
        <v>0</v>
      </c>
      <c r="AD62" s="978"/>
      <c r="AE62" s="978"/>
      <c r="AF62" s="978"/>
      <c r="AG62" s="979"/>
      <c r="AH62" s="696" t="s">
        <v>6571</v>
      </c>
    </row>
    <row r="63" spans="1:34" s="567" customFormat="1" ht="15.75" customHeight="1">
      <c r="A63" s="684"/>
      <c r="B63" s="989" t="s">
        <v>1936</v>
      </c>
      <c r="C63" s="990"/>
      <c r="D63" s="990"/>
      <c r="E63" s="990"/>
      <c r="F63" s="991"/>
      <c r="G63" s="992" t="s">
        <v>8399</v>
      </c>
      <c r="H63" s="993"/>
      <c r="I63" s="993"/>
      <c r="J63" s="993"/>
      <c r="K63" s="993"/>
      <c r="L63" s="993"/>
      <c r="M63" s="993"/>
      <c r="N63" s="993"/>
      <c r="O63" s="993"/>
      <c r="P63" s="993"/>
      <c r="Q63" s="993"/>
      <c r="R63" s="993"/>
      <c r="S63" s="993"/>
      <c r="T63" s="993"/>
      <c r="U63" s="993"/>
      <c r="V63" s="993"/>
      <c r="W63" s="993"/>
      <c r="X63" s="993"/>
      <c r="Y63" s="993"/>
      <c r="Z63" s="993"/>
      <c r="AA63" s="993"/>
      <c r="AB63" s="994"/>
      <c r="AC63" s="977">
        <f>'SP_Passivo MIN'!AC63</f>
        <v>0</v>
      </c>
      <c r="AD63" s="978"/>
      <c r="AE63" s="978"/>
      <c r="AF63" s="978"/>
      <c r="AG63" s="979"/>
      <c r="AH63" s="696" t="s">
        <v>6571</v>
      </c>
    </row>
    <row r="64" spans="1:34" s="567" customFormat="1" ht="15.75" customHeight="1">
      <c r="A64" s="684"/>
      <c r="B64" s="971" t="s">
        <v>8243</v>
      </c>
      <c r="C64" s="972"/>
      <c r="D64" s="972"/>
      <c r="E64" s="972"/>
      <c r="F64" s="973"/>
      <c r="G64" s="974" t="s">
        <v>8400</v>
      </c>
      <c r="H64" s="975"/>
      <c r="I64" s="975"/>
      <c r="J64" s="975"/>
      <c r="K64" s="975"/>
      <c r="L64" s="975"/>
      <c r="M64" s="975"/>
      <c r="N64" s="975"/>
      <c r="O64" s="975"/>
      <c r="P64" s="975"/>
      <c r="Q64" s="975"/>
      <c r="R64" s="975"/>
      <c r="S64" s="975"/>
      <c r="T64" s="975"/>
      <c r="U64" s="975"/>
      <c r="V64" s="975"/>
      <c r="W64" s="975"/>
      <c r="X64" s="975"/>
      <c r="Y64" s="975"/>
      <c r="Z64" s="975"/>
      <c r="AA64" s="975"/>
      <c r="AB64" s="976"/>
      <c r="AC64" s="1001">
        <f>'SP_Passivo MIN'!AC64</f>
        <v>0</v>
      </c>
      <c r="AD64" s="1002"/>
      <c r="AE64" s="1002"/>
      <c r="AF64" s="1002"/>
      <c r="AG64" s="1003"/>
      <c r="AH64" s="696" t="s">
        <v>6571</v>
      </c>
    </row>
    <row r="65" spans="1:34" s="567" customFormat="1" ht="15.75" customHeight="1">
      <c r="A65" s="684"/>
      <c r="B65" s="989" t="s">
        <v>8245</v>
      </c>
      <c r="C65" s="990"/>
      <c r="D65" s="990"/>
      <c r="E65" s="990"/>
      <c r="F65" s="991"/>
      <c r="G65" s="992" t="s">
        <v>8401</v>
      </c>
      <c r="H65" s="993"/>
      <c r="I65" s="993"/>
      <c r="J65" s="993"/>
      <c r="K65" s="993"/>
      <c r="L65" s="993"/>
      <c r="M65" s="993"/>
      <c r="N65" s="993"/>
      <c r="O65" s="993"/>
      <c r="P65" s="993"/>
      <c r="Q65" s="993"/>
      <c r="R65" s="993"/>
      <c r="S65" s="993"/>
      <c r="T65" s="993"/>
      <c r="U65" s="993"/>
      <c r="V65" s="993"/>
      <c r="W65" s="993"/>
      <c r="X65" s="993"/>
      <c r="Y65" s="993"/>
      <c r="Z65" s="993"/>
      <c r="AA65" s="993"/>
      <c r="AB65" s="994"/>
      <c r="AC65" s="977">
        <f>'SP_Passivo MIN'!AC65</f>
        <v>0</v>
      </c>
      <c r="AD65" s="978"/>
      <c r="AE65" s="978"/>
      <c r="AF65" s="978"/>
      <c r="AG65" s="979"/>
      <c r="AH65" s="696" t="s">
        <v>6571</v>
      </c>
    </row>
    <row r="66" spans="1:34" s="567" customFormat="1" ht="15.75" customHeight="1">
      <c r="A66" s="684"/>
      <c r="B66" s="989" t="s">
        <v>8247</v>
      </c>
      <c r="C66" s="990"/>
      <c r="D66" s="990"/>
      <c r="E66" s="990"/>
      <c r="F66" s="991"/>
      <c r="G66" s="992" t="s">
        <v>8402</v>
      </c>
      <c r="H66" s="993"/>
      <c r="I66" s="993"/>
      <c r="J66" s="993"/>
      <c r="K66" s="993"/>
      <c r="L66" s="993"/>
      <c r="M66" s="993"/>
      <c r="N66" s="993"/>
      <c r="O66" s="993"/>
      <c r="P66" s="993"/>
      <c r="Q66" s="993"/>
      <c r="R66" s="993"/>
      <c r="S66" s="993"/>
      <c r="T66" s="993"/>
      <c r="U66" s="993"/>
      <c r="V66" s="993"/>
      <c r="W66" s="993"/>
      <c r="X66" s="993"/>
      <c r="Y66" s="993"/>
      <c r="Z66" s="993"/>
      <c r="AA66" s="993"/>
      <c r="AB66" s="994"/>
      <c r="AC66" s="977">
        <f>'SP_Passivo MIN'!AC66</f>
        <v>0</v>
      </c>
      <c r="AD66" s="978"/>
      <c r="AE66" s="978"/>
      <c r="AF66" s="978"/>
      <c r="AG66" s="979"/>
      <c r="AH66" s="696" t="s">
        <v>6571</v>
      </c>
    </row>
    <row r="67" spans="1:34" s="567" customFormat="1" ht="15.75" customHeight="1">
      <c r="A67" s="684"/>
      <c r="B67" s="989" t="s">
        <v>8249</v>
      </c>
      <c r="C67" s="990"/>
      <c r="D67" s="990"/>
      <c r="E67" s="990"/>
      <c r="F67" s="991"/>
      <c r="G67" s="992" t="s">
        <v>8403</v>
      </c>
      <c r="H67" s="993"/>
      <c r="I67" s="993"/>
      <c r="J67" s="993"/>
      <c r="K67" s="993"/>
      <c r="L67" s="993"/>
      <c r="M67" s="993"/>
      <c r="N67" s="993"/>
      <c r="O67" s="993"/>
      <c r="P67" s="993"/>
      <c r="Q67" s="993"/>
      <c r="R67" s="993"/>
      <c r="S67" s="993"/>
      <c r="T67" s="993"/>
      <c r="U67" s="993"/>
      <c r="V67" s="993"/>
      <c r="W67" s="993"/>
      <c r="X67" s="993"/>
      <c r="Y67" s="993"/>
      <c r="Z67" s="993"/>
      <c r="AA67" s="993"/>
      <c r="AB67" s="994"/>
      <c r="AC67" s="977">
        <f>'SP_Passivo MIN'!AC67</f>
        <v>0</v>
      </c>
      <c r="AD67" s="978"/>
      <c r="AE67" s="978"/>
      <c r="AF67" s="978"/>
      <c r="AG67" s="979"/>
      <c r="AH67" s="696" t="s">
        <v>6571</v>
      </c>
    </row>
    <row r="68" spans="1:34" s="567" customFormat="1" ht="15.75" customHeight="1">
      <c r="A68" s="684"/>
      <c r="B68" s="989" t="s">
        <v>8251</v>
      </c>
      <c r="C68" s="990"/>
      <c r="D68" s="990"/>
      <c r="E68" s="990"/>
      <c r="F68" s="991"/>
      <c r="G68" s="992" t="s">
        <v>8404</v>
      </c>
      <c r="H68" s="993"/>
      <c r="I68" s="993"/>
      <c r="J68" s="993"/>
      <c r="K68" s="993"/>
      <c r="L68" s="993"/>
      <c r="M68" s="993"/>
      <c r="N68" s="993"/>
      <c r="O68" s="993"/>
      <c r="P68" s="993"/>
      <c r="Q68" s="993"/>
      <c r="R68" s="993"/>
      <c r="S68" s="993"/>
      <c r="T68" s="993"/>
      <c r="U68" s="993"/>
      <c r="V68" s="993"/>
      <c r="W68" s="993"/>
      <c r="X68" s="993"/>
      <c r="Y68" s="993"/>
      <c r="Z68" s="993"/>
      <c r="AA68" s="993"/>
      <c r="AB68" s="994"/>
      <c r="AC68" s="977">
        <f>'SP_Passivo MIN'!AC68</f>
        <v>0</v>
      </c>
      <c r="AD68" s="978"/>
      <c r="AE68" s="978"/>
      <c r="AF68" s="978"/>
      <c r="AG68" s="979"/>
      <c r="AH68" s="696" t="s">
        <v>6571</v>
      </c>
    </row>
    <row r="69" spans="1:34" s="567" customFormat="1" ht="15.75" customHeight="1">
      <c r="A69" s="684"/>
      <c r="B69" s="989" t="s">
        <v>8253</v>
      </c>
      <c r="C69" s="990"/>
      <c r="D69" s="990"/>
      <c r="E69" s="990"/>
      <c r="F69" s="991"/>
      <c r="G69" s="992" t="s">
        <v>8405</v>
      </c>
      <c r="H69" s="993"/>
      <c r="I69" s="993"/>
      <c r="J69" s="993"/>
      <c r="K69" s="993"/>
      <c r="L69" s="993"/>
      <c r="M69" s="993"/>
      <c r="N69" s="993"/>
      <c r="O69" s="993"/>
      <c r="P69" s="993"/>
      <c r="Q69" s="993"/>
      <c r="R69" s="993"/>
      <c r="S69" s="993"/>
      <c r="T69" s="993"/>
      <c r="U69" s="993"/>
      <c r="V69" s="993"/>
      <c r="W69" s="993"/>
      <c r="X69" s="993"/>
      <c r="Y69" s="993"/>
      <c r="Z69" s="993"/>
      <c r="AA69" s="993"/>
      <c r="AB69" s="994"/>
      <c r="AC69" s="977">
        <f>'SP_Passivo MIN'!AC69</f>
        <v>0</v>
      </c>
      <c r="AD69" s="978"/>
      <c r="AE69" s="978"/>
      <c r="AF69" s="978"/>
      <c r="AG69" s="979"/>
      <c r="AH69" s="696" t="s">
        <v>6571</v>
      </c>
    </row>
    <row r="70" spans="1:34" s="567" customFormat="1" ht="15.75" customHeight="1">
      <c r="A70" s="684"/>
      <c r="B70" s="989" t="s">
        <v>8255</v>
      </c>
      <c r="C70" s="990"/>
      <c r="D70" s="990"/>
      <c r="E70" s="990"/>
      <c r="F70" s="991"/>
      <c r="G70" s="992" t="s">
        <v>8406</v>
      </c>
      <c r="H70" s="993"/>
      <c r="I70" s="993"/>
      <c r="J70" s="993"/>
      <c r="K70" s="993"/>
      <c r="L70" s="993"/>
      <c r="M70" s="993"/>
      <c r="N70" s="993"/>
      <c r="O70" s="993"/>
      <c r="P70" s="993"/>
      <c r="Q70" s="993"/>
      <c r="R70" s="993"/>
      <c r="S70" s="993"/>
      <c r="T70" s="993"/>
      <c r="U70" s="993"/>
      <c r="V70" s="993"/>
      <c r="W70" s="993"/>
      <c r="X70" s="993"/>
      <c r="Y70" s="993"/>
      <c r="Z70" s="993"/>
      <c r="AA70" s="993"/>
      <c r="AB70" s="994"/>
      <c r="AC70" s="977">
        <f>'SP_Passivo MIN'!AC70</f>
        <v>0</v>
      </c>
      <c r="AD70" s="978"/>
      <c r="AE70" s="978"/>
      <c r="AF70" s="978"/>
      <c r="AG70" s="979"/>
      <c r="AH70" s="696" t="s">
        <v>6571</v>
      </c>
    </row>
    <row r="71" spans="1:34" s="567" customFormat="1" ht="15.75" customHeight="1">
      <c r="A71" s="684"/>
      <c r="B71" s="989" t="s">
        <v>8257</v>
      </c>
      <c r="C71" s="990"/>
      <c r="D71" s="990"/>
      <c r="E71" s="990"/>
      <c r="F71" s="991"/>
      <c r="G71" s="992" t="s">
        <v>8407</v>
      </c>
      <c r="H71" s="993"/>
      <c r="I71" s="993"/>
      <c r="J71" s="993"/>
      <c r="K71" s="993"/>
      <c r="L71" s="993"/>
      <c r="M71" s="993"/>
      <c r="N71" s="993"/>
      <c r="O71" s="993"/>
      <c r="P71" s="993"/>
      <c r="Q71" s="993"/>
      <c r="R71" s="993"/>
      <c r="S71" s="993"/>
      <c r="T71" s="993"/>
      <c r="U71" s="993"/>
      <c r="V71" s="993"/>
      <c r="W71" s="993"/>
      <c r="X71" s="993"/>
      <c r="Y71" s="993"/>
      <c r="Z71" s="993"/>
      <c r="AA71" s="993"/>
      <c r="AB71" s="994"/>
      <c r="AC71" s="977">
        <f>'SP_Passivo MIN'!AC71</f>
        <v>0</v>
      </c>
      <c r="AD71" s="978"/>
      <c r="AE71" s="978"/>
      <c r="AF71" s="978"/>
      <c r="AG71" s="979"/>
      <c r="AH71" s="696" t="s">
        <v>6571</v>
      </c>
    </row>
    <row r="72" spans="1:34" s="567" customFormat="1" ht="15.75" customHeight="1">
      <c r="A72" s="684"/>
      <c r="B72" s="971" t="s">
        <v>8259</v>
      </c>
      <c r="C72" s="972"/>
      <c r="D72" s="972"/>
      <c r="E72" s="972"/>
      <c r="F72" s="973"/>
      <c r="G72" s="974" t="s">
        <v>8408</v>
      </c>
      <c r="H72" s="975"/>
      <c r="I72" s="975"/>
      <c r="J72" s="975"/>
      <c r="K72" s="975"/>
      <c r="L72" s="975"/>
      <c r="M72" s="975"/>
      <c r="N72" s="975"/>
      <c r="O72" s="975"/>
      <c r="P72" s="975"/>
      <c r="Q72" s="975"/>
      <c r="R72" s="975"/>
      <c r="S72" s="975"/>
      <c r="T72" s="975"/>
      <c r="U72" s="975"/>
      <c r="V72" s="975"/>
      <c r="W72" s="975"/>
      <c r="X72" s="975"/>
      <c r="Y72" s="975"/>
      <c r="Z72" s="975"/>
      <c r="AA72" s="975"/>
      <c r="AB72" s="976"/>
      <c r="AC72" s="1001">
        <f>'SP_Passivo MIN'!AC72</f>
        <v>0</v>
      </c>
      <c r="AD72" s="1002"/>
      <c r="AE72" s="1002"/>
      <c r="AF72" s="1002"/>
      <c r="AG72" s="1003"/>
      <c r="AH72" s="696" t="s">
        <v>6571</v>
      </c>
    </row>
    <row r="73" spans="1:34" s="567" customFormat="1" ht="29.45" customHeight="1">
      <c r="A73" s="684"/>
      <c r="B73" s="989" t="s">
        <v>1944</v>
      </c>
      <c r="C73" s="990"/>
      <c r="D73" s="990"/>
      <c r="E73" s="990"/>
      <c r="F73" s="991"/>
      <c r="G73" s="992" t="s">
        <v>8409</v>
      </c>
      <c r="H73" s="993"/>
      <c r="I73" s="993"/>
      <c r="J73" s="993"/>
      <c r="K73" s="993"/>
      <c r="L73" s="993"/>
      <c r="M73" s="993"/>
      <c r="N73" s="993"/>
      <c r="O73" s="993"/>
      <c r="P73" s="993"/>
      <c r="Q73" s="993"/>
      <c r="R73" s="993"/>
      <c r="S73" s="993"/>
      <c r="T73" s="993"/>
      <c r="U73" s="993"/>
      <c r="V73" s="993"/>
      <c r="W73" s="993"/>
      <c r="X73" s="993"/>
      <c r="Y73" s="993"/>
      <c r="Z73" s="993"/>
      <c r="AA73" s="993"/>
      <c r="AB73" s="994"/>
      <c r="AC73" s="977">
        <f>'SP_Passivo MIN'!AC73</f>
        <v>0</v>
      </c>
      <c r="AD73" s="978"/>
      <c r="AE73" s="978"/>
      <c r="AF73" s="978"/>
      <c r="AG73" s="979"/>
      <c r="AH73" s="696" t="s">
        <v>6571</v>
      </c>
    </row>
    <row r="74" spans="1:34" s="567" customFormat="1" ht="28.9" customHeight="1">
      <c r="A74" s="684"/>
      <c r="B74" s="989" t="s">
        <v>1951</v>
      </c>
      <c r="C74" s="990"/>
      <c r="D74" s="990"/>
      <c r="E74" s="990"/>
      <c r="F74" s="991"/>
      <c r="G74" s="992" t="s">
        <v>8410</v>
      </c>
      <c r="H74" s="993"/>
      <c r="I74" s="993"/>
      <c r="J74" s="993"/>
      <c r="K74" s="993"/>
      <c r="L74" s="993"/>
      <c r="M74" s="993"/>
      <c r="N74" s="993"/>
      <c r="O74" s="993"/>
      <c r="P74" s="993"/>
      <c r="Q74" s="993"/>
      <c r="R74" s="993"/>
      <c r="S74" s="993"/>
      <c r="T74" s="993"/>
      <c r="U74" s="993"/>
      <c r="V74" s="993"/>
      <c r="W74" s="993"/>
      <c r="X74" s="993"/>
      <c r="Y74" s="993"/>
      <c r="Z74" s="993"/>
      <c r="AA74" s="993"/>
      <c r="AB74" s="994"/>
      <c r="AC74" s="977">
        <f>'SP_Passivo MIN'!AC74</f>
        <v>0</v>
      </c>
      <c r="AD74" s="978"/>
      <c r="AE74" s="978"/>
      <c r="AF74" s="978"/>
      <c r="AG74" s="979"/>
      <c r="AH74" s="696" t="s">
        <v>6571</v>
      </c>
    </row>
    <row r="75" spans="1:34" s="567" customFormat="1" ht="15.75" customHeight="1">
      <c r="A75" s="684"/>
      <c r="B75" s="989" t="s">
        <v>1959</v>
      </c>
      <c r="C75" s="990"/>
      <c r="D75" s="990"/>
      <c r="E75" s="990"/>
      <c r="F75" s="991"/>
      <c r="G75" s="992" t="s">
        <v>8411</v>
      </c>
      <c r="H75" s="993"/>
      <c r="I75" s="993"/>
      <c r="J75" s="993"/>
      <c r="K75" s="993"/>
      <c r="L75" s="993"/>
      <c r="M75" s="993"/>
      <c r="N75" s="993"/>
      <c r="O75" s="993"/>
      <c r="P75" s="993"/>
      <c r="Q75" s="993"/>
      <c r="R75" s="993"/>
      <c r="S75" s="993"/>
      <c r="T75" s="993"/>
      <c r="U75" s="993"/>
      <c r="V75" s="993"/>
      <c r="W75" s="993"/>
      <c r="X75" s="993"/>
      <c r="Y75" s="993"/>
      <c r="Z75" s="993"/>
      <c r="AA75" s="993"/>
      <c r="AB75" s="994"/>
      <c r="AC75" s="977">
        <f>'SP_Passivo MIN'!AC75</f>
        <v>0</v>
      </c>
      <c r="AD75" s="978"/>
      <c r="AE75" s="978"/>
      <c r="AF75" s="978"/>
      <c r="AG75" s="979"/>
      <c r="AH75" s="696" t="s">
        <v>6571</v>
      </c>
    </row>
    <row r="76" spans="1:34" s="567" customFormat="1" ht="15.75" customHeight="1">
      <c r="A76" s="684"/>
      <c r="B76" s="989" t="s">
        <v>1965</v>
      </c>
      <c r="C76" s="990"/>
      <c r="D76" s="990"/>
      <c r="E76" s="990"/>
      <c r="F76" s="991"/>
      <c r="G76" s="992" t="s">
        <v>8412</v>
      </c>
      <c r="H76" s="993"/>
      <c r="I76" s="993"/>
      <c r="J76" s="993"/>
      <c r="K76" s="993"/>
      <c r="L76" s="993"/>
      <c r="M76" s="993"/>
      <c r="N76" s="993"/>
      <c r="O76" s="993"/>
      <c r="P76" s="993"/>
      <c r="Q76" s="993"/>
      <c r="R76" s="993"/>
      <c r="S76" s="993"/>
      <c r="T76" s="993"/>
      <c r="U76" s="993"/>
      <c r="V76" s="993"/>
      <c r="W76" s="993"/>
      <c r="X76" s="993"/>
      <c r="Y76" s="993"/>
      <c r="Z76" s="993"/>
      <c r="AA76" s="993"/>
      <c r="AB76" s="994"/>
      <c r="AC76" s="977">
        <f>'SP_Passivo MIN'!AC76</f>
        <v>0</v>
      </c>
      <c r="AD76" s="978"/>
      <c r="AE76" s="978"/>
      <c r="AF76" s="978"/>
      <c r="AG76" s="979"/>
      <c r="AH76" s="696" t="s">
        <v>6571</v>
      </c>
    </row>
    <row r="77" spans="1:34" s="567" customFormat="1" ht="15.75" customHeight="1">
      <c r="A77" s="684"/>
      <c r="B77" s="971" t="s">
        <v>8265</v>
      </c>
      <c r="C77" s="972"/>
      <c r="D77" s="972"/>
      <c r="E77" s="972"/>
      <c r="F77" s="973"/>
      <c r="G77" s="974" t="s">
        <v>8413</v>
      </c>
      <c r="H77" s="975"/>
      <c r="I77" s="975"/>
      <c r="J77" s="975"/>
      <c r="K77" s="975"/>
      <c r="L77" s="975"/>
      <c r="M77" s="975"/>
      <c r="N77" s="975"/>
      <c r="O77" s="975"/>
      <c r="P77" s="975"/>
      <c r="Q77" s="975"/>
      <c r="R77" s="975"/>
      <c r="S77" s="975"/>
      <c r="T77" s="975"/>
      <c r="U77" s="975"/>
      <c r="V77" s="975"/>
      <c r="W77" s="975"/>
      <c r="X77" s="975"/>
      <c r="Y77" s="975"/>
      <c r="Z77" s="975"/>
      <c r="AA77" s="975"/>
      <c r="AB77" s="976"/>
      <c r="AC77" s="1001">
        <f>'SP_Passivo MIN'!AC77</f>
        <v>0</v>
      </c>
      <c r="AD77" s="1002"/>
      <c r="AE77" s="1002"/>
      <c r="AF77" s="1002"/>
      <c r="AG77" s="1003"/>
      <c r="AH77" s="696" t="s">
        <v>6571</v>
      </c>
    </row>
    <row r="78" spans="1:34" s="567" customFormat="1" ht="15.75" customHeight="1">
      <c r="A78" s="684"/>
      <c r="B78" s="989" t="s">
        <v>1874</v>
      </c>
      <c r="C78" s="990"/>
      <c r="D78" s="990"/>
      <c r="E78" s="990"/>
      <c r="F78" s="991"/>
      <c r="G78" s="992" t="s">
        <v>8414</v>
      </c>
      <c r="H78" s="993"/>
      <c r="I78" s="993"/>
      <c r="J78" s="993"/>
      <c r="K78" s="993"/>
      <c r="L78" s="993"/>
      <c r="M78" s="993"/>
      <c r="N78" s="993"/>
      <c r="O78" s="993"/>
      <c r="P78" s="993"/>
      <c r="Q78" s="993"/>
      <c r="R78" s="993"/>
      <c r="S78" s="993"/>
      <c r="T78" s="993"/>
      <c r="U78" s="993"/>
      <c r="V78" s="993"/>
      <c r="W78" s="993"/>
      <c r="X78" s="993"/>
      <c r="Y78" s="993"/>
      <c r="Z78" s="993"/>
      <c r="AA78" s="993"/>
      <c r="AB78" s="994"/>
      <c r="AC78" s="977">
        <f>'SP_Passivo MIN'!AC78</f>
        <v>0</v>
      </c>
      <c r="AD78" s="978"/>
      <c r="AE78" s="978"/>
      <c r="AF78" s="978"/>
      <c r="AG78" s="979"/>
      <c r="AH78" s="696" t="s">
        <v>6571</v>
      </c>
    </row>
    <row r="79" spans="1:34" s="567" customFormat="1" ht="15.75" customHeight="1">
      <c r="A79" s="684"/>
      <c r="B79" s="989" t="s">
        <v>8268</v>
      </c>
      <c r="C79" s="990"/>
      <c r="D79" s="990"/>
      <c r="E79" s="990"/>
      <c r="F79" s="991"/>
      <c r="G79" s="992" t="s">
        <v>8415</v>
      </c>
      <c r="H79" s="993"/>
      <c r="I79" s="993"/>
      <c r="J79" s="993"/>
      <c r="K79" s="993"/>
      <c r="L79" s="993"/>
      <c r="M79" s="993"/>
      <c r="N79" s="993"/>
      <c r="O79" s="993"/>
      <c r="P79" s="993"/>
      <c r="Q79" s="993"/>
      <c r="R79" s="993"/>
      <c r="S79" s="993"/>
      <c r="T79" s="993"/>
      <c r="U79" s="993"/>
      <c r="V79" s="993"/>
      <c r="W79" s="993"/>
      <c r="X79" s="993"/>
      <c r="Y79" s="993"/>
      <c r="Z79" s="993"/>
      <c r="AA79" s="993"/>
      <c r="AB79" s="994"/>
      <c r="AC79" s="1019">
        <f>'SP_Passivo MIN'!AC79</f>
        <v>0</v>
      </c>
      <c r="AD79" s="1020"/>
      <c r="AE79" s="1020"/>
      <c r="AF79" s="1020"/>
      <c r="AG79" s="1021"/>
      <c r="AH79" s="696" t="s">
        <v>6571</v>
      </c>
    </row>
    <row r="80" spans="1:34" s="567" customFormat="1" ht="15.75" customHeight="1">
      <c r="A80" s="684"/>
      <c r="B80" s="1010" t="s">
        <v>1881</v>
      </c>
      <c r="C80" s="1011"/>
      <c r="D80" s="1011"/>
      <c r="E80" s="1011"/>
      <c r="F80" s="1012"/>
      <c r="G80" s="1013" t="s">
        <v>8416</v>
      </c>
      <c r="H80" s="1014"/>
      <c r="I80" s="1014"/>
      <c r="J80" s="1014"/>
      <c r="K80" s="1014"/>
      <c r="L80" s="1014"/>
      <c r="M80" s="1014"/>
      <c r="N80" s="1014"/>
      <c r="O80" s="1014"/>
      <c r="P80" s="1014"/>
      <c r="Q80" s="1014"/>
      <c r="R80" s="1014"/>
      <c r="S80" s="1014"/>
      <c r="T80" s="1014"/>
      <c r="U80" s="1014"/>
      <c r="V80" s="1014"/>
      <c r="W80" s="1014"/>
      <c r="X80" s="1014"/>
      <c r="Y80" s="1014"/>
      <c r="Z80" s="1014"/>
      <c r="AA80" s="1014"/>
      <c r="AB80" s="1015"/>
      <c r="AC80" s="977">
        <f>'SP_Passivo MIN'!AC80</f>
        <v>0</v>
      </c>
      <c r="AD80" s="978"/>
      <c r="AE80" s="978"/>
      <c r="AF80" s="978"/>
      <c r="AG80" s="979"/>
      <c r="AH80" s="696" t="s">
        <v>6571</v>
      </c>
    </row>
    <row r="81" spans="1:34" s="567" customFormat="1" ht="25.5" customHeight="1">
      <c r="A81" s="684"/>
      <c r="B81" s="1010" t="s">
        <v>1888</v>
      </c>
      <c r="C81" s="1011"/>
      <c r="D81" s="1011"/>
      <c r="E81" s="1011"/>
      <c r="F81" s="1012"/>
      <c r="G81" s="1013" t="s">
        <v>8417</v>
      </c>
      <c r="H81" s="1014"/>
      <c r="I81" s="1014"/>
      <c r="J81" s="1014"/>
      <c r="K81" s="1014"/>
      <c r="L81" s="1014"/>
      <c r="M81" s="1014"/>
      <c r="N81" s="1014"/>
      <c r="O81" s="1014"/>
      <c r="P81" s="1014"/>
      <c r="Q81" s="1014"/>
      <c r="R81" s="1014"/>
      <c r="S81" s="1014"/>
      <c r="T81" s="1014"/>
      <c r="U81" s="1014"/>
      <c r="V81" s="1014"/>
      <c r="W81" s="1014"/>
      <c r="X81" s="1014"/>
      <c r="Y81" s="1014"/>
      <c r="Z81" s="1014"/>
      <c r="AA81" s="1014"/>
      <c r="AB81" s="1015"/>
      <c r="AC81" s="977">
        <f>'SP_Passivo MIN'!AC81</f>
        <v>0</v>
      </c>
      <c r="AD81" s="978"/>
      <c r="AE81" s="978"/>
      <c r="AF81" s="978"/>
      <c r="AG81" s="979"/>
      <c r="AH81" s="696" t="s">
        <v>6571</v>
      </c>
    </row>
    <row r="82" spans="1:34" s="567" customFormat="1" ht="15.75" customHeight="1">
      <c r="A82" s="684"/>
      <c r="B82" s="1010" t="s">
        <v>1894</v>
      </c>
      <c r="C82" s="1011"/>
      <c r="D82" s="1011"/>
      <c r="E82" s="1011"/>
      <c r="F82" s="1012"/>
      <c r="G82" s="1013" t="s">
        <v>8418</v>
      </c>
      <c r="H82" s="1014"/>
      <c r="I82" s="1014"/>
      <c r="J82" s="1014"/>
      <c r="K82" s="1014"/>
      <c r="L82" s="1014"/>
      <c r="M82" s="1014"/>
      <c r="N82" s="1014"/>
      <c r="O82" s="1014"/>
      <c r="P82" s="1014"/>
      <c r="Q82" s="1014"/>
      <c r="R82" s="1014"/>
      <c r="S82" s="1014"/>
      <c r="T82" s="1014"/>
      <c r="U82" s="1014"/>
      <c r="V82" s="1014"/>
      <c r="W82" s="1014"/>
      <c r="X82" s="1014"/>
      <c r="Y82" s="1014"/>
      <c r="Z82" s="1014"/>
      <c r="AA82" s="1014"/>
      <c r="AB82" s="1015"/>
      <c r="AC82" s="977">
        <f>'SP_Passivo MIN'!AC82</f>
        <v>0</v>
      </c>
      <c r="AD82" s="978"/>
      <c r="AE82" s="978"/>
      <c r="AF82" s="978"/>
      <c r="AG82" s="979"/>
      <c r="AH82" s="696" t="s">
        <v>6571</v>
      </c>
    </row>
    <row r="83" spans="1:34" s="567" customFormat="1" ht="15.75" customHeight="1" thickBot="1">
      <c r="A83" s="690"/>
      <c r="B83" s="995" t="s">
        <v>1861</v>
      </c>
      <c r="C83" s="996"/>
      <c r="D83" s="996"/>
      <c r="E83" s="996"/>
      <c r="F83" s="997"/>
      <c r="G83" s="998" t="s">
        <v>8419</v>
      </c>
      <c r="H83" s="999"/>
      <c r="I83" s="999"/>
      <c r="J83" s="999"/>
      <c r="K83" s="999"/>
      <c r="L83" s="999"/>
      <c r="M83" s="999"/>
      <c r="N83" s="999"/>
      <c r="O83" s="999"/>
      <c r="P83" s="999"/>
      <c r="Q83" s="999"/>
      <c r="R83" s="999"/>
      <c r="S83" s="999"/>
      <c r="T83" s="999"/>
      <c r="U83" s="999"/>
      <c r="V83" s="999"/>
      <c r="W83" s="999"/>
      <c r="X83" s="999"/>
      <c r="Y83" s="999"/>
      <c r="Z83" s="999"/>
      <c r="AA83" s="999"/>
      <c r="AB83" s="1000"/>
      <c r="AC83" s="967">
        <f>'SP_Passivo MIN'!AC83</f>
        <v>0</v>
      </c>
      <c r="AD83" s="968"/>
      <c r="AE83" s="968"/>
      <c r="AF83" s="968"/>
      <c r="AG83" s="969"/>
      <c r="AH83" s="720" t="s">
        <v>6571</v>
      </c>
    </row>
    <row r="84" spans="1:34" s="567" customFormat="1" ht="15.75" customHeight="1">
      <c r="A84" s="689"/>
      <c r="B84" s="980" t="s">
        <v>8274</v>
      </c>
      <c r="C84" s="981"/>
      <c r="D84" s="981"/>
      <c r="E84" s="981"/>
      <c r="F84" s="982"/>
      <c r="G84" s="983" t="s">
        <v>8420</v>
      </c>
      <c r="H84" s="984"/>
      <c r="I84" s="984"/>
      <c r="J84" s="984"/>
      <c r="K84" s="984"/>
      <c r="L84" s="984"/>
      <c r="M84" s="984"/>
      <c r="N84" s="984"/>
      <c r="O84" s="984"/>
      <c r="P84" s="984"/>
      <c r="Q84" s="984"/>
      <c r="R84" s="984"/>
      <c r="S84" s="984"/>
      <c r="T84" s="984"/>
      <c r="U84" s="984"/>
      <c r="V84" s="984"/>
      <c r="W84" s="984"/>
      <c r="X84" s="984"/>
      <c r="Y84" s="984"/>
      <c r="Z84" s="984"/>
      <c r="AA84" s="984"/>
      <c r="AB84" s="985"/>
      <c r="AC84" s="986">
        <f>'SP_Passivo MIN'!AC84</f>
        <v>0</v>
      </c>
      <c r="AD84" s="987"/>
      <c r="AE84" s="987"/>
      <c r="AF84" s="987"/>
      <c r="AG84" s="988"/>
      <c r="AH84" s="719" t="s">
        <v>6571</v>
      </c>
    </row>
    <row r="85" spans="1:34" s="567" customFormat="1" ht="15.75" customHeight="1">
      <c r="A85" s="684"/>
      <c r="B85" s="971" t="s">
        <v>1980</v>
      </c>
      <c r="C85" s="972"/>
      <c r="D85" s="972"/>
      <c r="E85" s="972"/>
      <c r="F85" s="973"/>
      <c r="G85" s="974" t="s">
        <v>8421</v>
      </c>
      <c r="H85" s="975"/>
      <c r="I85" s="975"/>
      <c r="J85" s="975"/>
      <c r="K85" s="975"/>
      <c r="L85" s="975"/>
      <c r="M85" s="975"/>
      <c r="N85" s="975"/>
      <c r="O85" s="975"/>
      <c r="P85" s="975"/>
      <c r="Q85" s="975"/>
      <c r="R85" s="975"/>
      <c r="S85" s="975"/>
      <c r="T85" s="975"/>
      <c r="U85" s="975"/>
      <c r="V85" s="975"/>
      <c r="W85" s="975"/>
      <c r="X85" s="975"/>
      <c r="Y85" s="975"/>
      <c r="Z85" s="975"/>
      <c r="AA85" s="975"/>
      <c r="AB85" s="976"/>
      <c r="AC85" s="977">
        <f>'SP_Passivo MIN'!AC85</f>
        <v>0</v>
      </c>
      <c r="AD85" s="978"/>
      <c r="AE85" s="978"/>
      <c r="AF85" s="978"/>
      <c r="AG85" s="979"/>
      <c r="AH85" s="696" t="s">
        <v>6571</v>
      </c>
    </row>
    <row r="86" spans="1:34" s="567" customFormat="1" ht="15.75" customHeight="1" thickBot="1">
      <c r="A86" s="690"/>
      <c r="B86" s="961" t="s">
        <v>1988</v>
      </c>
      <c r="C86" s="962"/>
      <c r="D86" s="962"/>
      <c r="E86" s="962"/>
      <c r="F86" s="963"/>
      <c r="G86" s="964" t="s">
        <v>8422</v>
      </c>
      <c r="H86" s="965"/>
      <c r="I86" s="965"/>
      <c r="J86" s="965"/>
      <c r="K86" s="965"/>
      <c r="L86" s="965"/>
      <c r="M86" s="965"/>
      <c r="N86" s="965"/>
      <c r="O86" s="965"/>
      <c r="P86" s="965"/>
      <c r="Q86" s="965"/>
      <c r="R86" s="965"/>
      <c r="S86" s="965"/>
      <c r="T86" s="965"/>
      <c r="U86" s="965"/>
      <c r="V86" s="965"/>
      <c r="W86" s="965"/>
      <c r="X86" s="965"/>
      <c r="Y86" s="965"/>
      <c r="Z86" s="965"/>
      <c r="AA86" s="965"/>
      <c r="AB86" s="966"/>
      <c r="AC86" s="967">
        <f>'SP_Passivo MIN'!AC86</f>
        <v>0</v>
      </c>
      <c r="AD86" s="968"/>
      <c r="AE86" s="968"/>
      <c r="AF86" s="968"/>
      <c r="AG86" s="969"/>
      <c r="AH86" s="720" t="s">
        <v>6571</v>
      </c>
    </row>
    <row r="87" spans="1:34" s="567" customFormat="1" ht="15.75" customHeight="1">
      <c r="A87" s="689"/>
      <c r="B87" s="980" t="s">
        <v>8278</v>
      </c>
      <c r="C87" s="981"/>
      <c r="D87" s="981"/>
      <c r="E87" s="981"/>
      <c r="F87" s="982"/>
      <c r="G87" s="983" t="s">
        <v>8423</v>
      </c>
      <c r="H87" s="984"/>
      <c r="I87" s="984"/>
      <c r="J87" s="984"/>
      <c r="K87" s="984"/>
      <c r="L87" s="984"/>
      <c r="M87" s="984"/>
      <c r="N87" s="984"/>
      <c r="O87" s="984"/>
      <c r="P87" s="984"/>
      <c r="Q87" s="984"/>
      <c r="R87" s="984"/>
      <c r="S87" s="984"/>
      <c r="T87" s="984"/>
      <c r="U87" s="984"/>
      <c r="V87" s="984"/>
      <c r="W87" s="984"/>
      <c r="X87" s="984"/>
      <c r="Y87" s="984"/>
      <c r="Z87" s="984"/>
      <c r="AA87" s="984"/>
      <c r="AB87" s="985"/>
      <c r="AC87" s="986">
        <f>'SP_Passivo MIN'!AC87</f>
        <v>0</v>
      </c>
      <c r="AD87" s="987"/>
      <c r="AE87" s="987"/>
      <c r="AF87" s="987"/>
      <c r="AG87" s="988"/>
      <c r="AH87" s="719" t="s">
        <v>6571</v>
      </c>
    </row>
    <row r="88" spans="1:34" s="567" customFormat="1" ht="15.75" customHeight="1">
      <c r="A88" s="684"/>
      <c r="B88" s="971" t="s">
        <v>2004</v>
      </c>
      <c r="C88" s="972"/>
      <c r="D88" s="972"/>
      <c r="E88" s="972"/>
      <c r="F88" s="973"/>
      <c r="G88" s="974" t="s">
        <v>8424</v>
      </c>
      <c r="H88" s="975"/>
      <c r="I88" s="975"/>
      <c r="J88" s="975"/>
      <c r="K88" s="975"/>
      <c r="L88" s="975"/>
      <c r="M88" s="975"/>
      <c r="N88" s="975"/>
      <c r="O88" s="975"/>
      <c r="P88" s="975"/>
      <c r="Q88" s="975"/>
      <c r="R88" s="975"/>
      <c r="S88" s="975"/>
      <c r="T88" s="975"/>
      <c r="U88" s="975"/>
      <c r="V88" s="975"/>
      <c r="W88" s="975"/>
      <c r="X88" s="975"/>
      <c r="Y88" s="975"/>
      <c r="Z88" s="975"/>
      <c r="AA88" s="975"/>
      <c r="AB88" s="976"/>
      <c r="AC88" s="977">
        <f>'SP_Passivo MIN'!AC88</f>
        <v>0</v>
      </c>
      <c r="AD88" s="978"/>
      <c r="AE88" s="978"/>
      <c r="AF88" s="978"/>
      <c r="AG88" s="979"/>
      <c r="AH88" s="696" t="s">
        <v>6571</v>
      </c>
    </row>
    <row r="89" spans="1:34" s="567" customFormat="1" ht="15.75" customHeight="1">
      <c r="A89" s="684"/>
      <c r="B89" s="971" t="s">
        <v>8281</v>
      </c>
      <c r="C89" s="972"/>
      <c r="D89" s="972"/>
      <c r="E89" s="972"/>
      <c r="F89" s="973"/>
      <c r="G89" s="974" t="s">
        <v>8425</v>
      </c>
      <c r="H89" s="975"/>
      <c r="I89" s="975"/>
      <c r="J89" s="975"/>
      <c r="K89" s="975"/>
      <c r="L89" s="975"/>
      <c r="M89" s="975"/>
      <c r="N89" s="975"/>
      <c r="O89" s="975"/>
      <c r="P89" s="975"/>
      <c r="Q89" s="975"/>
      <c r="R89" s="975"/>
      <c r="S89" s="975"/>
      <c r="T89" s="975"/>
      <c r="U89" s="975"/>
      <c r="V89" s="975"/>
      <c r="W89" s="975"/>
      <c r="X89" s="975"/>
      <c r="Y89" s="975"/>
      <c r="Z89" s="975"/>
      <c r="AA89" s="975"/>
      <c r="AB89" s="976"/>
      <c r="AC89" s="1001">
        <f>'SP_Passivo MIN'!AC89</f>
        <v>0</v>
      </c>
      <c r="AD89" s="1002"/>
      <c r="AE89" s="1002"/>
      <c r="AF89" s="1002"/>
      <c r="AG89" s="1003"/>
      <c r="AH89" s="696" t="s">
        <v>6571</v>
      </c>
    </row>
    <row r="90" spans="1:34" s="567" customFormat="1" ht="15.75" customHeight="1">
      <c r="A90" s="684" t="s">
        <v>6643</v>
      </c>
      <c r="B90" s="989" t="s">
        <v>8283</v>
      </c>
      <c r="C90" s="990"/>
      <c r="D90" s="990"/>
      <c r="E90" s="990"/>
      <c r="F90" s="991"/>
      <c r="G90" s="992" t="s">
        <v>8426</v>
      </c>
      <c r="H90" s="993"/>
      <c r="I90" s="993"/>
      <c r="J90" s="993"/>
      <c r="K90" s="993"/>
      <c r="L90" s="993"/>
      <c r="M90" s="993"/>
      <c r="N90" s="993"/>
      <c r="O90" s="993"/>
      <c r="P90" s="993"/>
      <c r="Q90" s="993"/>
      <c r="R90" s="993"/>
      <c r="S90" s="993"/>
      <c r="T90" s="993"/>
      <c r="U90" s="993"/>
      <c r="V90" s="993"/>
      <c r="W90" s="993"/>
      <c r="X90" s="993"/>
      <c r="Y90" s="993"/>
      <c r="Z90" s="993"/>
      <c r="AA90" s="993"/>
      <c r="AB90" s="994"/>
      <c r="AC90" s="977">
        <f>'SP_Passivo MIN'!AC90</f>
        <v>0</v>
      </c>
      <c r="AD90" s="978"/>
      <c r="AE90" s="978"/>
      <c r="AF90" s="978"/>
      <c r="AG90" s="979"/>
      <c r="AH90" s="696" t="s">
        <v>6571</v>
      </c>
    </row>
    <row r="91" spans="1:34" s="567" customFormat="1" ht="15.75" customHeight="1">
      <c r="A91" s="684"/>
      <c r="B91" s="989" t="s">
        <v>8285</v>
      </c>
      <c r="C91" s="990"/>
      <c r="D91" s="990"/>
      <c r="E91" s="990"/>
      <c r="F91" s="991"/>
      <c r="G91" s="992" t="s">
        <v>8427</v>
      </c>
      <c r="H91" s="993"/>
      <c r="I91" s="993"/>
      <c r="J91" s="993"/>
      <c r="K91" s="993"/>
      <c r="L91" s="993"/>
      <c r="M91" s="993"/>
      <c r="N91" s="993"/>
      <c r="O91" s="993"/>
      <c r="P91" s="993"/>
      <c r="Q91" s="993"/>
      <c r="R91" s="993"/>
      <c r="S91" s="993"/>
      <c r="T91" s="993"/>
      <c r="U91" s="993"/>
      <c r="V91" s="993"/>
      <c r="W91" s="993"/>
      <c r="X91" s="993"/>
      <c r="Y91" s="993"/>
      <c r="Z91" s="993"/>
      <c r="AA91" s="993"/>
      <c r="AB91" s="994"/>
      <c r="AC91" s="977">
        <f>'SP_Passivo MIN'!AC91</f>
        <v>0</v>
      </c>
      <c r="AD91" s="978"/>
      <c r="AE91" s="978"/>
      <c r="AF91" s="978"/>
      <c r="AG91" s="979"/>
      <c r="AH91" s="696" t="s">
        <v>6571</v>
      </c>
    </row>
    <row r="92" spans="1:34" s="567" customFormat="1" ht="15.75" customHeight="1">
      <c r="A92" s="684" t="s">
        <v>6646</v>
      </c>
      <c r="B92" s="989" t="s">
        <v>8287</v>
      </c>
      <c r="C92" s="990"/>
      <c r="D92" s="990"/>
      <c r="E92" s="990"/>
      <c r="F92" s="991"/>
      <c r="G92" s="992" t="s">
        <v>8428</v>
      </c>
      <c r="H92" s="993"/>
      <c r="I92" s="993"/>
      <c r="J92" s="993"/>
      <c r="K92" s="993"/>
      <c r="L92" s="993"/>
      <c r="M92" s="993"/>
      <c r="N92" s="993"/>
      <c r="O92" s="993"/>
      <c r="P92" s="993"/>
      <c r="Q92" s="993"/>
      <c r="R92" s="993"/>
      <c r="S92" s="993"/>
      <c r="T92" s="993"/>
      <c r="U92" s="993"/>
      <c r="V92" s="993"/>
      <c r="W92" s="993"/>
      <c r="X92" s="993"/>
      <c r="Y92" s="993"/>
      <c r="Z92" s="993"/>
      <c r="AA92" s="993"/>
      <c r="AB92" s="994"/>
      <c r="AC92" s="977">
        <f>'SP_Passivo MIN'!AC92</f>
        <v>0</v>
      </c>
      <c r="AD92" s="978"/>
      <c r="AE92" s="978"/>
      <c r="AF92" s="978"/>
      <c r="AG92" s="979"/>
      <c r="AH92" s="696" t="s">
        <v>6571</v>
      </c>
    </row>
    <row r="93" spans="1:34" s="567" customFormat="1" ht="31.9" customHeight="1">
      <c r="A93" s="684" t="s">
        <v>6646</v>
      </c>
      <c r="B93" s="1125" t="s">
        <v>2168</v>
      </c>
      <c r="C93" s="1126"/>
      <c r="D93" s="1126"/>
      <c r="E93" s="1126"/>
      <c r="F93" s="1127"/>
      <c r="G93" s="1128" t="s">
        <v>8429</v>
      </c>
      <c r="H93" s="1129"/>
      <c r="I93" s="1129"/>
      <c r="J93" s="1129"/>
      <c r="K93" s="1129"/>
      <c r="L93" s="1129"/>
      <c r="M93" s="1129"/>
      <c r="N93" s="1129"/>
      <c r="O93" s="1129"/>
      <c r="P93" s="1129"/>
      <c r="Q93" s="1129"/>
      <c r="R93" s="1129"/>
      <c r="S93" s="1129"/>
      <c r="T93" s="1129"/>
      <c r="U93" s="1129"/>
      <c r="V93" s="1129"/>
      <c r="W93" s="1129"/>
      <c r="X93" s="1129"/>
      <c r="Y93" s="1129"/>
      <c r="Z93" s="1129"/>
      <c r="AA93" s="1129"/>
      <c r="AB93" s="1130"/>
      <c r="AC93" s="977">
        <f>'SP_Passivo MIN'!AC93</f>
        <v>0</v>
      </c>
      <c r="AD93" s="978"/>
      <c r="AE93" s="978"/>
      <c r="AF93" s="978"/>
      <c r="AG93" s="979"/>
      <c r="AH93" s="696" t="s">
        <v>6571</v>
      </c>
    </row>
    <row r="94" spans="1:34" s="567" customFormat="1" ht="15.75" customHeight="1">
      <c r="A94" s="684" t="s">
        <v>6646</v>
      </c>
      <c r="B94" s="989" t="s">
        <v>2175</v>
      </c>
      <c r="C94" s="990"/>
      <c r="D94" s="990"/>
      <c r="E94" s="990"/>
      <c r="F94" s="991"/>
      <c r="G94" s="992" t="s">
        <v>8430</v>
      </c>
      <c r="H94" s="993"/>
      <c r="I94" s="993"/>
      <c r="J94" s="993"/>
      <c r="K94" s="993"/>
      <c r="L94" s="993"/>
      <c r="M94" s="993"/>
      <c r="N94" s="993"/>
      <c r="O94" s="993"/>
      <c r="P94" s="993"/>
      <c r="Q94" s="993"/>
      <c r="R94" s="993"/>
      <c r="S94" s="993"/>
      <c r="T94" s="993"/>
      <c r="U94" s="993"/>
      <c r="V94" s="993"/>
      <c r="W94" s="993"/>
      <c r="X94" s="993"/>
      <c r="Y94" s="993"/>
      <c r="Z94" s="993"/>
      <c r="AA94" s="993"/>
      <c r="AB94" s="994"/>
      <c r="AC94" s="977">
        <f>'SP_Passivo MIN'!AC94</f>
        <v>0</v>
      </c>
      <c r="AD94" s="978"/>
      <c r="AE94" s="978"/>
      <c r="AF94" s="978"/>
      <c r="AG94" s="979"/>
      <c r="AH94" s="696" t="s">
        <v>6571</v>
      </c>
    </row>
    <row r="95" spans="1:34" s="567" customFormat="1" ht="15.75" customHeight="1">
      <c r="A95" s="684"/>
      <c r="B95" s="971" t="s">
        <v>8291</v>
      </c>
      <c r="C95" s="972"/>
      <c r="D95" s="972"/>
      <c r="E95" s="972"/>
      <c r="F95" s="973"/>
      <c r="G95" s="974" t="s">
        <v>8431</v>
      </c>
      <c r="H95" s="975"/>
      <c r="I95" s="975"/>
      <c r="J95" s="975"/>
      <c r="K95" s="975"/>
      <c r="L95" s="975"/>
      <c r="M95" s="975"/>
      <c r="N95" s="975"/>
      <c r="O95" s="975"/>
      <c r="P95" s="975"/>
      <c r="Q95" s="975"/>
      <c r="R95" s="975"/>
      <c r="S95" s="975"/>
      <c r="T95" s="975"/>
      <c r="U95" s="975"/>
      <c r="V95" s="975"/>
      <c r="W95" s="975"/>
      <c r="X95" s="975"/>
      <c r="Y95" s="975"/>
      <c r="Z95" s="975"/>
      <c r="AA95" s="975"/>
      <c r="AB95" s="976"/>
      <c r="AC95" s="1001">
        <f>'SP_Passivo MIN'!AC95</f>
        <v>0</v>
      </c>
      <c r="AD95" s="1002"/>
      <c r="AE95" s="1002"/>
      <c r="AF95" s="1002"/>
      <c r="AG95" s="1003"/>
      <c r="AH95" s="696" t="s">
        <v>6571</v>
      </c>
    </row>
    <row r="96" spans="1:34" s="567" customFormat="1" ht="30.6" customHeight="1">
      <c r="A96" s="684" t="s">
        <v>7940</v>
      </c>
      <c r="B96" s="989" t="s">
        <v>2088</v>
      </c>
      <c r="C96" s="990"/>
      <c r="D96" s="990"/>
      <c r="E96" s="990"/>
      <c r="F96" s="991"/>
      <c r="G96" s="992" t="s">
        <v>8432</v>
      </c>
      <c r="H96" s="993"/>
      <c r="I96" s="993"/>
      <c r="J96" s="993"/>
      <c r="K96" s="993"/>
      <c r="L96" s="993"/>
      <c r="M96" s="993"/>
      <c r="N96" s="993"/>
      <c r="O96" s="993"/>
      <c r="P96" s="993"/>
      <c r="Q96" s="993"/>
      <c r="R96" s="993"/>
      <c r="S96" s="993"/>
      <c r="T96" s="993"/>
      <c r="U96" s="993"/>
      <c r="V96" s="993"/>
      <c r="W96" s="993"/>
      <c r="X96" s="993"/>
      <c r="Y96" s="993"/>
      <c r="Z96" s="993"/>
      <c r="AA96" s="993"/>
      <c r="AB96" s="994"/>
      <c r="AC96" s="977">
        <f>'SP_Passivo MIN'!AC96</f>
        <v>0</v>
      </c>
      <c r="AD96" s="978"/>
      <c r="AE96" s="978"/>
      <c r="AF96" s="978"/>
      <c r="AG96" s="979"/>
      <c r="AH96" s="696" t="s">
        <v>6571</v>
      </c>
    </row>
    <row r="97" spans="1:34" s="567" customFormat="1" ht="27.6" customHeight="1">
      <c r="A97" s="684" t="s">
        <v>6586</v>
      </c>
      <c r="B97" s="989" t="s">
        <v>8294</v>
      </c>
      <c r="C97" s="990"/>
      <c r="D97" s="990"/>
      <c r="E97" s="990"/>
      <c r="F97" s="991"/>
      <c r="G97" s="992" t="s">
        <v>8433</v>
      </c>
      <c r="H97" s="993"/>
      <c r="I97" s="993"/>
      <c r="J97" s="993"/>
      <c r="K97" s="993"/>
      <c r="L97" s="993"/>
      <c r="M97" s="993"/>
      <c r="N97" s="993"/>
      <c r="O97" s="993"/>
      <c r="P97" s="993"/>
      <c r="Q97" s="993"/>
      <c r="R97" s="993"/>
      <c r="S97" s="993"/>
      <c r="T97" s="993"/>
      <c r="U97" s="993"/>
      <c r="V97" s="993"/>
      <c r="W97" s="993"/>
      <c r="X97" s="993"/>
      <c r="Y97" s="993"/>
      <c r="Z97" s="993"/>
      <c r="AA97" s="993"/>
      <c r="AB97" s="994"/>
      <c r="AC97" s="977">
        <f>'SP_Passivo MIN'!AC97</f>
        <v>0</v>
      </c>
      <c r="AD97" s="978"/>
      <c r="AE97" s="978"/>
      <c r="AF97" s="978"/>
      <c r="AG97" s="979"/>
      <c r="AH97" s="696" t="s">
        <v>6571</v>
      </c>
    </row>
    <row r="98" spans="1:34" s="567" customFormat="1" ht="25.5" customHeight="1">
      <c r="A98" s="684" t="s">
        <v>6643</v>
      </c>
      <c r="B98" s="989" t="s">
        <v>2094</v>
      </c>
      <c r="C98" s="990"/>
      <c r="D98" s="990"/>
      <c r="E98" s="990"/>
      <c r="F98" s="991"/>
      <c r="G98" s="992" t="s">
        <v>8434</v>
      </c>
      <c r="H98" s="993"/>
      <c r="I98" s="993"/>
      <c r="J98" s="993"/>
      <c r="K98" s="993"/>
      <c r="L98" s="993"/>
      <c r="M98" s="993"/>
      <c r="N98" s="993"/>
      <c r="O98" s="993"/>
      <c r="P98" s="993"/>
      <c r="Q98" s="993"/>
      <c r="R98" s="993"/>
      <c r="S98" s="993"/>
      <c r="T98" s="993"/>
      <c r="U98" s="993"/>
      <c r="V98" s="993"/>
      <c r="W98" s="993"/>
      <c r="X98" s="993"/>
      <c r="Y98" s="993"/>
      <c r="Z98" s="993"/>
      <c r="AA98" s="993"/>
      <c r="AB98" s="994"/>
      <c r="AC98" s="977">
        <f>'SP_Passivo MIN'!AC98</f>
        <v>0</v>
      </c>
      <c r="AD98" s="978"/>
      <c r="AE98" s="978"/>
      <c r="AF98" s="978"/>
      <c r="AG98" s="979"/>
      <c r="AH98" s="696" t="s">
        <v>6571</v>
      </c>
    </row>
    <row r="99" spans="1:34" s="567" customFormat="1" ht="15.75" customHeight="1">
      <c r="A99" s="684" t="s">
        <v>7940</v>
      </c>
      <c r="B99" s="989" t="s">
        <v>2057</v>
      </c>
      <c r="C99" s="990"/>
      <c r="D99" s="990"/>
      <c r="E99" s="990"/>
      <c r="F99" s="991"/>
      <c r="G99" s="992" t="s">
        <v>8435</v>
      </c>
      <c r="H99" s="993"/>
      <c r="I99" s="993"/>
      <c r="J99" s="993"/>
      <c r="K99" s="993"/>
      <c r="L99" s="993"/>
      <c r="M99" s="993"/>
      <c r="N99" s="993"/>
      <c r="O99" s="993"/>
      <c r="P99" s="993"/>
      <c r="Q99" s="993"/>
      <c r="R99" s="993"/>
      <c r="S99" s="993"/>
      <c r="T99" s="993"/>
      <c r="U99" s="993"/>
      <c r="V99" s="993"/>
      <c r="W99" s="993"/>
      <c r="X99" s="993"/>
      <c r="Y99" s="993"/>
      <c r="Z99" s="993"/>
      <c r="AA99" s="993"/>
      <c r="AB99" s="994"/>
      <c r="AC99" s="977">
        <f>'SP_Passivo MIN'!AC99</f>
        <v>0</v>
      </c>
      <c r="AD99" s="978"/>
      <c r="AE99" s="978"/>
      <c r="AF99" s="978"/>
      <c r="AG99" s="979"/>
      <c r="AH99" s="696" t="s">
        <v>6571</v>
      </c>
    </row>
    <row r="100" spans="1:34" s="567" customFormat="1" ht="15.75" customHeight="1">
      <c r="A100" s="684"/>
      <c r="B100" s="989" t="s">
        <v>2073</v>
      </c>
      <c r="C100" s="990"/>
      <c r="D100" s="990"/>
      <c r="E100" s="990"/>
      <c r="F100" s="991"/>
      <c r="G100" s="992" t="s">
        <v>8436</v>
      </c>
      <c r="H100" s="993"/>
      <c r="I100" s="993"/>
      <c r="J100" s="993"/>
      <c r="K100" s="993"/>
      <c r="L100" s="993"/>
      <c r="M100" s="993"/>
      <c r="N100" s="993"/>
      <c r="O100" s="993"/>
      <c r="P100" s="993"/>
      <c r="Q100" s="993"/>
      <c r="R100" s="993"/>
      <c r="S100" s="993"/>
      <c r="T100" s="993"/>
      <c r="U100" s="993"/>
      <c r="V100" s="993"/>
      <c r="W100" s="993"/>
      <c r="X100" s="993"/>
      <c r="Y100" s="993"/>
      <c r="Z100" s="993"/>
      <c r="AA100" s="993"/>
      <c r="AB100" s="994"/>
      <c r="AC100" s="977">
        <f>'SP_Passivo MIN'!AC100</f>
        <v>0</v>
      </c>
      <c r="AD100" s="978"/>
      <c r="AE100" s="978"/>
      <c r="AF100" s="978"/>
      <c r="AG100" s="979"/>
      <c r="AH100" s="696" t="s">
        <v>6571</v>
      </c>
    </row>
    <row r="101" spans="1:34" s="567" customFormat="1" ht="15.75" customHeight="1">
      <c r="A101" s="684"/>
      <c r="B101" s="971" t="s">
        <v>2156</v>
      </c>
      <c r="C101" s="972"/>
      <c r="D101" s="972"/>
      <c r="E101" s="972"/>
      <c r="F101" s="973"/>
      <c r="G101" s="974" t="s">
        <v>8437</v>
      </c>
      <c r="H101" s="975"/>
      <c r="I101" s="975"/>
      <c r="J101" s="975"/>
      <c r="K101" s="975"/>
      <c r="L101" s="975"/>
      <c r="M101" s="975"/>
      <c r="N101" s="975"/>
      <c r="O101" s="975"/>
      <c r="P101" s="975"/>
      <c r="Q101" s="975"/>
      <c r="R101" s="975"/>
      <c r="S101" s="975"/>
      <c r="T101" s="975"/>
      <c r="U101" s="975"/>
      <c r="V101" s="975"/>
      <c r="W101" s="975"/>
      <c r="X101" s="975"/>
      <c r="Y101" s="975"/>
      <c r="Z101" s="975"/>
      <c r="AA101" s="975"/>
      <c r="AB101" s="976"/>
      <c r="AC101" s="977">
        <f>'SP_Passivo MIN'!AC101</f>
        <v>0</v>
      </c>
      <c r="AD101" s="978"/>
      <c r="AE101" s="978"/>
      <c r="AF101" s="978"/>
      <c r="AG101" s="979"/>
      <c r="AH101" s="696" t="s">
        <v>6571</v>
      </c>
    </row>
    <row r="102" spans="1:34" s="567" customFormat="1" ht="15.75" customHeight="1">
      <c r="A102" s="684"/>
      <c r="B102" s="971" t="s">
        <v>8300</v>
      </c>
      <c r="C102" s="972"/>
      <c r="D102" s="972"/>
      <c r="E102" s="972"/>
      <c r="F102" s="973"/>
      <c r="G102" s="974" t="s">
        <v>8438</v>
      </c>
      <c r="H102" s="975"/>
      <c r="I102" s="975"/>
      <c r="J102" s="975"/>
      <c r="K102" s="975"/>
      <c r="L102" s="975"/>
      <c r="M102" s="975"/>
      <c r="N102" s="975"/>
      <c r="O102" s="975"/>
      <c r="P102" s="975"/>
      <c r="Q102" s="975"/>
      <c r="R102" s="975"/>
      <c r="S102" s="975"/>
      <c r="T102" s="975"/>
      <c r="U102" s="975"/>
      <c r="V102" s="975"/>
      <c r="W102" s="975"/>
      <c r="X102" s="975"/>
      <c r="Y102" s="975"/>
      <c r="Z102" s="975"/>
      <c r="AA102" s="975"/>
      <c r="AB102" s="976"/>
      <c r="AC102" s="1001">
        <f>'SP_Passivo MIN'!AC102</f>
        <v>0</v>
      </c>
      <c r="AD102" s="1002"/>
      <c r="AE102" s="1002"/>
      <c r="AF102" s="1002"/>
      <c r="AG102" s="1003"/>
      <c r="AH102" s="696" t="s">
        <v>6571</v>
      </c>
    </row>
    <row r="103" spans="1:34" s="567" customFormat="1" ht="19.5" customHeight="1">
      <c r="A103" s="684"/>
      <c r="B103" s="1119" t="s">
        <v>8302</v>
      </c>
      <c r="C103" s="1120"/>
      <c r="D103" s="1120"/>
      <c r="E103" s="1120"/>
      <c r="F103" s="1121"/>
      <c r="G103" s="1122" t="s">
        <v>8439</v>
      </c>
      <c r="H103" s="1123"/>
      <c r="I103" s="1123"/>
      <c r="J103" s="1123"/>
      <c r="K103" s="1123"/>
      <c r="L103" s="1123"/>
      <c r="M103" s="1123"/>
      <c r="N103" s="1123"/>
      <c r="O103" s="1123"/>
      <c r="P103" s="1123"/>
      <c r="Q103" s="1123"/>
      <c r="R103" s="1123"/>
      <c r="S103" s="1123"/>
      <c r="T103" s="1123"/>
      <c r="U103" s="1123"/>
      <c r="V103" s="1123"/>
      <c r="W103" s="1123"/>
      <c r="X103" s="1123"/>
      <c r="Y103" s="1123"/>
      <c r="Z103" s="1123"/>
      <c r="AA103" s="1123"/>
      <c r="AB103" s="1124"/>
      <c r="AC103" s="1028">
        <f>'SP_Passivo MIN'!AC103</f>
        <v>0</v>
      </c>
      <c r="AD103" s="1029"/>
      <c r="AE103" s="1029"/>
      <c r="AF103" s="1029"/>
      <c r="AG103" s="1030"/>
      <c r="AH103" s="696" t="s">
        <v>6571</v>
      </c>
    </row>
    <row r="104" spans="1:34" s="567" customFormat="1" ht="27.6" customHeight="1">
      <c r="A104" s="684" t="s">
        <v>7940</v>
      </c>
      <c r="B104" s="1022" t="s">
        <v>8304</v>
      </c>
      <c r="C104" s="1023"/>
      <c r="D104" s="1023"/>
      <c r="E104" s="1023"/>
      <c r="F104" s="1024"/>
      <c r="G104" s="1025" t="s">
        <v>8440</v>
      </c>
      <c r="H104" s="1026"/>
      <c r="I104" s="1026"/>
      <c r="J104" s="1026"/>
      <c r="K104" s="1026"/>
      <c r="L104" s="1026"/>
      <c r="M104" s="1026"/>
      <c r="N104" s="1026"/>
      <c r="O104" s="1026"/>
      <c r="P104" s="1026"/>
      <c r="Q104" s="1026"/>
      <c r="R104" s="1026"/>
      <c r="S104" s="1026"/>
      <c r="T104" s="1026"/>
      <c r="U104" s="1026"/>
      <c r="V104" s="1026"/>
      <c r="W104" s="1026"/>
      <c r="X104" s="1026"/>
      <c r="Y104" s="1026"/>
      <c r="Z104" s="1026"/>
      <c r="AA104" s="1026"/>
      <c r="AB104" s="1027"/>
      <c r="AC104" s="977">
        <f>'SP_Passivo MIN'!AC104</f>
        <v>0</v>
      </c>
      <c r="AD104" s="978"/>
      <c r="AE104" s="978"/>
      <c r="AF104" s="978"/>
      <c r="AG104" s="979"/>
      <c r="AH104" s="696" t="s">
        <v>6571</v>
      </c>
    </row>
    <row r="105" spans="1:34" s="567" customFormat="1" ht="30.75" customHeight="1">
      <c r="A105" s="684" t="s">
        <v>7940</v>
      </c>
      <c r="B105" s="1022" t="s">
        <v>8306</v>
      </c>
      <c r="C105" s="1023"/>
      <c r="D105" s="1023"/>
      <c r="E105" s="1023"/>
      <c r="F105" s="1024"/>
      <c r="G105" s="1025" t="s">
        <v>8441</v>
      </c>
      <c r="H105" s="1026"/>
      <c r="I105" s="1026"/>
      <c r="J105" s="1026"/>
      <c r="K105" s="1026"/>
      <c r="L105" s="1026"/>
      <c r="M105" s="1026"/>
      <c r="N105" s="1026"/>
      <c r="O105" s="1026"/>
      <c r="P105" s="1026"/>
      <c r="Q105" s="1026"/>
      <c r="R105" s="1026"/>
      <c r="S105" s="1026"/>
      <c r="T105" s="1026"/>
      <c r="U105" s="1026"/>
      <c r="V105" s="1026"/>
      <c r="W105" s="1026"/>
      <c r="X105" s="1026"/>
      <c r="Y105" s="1026"/>
      <c r="Z105" s="1026"/>
      <c r="AA105" s="1026"/>
      <c r="AB105" s="1027"/>
      <c r="AC105" s="977">
        <f>'SP_Passivo MIN'!AC105</f>
        <v>0</v>
      </c>
      <c r="AD105" s="978"/>
      <c r="AE105" s="978"/>
      <c r="AF105" s="978"/>
      <c r="AG105" s="979"/>
      <c r="AH105" s="696" t="s">
        <v>6571</v>
      </c>
    </row>
    <row r="106" spans="1:34" s="567" customFormat="1" ht="32.25" customHeight="1">
      <c r="A106" s="684" t="s">
        <v>7940</v>
      </c>
      <c r="B106" s="1022" t="s">
        <v>8308</v>
      </c>
      <c r="C106" s="1023"/>
      <c r="D106" s="1023"/>
      <c r="E106" s="1023"/>
      <c r="F106" s="1024"/>
      <c r="G106" s="1025" t="s">
        <v>8442</v>
      </c>
      <c r="H106" s="1026"/>
      <c r="I106" s="1026"/>
      <c r="J106" s="1026"/>
      <c r="K106" s="1026"/>
      <c r="L106" s="1026"/>
      <c r="M106" s="1026"/>
      <c r="N106" s="1026"/>
      <c r="O106" s="1026"/>
      <c r="P106" s="1026"/>
      <c r="Q106" s="1026"/>
      <c r="R106" s="1026"/>
      <c r="S106" s="1026"/>
      <c r="T106" s="1026"/>
      <c r="U106" s="1026"/>
      <c r="V106" s="1026"/>
      <c r="W106" s="1026"/>
      <c r="X106" s="1026"/>
      <c r="Y106" s="1026"/>
      <c r="Z106" s="1026"/>
      <c r="AA106" s="1026"/>
      <c r="AB106" s="1027"/>
      <c r="AC106" s="977">
        <f>'SP_Passivo MIN'!AC106</f>
        <v>0</v>
      </c>
      <c r="AD106" s="978"/>
      <c r="AE106" s="978"/>
      <c r="AF106" s="978"/>
      <c r="AG106" s="979"/>
      <c r="AH106" s="696" t="s">
        <v>6571</v>
      </c>
    </row>
    <row r="107" spans="1:34" s="567" customFormat="1" ht="27.6" customHeight="1">
      <c r="A107" s="684" t="s">
        <v>6586</v>
      </c>
      <c r="B107" s="1022" t="s">
        <v>8310</v>
      </c>
      <c r="C107" s="1023"/>
      <c r="D107" s="1023"/>
      <c r="E107" s="1023"/>
      <c r="F107" s="1024"/>
      <c r="G107" s="1025" t="s">
        <v>8443</v>
      </c>
      <c r="H107" s="1026"/>
      <c r="I107" s="1026"/>
      <c r="J107" s="1026"/>
      <c r="K107" s="1026"/>
      <c r="L107" s="1026"/>
      <c r="M107" s="1026"/>
      <c r="N107" s="1026"/>
      <c r="O107" s="1026"/>
      <c r="P107" s="1026"/>
      <c r="Q107" s="1026"/>
      <c r="R107" s="1026"/>
      <c r="S107" s="1026"/>
      <c r="T107" s="1026"/>
      <c r="U107" s="1026"/>
      <c r="V107" s="1026"/>
      <c r="W107" s="1026"/>
      <c r="X107" s="1026"/>
      <c r="Y107" s="1026"/>
      <c r="Z107" s="1026"/>
      <c r="AA107" s="1026"/>
      <c r="AB107" s="1027"/>
      <c r="AC107" s="977">
        <f>'SP_Passivo MIN'!AC107</f>
        <v>0</v>
      </c>
      <c r="AD107" s="978"/>
      <c r="AE107" s="978"/>
      <c r="AF107" s="978"/>
      <c r="AG107" s="979"/>
      <c r="AH107" s="696" t="s">
        <v>6571</v>
      </c>
    </row>
    <row r="108" spans="1:34" s="567" customFormat="1" ht="28.9" customHeight="1">
      <c r="A108" s="684" t="s">
        <v>7940</v>
      </c>
      <c r="B108" s="1022" t="s">
        <v>8312</v>
      </c>
      <c r="C108" s="1023"/>
      <c r="D108" s="1023"/>
      <c r="E108" s="1023"/>
      <c r="F108" s="1024"/>
      <c r="G108" s="1025" t="s">
        <v>8444</v>
      </c>
      <c r="H108" s="1026"/>
      <c r="I108" s="1026"/>
      <c r="J108" s="1026"/>
      <c r="K108" s="1026"/>
      <c r="L108" s="1026"/>
      <c r="M108" s="1026"/>
      <c r="N108" s="1026"/>
      <c r="O108" s="1026"/>
      <c r="P108" s="1026"/>
      <c r="Q108" s="1026"/>
      <c r="R108" s="1026"/>
      <c r="S108" s="1026"/>
      <c r="T108" s="1026"/>
      <c r="U108" s="1026"/>
      <c r="V108" s="1026"/>
      <c r="W108" s="1026"/>
      <c r="X108" s="1026"/>
      <c r="Y108" s="1026"/>
      <c r="Z108" s="1026"/>
      <c r="AA108" s="1026"/>
      <c r="AB108" s="1027"/>
      <c r="AC108" s="977">
        <f>'SP_Passivo MIN'!AC108</f>
        <v>0</v>
      </c>
      <c r="AD108" s="978"/>
      <c r="AE108" s="978"/>
      <c r="AF108" s="978"/>
      <c r="AG108" s="979"/>
      <c r="AH108" s="696" t="s">
        <v>6571</v>
      </c>
    </row>
    <row r="109" spans="1:34" s="567" customFormat="1" ht="29.45" customHeight="1">
      <c r="A109" s="684" t="s">
        <v>7940</v>
      </c>
      <c r="B109" s="1022" t="s">
        <v>8314</v>
      </c>
      <c r="C109" s="1023"/>
      <c r="D109" s="1023"/>
      <c r="E109" s="1023"/>
      <c r="F109" s="1024"/>
      <c r="G109" s="1025" t="s">
        <v>8445</v>
      </c>
      <c r="H109" s="1026"/>
      <c r="I109" s="1026"/>
      <c r="J109" s="1026"/>
      <c r="K109" s="1026"/>
      <c r="L109" s="1026"/>
      <c r="M109" s="1026"/>
      <c r="N109" s="1026"/>
      <c r="O109" s="1026"/>
      <c r="P109" s="1026"/>
      <c r="Q109" s="1026"/>
      <c r="R109" s="1026"/>
      <c r="S109" s="1026"/>
      <c r="T109" s="1026"/>
      <c r="U109" s="1026"/>
      <c r="V109" s="1026"/>
      <c r="W109" s="1026"/>
      <c r="X109" s="1026"/>
      <c r="Y109" s="1026"/>
      <c r="Z109" s="1026"/>
      <c r="AA109" s="1026"/>
      <c r="AB109" s="1027"/>
      <c r="AC109" s="977">
        <f>'SP_Passivo MIN'!AC109</f>
        <v>0</v>
      </c>
      <c r="AD109" s="978"/>
      <c r="AE109" s="978"/>
      <c r="AF109" s="978"/>
      <c r="AG109" s="979"/>
      <c r="AH109" s="696" t="s">
        <v>6571</v>
      </c>
    </row>
    <row r="110" spans="1:34" s="567" customFormat="1" ht="18" customHeight="1">
      <c r="A110" s="684" t="s">
        <v>6646</v>
      </c>
      <c r="B110" s="989" t="s">
        <v>2110</v>
      </c>
      <c r="C110" s="990"/>
      <c r="D110" s="990"/>
      <c r="E110" s="990"/>
      <c r="F110" s="991"/>
      <c r="G110" s="992" t="s">
        <v>8446</v>
      </c>
      <c r="H110" s="993"/>
      <c r="I110" s="993"/>
      <c r="J110" s="993"/>
      <c r="K110" s="993"/>
      <c r="L110" s="993"/>
      <c r="M110" s="993"/>
      <c r="N110" s="993"/>
      <c r="O110" s="993"/>
      <c r="P110" s="993"/>
      <c r="Q110" s="993"/>
      <c r="R110" s="993"/>
      <c r="S110" s="993"/>
      <c r="T110" s="993"/>
      <c r="U110" s="993"/>
      <c r="V110" s="993"/>
      <c r="W110" s="993"/>
      <c r="X110" s="993"/>
      <c r="Y110" s="993"/>
      <c r="Z110" s="993"/>
      <c r="AA110" s="993"/>
      <c r="AB110" s="994"/>
      <c r="AC110" s="977">
        <f>'SP_Passivo MIN'!AC110</f>
        <v>0</v>
      </c>
      <c r="AD110" s="978"/>
      <c r="AE110" s="978"/>
      <c r="AF110" s="978"/>
      <c r="AG110" s="979"/>
      <c r="AH110" s="696" t="s">
        <v>6571</v>
      </c>
    </row>
    <row r="111" spans="1:34" s="567" customFormat="1" ht="31.15" customHeight="1">
      <c r="A111" s="696" t="s">
        <v>6586</v>
      </c>
      <c r="B111" s="989" t="s">
        <v>8317</v>
      </c>
      <c r="C111" s="990"/>
      <c r="D111" s="990"/>
      <c r="E111" s="990"/>
      <c r="F111" s="991"/>
      <c r="G111" s="992" t="s">
        <v>8447</v>
      </c>
      <c r="H111" s="993"/>
      <c r="I111" s="993"/>
      <c r="J111" s="993"/>
      <c r="K111" s="993"/>
      <c r="L111" s="993"/>
      <c r="M111" s="993"/>
      <c r="N111" s="993"/>
      <c r="O111" s="993"/>
      <c r="P111" s="993"/>
      <c r="Q111" s="993"/>
      <c r="R111" s="993"/>
      <c r="S111" s="993"/>
      <c r="T111" s="993"/>
      <c r="U111" s="993"/>
      <c r="V111" s="993"/>
      <c r="W111" s="993"/>
      <c r="X111" s="993"/>
      <c r="Y111" s="993"/>
      <c r="Z111" s="993"/>
      <c r="AA111" s="993"/>
      <c r="AB111" s="994"/>
      <c r="AC111" s="977">
        <f>'SP_Passivo MIN'!AC111</f>
        <v>0</v>
      </c>
      <c r="AD111" s="978"/>
      <c r="AE111" s="978"/>
      <c r="AF111" s="978"/>
      <c r="AG111" s="979"/>
      <c r="AH111" s="696" t="s">
        <v>6571</v>
      </c>
    </row>
    <row r="112" spans="1:34" s="567" customFormat="1" ht="31.15" customHeight="1">
      <c r="A112" s="684"/>
      <c r="B112" s="971" t="s">
        <v>8319</v>
      </c>
      <c r="C112" s="972"/>
      <c r="D112" s="972"/>
      <c r="E112" s="972"/>
      <c r="F112" s="973"/>
      <c r="G112" s="974" t="s">
        <v>8448</v>
      </c>
      <c r="H112" s="975"/>
      <c r="I112" s="975"/>
      <c r="J112" s="975"/>
      <c r="K112" s="975"/>
      <c r="L112" s="975"/>
      <c r="M112" s="975"/>
      <c r="N112" s="975"/>
      <c r="O112" s="975"/>
      <c r="P112" s="975"/>
      <c r="Q112" s="975"/>
      <c r="R112" s="975"/>
      <c r="S112" s="975"/>
      <c r="T112" s="975"/>
      <c r="U112" s="975"/>
      <c r="V112" s="975"/>
      <c r="W112" s="975"/>
      <c r="X112" s="975"/>
      <c r="Y112" s="975"/>
      <c r="Z112" s="975"/>
      <c r="AA112" s="975"/>
      <c r="AB112" s="976"/>
      <c r="AC112" s="1001">
        <f>'SP_Passivo MIN'!AC112</f>
        <v>0</v>
      </c>
      <c r="AD112" s="1002"/>
      <c r="AE112" s="1002"/>
      <c r="AF112" s="1002"/>
      <c r="AG112" s="1003"/>
      <c r="AH112" s="696" t="s">
        <v>6571</v>
      </c>
    </row>
    <row r="113" spans="1:34" s="567" customFormat="1" ht="18.75" customHeight="1">
      <c r="A113" s="684"/>
      <c r="B113" s="1119" t="s">
        <v>2124</v>
      </c>
      <c r="C113" s="1120"/>
      <c r="D113" s="1120"/>
      <c r="E113" s="1120"/>
      <c r="F113" s="1121"/>
      <c r="G113" s="1122" t="s">
        <v>8449</v>
      </c>
      <c r="H113" s="1123"/>
      <c r="I113" s="1123"/>
      <c r="J113" s="1123"/>
      <c r="K113" s="1123"/>
      <c r="L113" s="1123"/>
      <c r="M113" s="1123"/>
      <c r="N113" s="1123"/>
      <c r="O113" s="1123"/>
      <c r="P113" s="1123"/>
      <c r="Q113" s="1123"/>
      <c r="R113" s="1123"/>
      <c r="S113" s="1123"/>
      <c r="T113" s="1123"/>
      <c r="U113" s="1123"/>
      <c r="V113" s="1123"/>
      <c r="W113" s="1123"/>
      <c r="X113" s="1123"/>
      <c r="Y113" s="1123"/>
      <c r="Z113" s="1123"/>
      <c r="AA113" s="1123"/>
      <c r="AB113" s="1124"/>
      <c r="AC113" s="977">
        <f>'SP_Passivo MIN'!AC113</f>
        <v>0</v>
      </c>
      <c r="AD113" s="978"/>
      <c r="AE113" s="978"/>
      <c r="AF113" s="978"/>
      <c r="AG113" s="979"/>
      <c r="AH113" s="696" t="s">
        <v>6571</v>
      </c>
    </row>
    <row r="114" spans="1:34" s="567" customFormat="1" ht="15.75" customHeight="1">
      <c r="A114" s="684"/>
      <c r="B114" s="989" t="s">
        <v>2135</v>
      </c>
      <c r="C114" s="990"/>
      <c r="D114" s="990"/>
      <c r="E114" s="990"/>
      <c r="F114" s="991"/>
      <c r="G114" s="992" t="s">
        <v>8450</v>
      </c>
      <c r="H114" s="993"/>
      <c r="I114" s="993"/>
      <c r="J114" s="993"/>
      <c r="K114" s="993"/>
      <c r="L114" s="993"/>
      <c r="M114" s="993"/>
      <c r="N114" s="993"/>
      <c r="O114" s="993"/>
      <c r="P114" s="993"/>
      <c r="Q114" s="993"/>
      <c r="R114" s="993"/>
      <c r="S114" s="993"/>
      <c r="T114" s="993"/>
      <c r="U114" s="993"/>
      <c r="V114" s="993"/>
      <c r="W114" s="993"/>
      <c r="X114" s="993"/>
      <c r="Y114" s="993"/>
      <c r="Z114" s="993"/>
      <c r="AA114" s="993"/>
      <c r="AB114" s="994"/>
      <c r="AC114" s="977">
        <f>'SP_Passivo MIN'!AC114</f>
        <v>0</v>
      </c>
      <c r="AD114" s="978"/>
      <c r="AE114" s="978"/>
      <c r="AF114" s="978"/>
      <c r="AG114" s="979"/>
      <c r="AH114" s="696" t="s">
        <v>6571</v>
      </c>
    </row>
    <row r="115" spans="1:34" s="567" customFormat="1" ht="15.75" customHeight="1">
      <c r="A115" s="684"/>
      <c r="B115" s="989" t="s">
        <v>2141</v>
      </c>
      <c r="C115" s="990"/>
      <c r="D115" s="990"/>
      <c r="E115" s="990"/>
      <c r="F115" s="991"/>
      <c r="G115" s="992" t="s">
        <v>8451</v>
      </c>
      <c r="H115" s="993"/>
      <c r="I115" s="993"/>
      <c r="J115" s="993"/>
      <c r="K115" s="993"/>
      <c r="L115" s="993"/>
      <c r="M115" s="993"/>
      <c r="N115" s="993"/>
      <c r="O115" s="993"/>
      <c r="P115" s="993"/>
      <c r="Q115" s="993"/>
      <c r="R115" s="993"/>
      <c r="S115" s="993"/>
      <c r="T115" s="993"/>
      <c r="U115" s="993"/>
      <c r="V115" s="993"/>
      <c r="W115" s="993"/>
      <c r="X115" s="993"/>
      <c r="Y115" s="993"/>
      <c r="Z115" s="993"/>
      <c r="AA115" s="993"/>
      <c r="AB115" s="994"/>
      <c r="AC115" s="977">
        <f>'SP_Passivo MIN'!AC115</f>
        <v>0</v>
      </c>
      <c r="AD115" s="978"/>
      <c r="AE115" s="978"/>
      <c r="AF115" s="978"/>
      <c r="AG115" s="979"/>
      <c r="AH115" s="696" t="s">
        <v>6571</v>
      </c>
    </row>
    <row r="116" spans="1:34" s="567" customFormat="1" ht="15.75" customHeight="1">
      <c r="A116" s="696"/>
      <c r="B116" s="971" t="s">
        <v>8324</v>
      </c>
      <c r="C116" s="972"/>
      <c r="D116" s="972"/>
      <c r="E116" s="972"/>
      <c r="F116" s="973"/>
      <c r="G116" s="974" t="s">
        <v>8452</v>
      </c>
      <c r="H116" s="975"/>
      <c r="I116" s="975"/>
      <c r="J116" s="975"/>
      <c r="K116" s="975"/>
      <c r="L116" s="975"/>
      <c r="M116" s="975"/>
      <c r="N116" s="975"/>
      <c r="O116" s="975"/>
      <c r="P116" s="975"/>
      <c r="Q116" s="975"/>
      <c r="R116" s="975"/>
      <c r="S116" s="975"/>
      <c r="T116" s="975"/>
      <c r="U116" s="975"/>
      <c r="V116" s="975"/>
      <c r="W116" s="975"/>
      <c r="X116" s="975"/>
      <c r="Y116" s="975"/>
      <c r="Z116" s="975"/>
      <c r="AA116" s="975"/>
      <c r="AB116" s="976"/>
      <c r="AC116" s="1001">
        <f>'SP_Passivo MIN'!AC116</f>
        <v>0</v>
      </c>
      <c r="AD116" s="1002"/>
      <c r="AE116" s="1002"/>
      <c r="AF116" s="1002"/>
      <c r="AG116" s="1003"/>
      <c r="AH116" s="696" t="s">
        <v>6571</v>
      </c>
    </row>
    <row r="117" spans="1:34" s="567" customFormat="1" ht="27" customHeight="1">
      <c r="A117" s="684"/>
      <c r="B117" s="1119" t="s">
        <v>2315</v>
      </c>
      <c r="C117" s="1120"/>
      <c r="D117" s="1120"/>
      <c r="E117" s="1120"/>
      <c r="F117" s="1121"/>
      <c r="G117" s="1122" t="s">
        <v>8453</v>
      </c>
      <c r="H117" s="1123"/>
      <c r="I117" s="1123"/>
      <c r="J117" s="1123"/>
      <c r="K117" s="1123"/>
      <c r="L117" s="1123"/>
      <c r="M117" s="1123"/>
      <c r="N117" s="1123"/>
      <c r="O117" s="1123"/>
      <c r="P117" s="1123"/>
      <c r="Q117" s="1123"/>
      <c r="R117" s="1123"/>
      <c r="S117" s="1123"/>
      <c r="T117" s="1123"/>
      <c r="U117" s="1123"/>
      <c r="V117" s="1123"/>
      <c r="W117" s="1123"/>
      <c r="X117" s="1123"/>
      <c r="Y117" s="1123"/>
      <c r="Z117" s="1123"/>
      <c r="AA117" s="1123"/>
      <c r="AB117" s="1124"/>
      <c r="AC117" s="977">
        <f>'SP_Passivo MIN'!AC117</f>
        <v>0</v>
      </c>
      <c r="AD117" s="978"/>
      <c r="AE117" s="978"/>
      <c r="AF117" s="978"/>
      <c r="AG117" s="979"/>
      <c r="AH117" s="696" t="s">
        <v>6571</v>
      </c>
    </row>
    <row r="118" spans="1:34" s="567" customFormat="1" ht="15.75" customHeight="1">
      <c r="A118" s="684"/>
      <c r="B118" s="989" t="s">
        <v>2326</v>
      </c>
      <c r="C118" s="990"/>
      <c r="D118" s="990"/>
      <c r="E118" s="990"/>
      <c r="F118" s="991"/>
      <c r="G118" s="992" t="s">
        <v>8454</v>
      </c>
      <c r="H118" s="993"/>
      <c r="I118" s="993"/>
      <c r="J118" s="993"/>
      <c r="K118" s="993"/>
      <c r="L118" s="993"/>
      <c r="M118" s="993"/>
      <c r="N118" s="993"/>
      <c r="O118" s="993"/>
      <c r="P118" s="993"/>
      <c r="Q118" s="993"/>
      <c r="R118" s="993"/>
      <c r="S118" s="993"/>
      <c r="T118" s="993"/>
      <c r="U118" s="993"/>
      <c r="V118" s="993"/>
      <c r="W118" s="993"/>
      <c r="X118" s="993"/>
      <c r="Y118" s="993"/>
      <c r="Z118" s="993"/>
      <c r="AA118" s="993"/>
      <c r="AB118" s="994"/>
      <c r="AC118" s="977">
        <f>'SP_Passivo MIN'!AC118</f>
        <v>0</v>
      </c>
      <c r="AD118" s="978"/>
      <c r="AE118" s="978"/>
      <c r="AF118" s="978"/>
      <c r="AG118" s="979"/>
      <c r="AH118" s="696" t="s">
        <v>6571</v>
      </c>
    </row>
    <row r="119" spans="1:34" s="567" customFormat="1" ht="15.75" customHeight="1">
      <c r="A119" s="696"/>
      <c r="B119" s="971" t="s">
        <v>2016</v>
      </c>
      <c r="C119" s="972"/>
      <c r="D119" s="972"/>
      <c r="E119" s="972"/>
      <c r="F119" s="973"/>
      <c r="G119" s="974" t="s">
        <v>8455</v>
      </c>
      <c r="H119" s="975"/>
      <c r="I119" s="975"/>
      <c r="J119" s="975"/>
      <c r="K119" s="975"/>
      <c r="L119" s="975"/>
      <c r="M119" s="975"/>
      <c r="N119" s="975"/>
      <c r="O119" s="975"/>
      <c r="P119" s="975"/>
      <c r="Q119" s="975"/>
      <c r="R119" s="975"/>
      <c r="S119" s="975"/>
      <c r="T119" s="975"/>
      <c r="U119" s="975"/>
      <c r="V119" s="975"/>
      <c r="W119" s="975"/>
      <c r="X119" s="975"/>
      <c r="Y119" s="975"/>
      <c r="Z119" s="975"/>
      <c r="AA119" s="975"/>
      <c r="AB119" s="976"/>
      <c r="AC119" s="977">
        <f>'SP_Passivo MIN'!AC119</f>
        <v>0</v>
      </c>
      <c r="AD119" s="978"/>
      <c r="AE119" s="978"/>
      <c r="AF119" s="978"/>
      <c r="AG119" s="979"/>
      <c r="AH119" s="696" t="s">
        <v>6571</v>
      </c>
    </row>
    <row r="120" spans="1:34" s="567" customFormat="1" ht="15.75" customHeight="1">
      <c r="A120" s="696"/>
      <c r="B120" s="971" t="s">
        <v>2229</v>
      </c>
      <c r="C120" s="972"/>
      <c r="D120" s="972"/>
      <c r="E120" s="972"/>
      <c r="F120" s="973"/>
      <c r="G120" s="974" t="s">
        <v>8456</v>
      </c>
      <c r="H120" s="975"/>
      <c r="I120" s="975"/>
      <c r="J120" s="975"/>
      <c r="K120" s="975"/>
      <c r="L120" s="975"/>
      <c r="M120" s="975"/>
      <c r="N120" s="975"/>
      <c r="O120" s="975"/>
      <c r="P120" s="975"/>
      <c r="Q120" s="975"/>
      <c r="R120" s="975"/>
      <c r="S120" s="975"/>
      <c r="T120" s="975"/>
      <c r="U120" s="975"/>
      <c r="V120" s="975"/>
      <c r="W120" s="975"/>
      <c r="X120" s="975"/>
      <c r="Y120" s="975"/>
      <c r="Z120" s="975"/>
      <c r="AA120" s="975"/>
      <c r="AB120" s="976"/>
      <c r="AC120" s="977">
        <f>'SP_Passivo MIN'!AC120</f>
        <v>0</v>
      </c>
      <c r="AD120" s="978"/>
      <c r="AE120" s="978"/>
      <c r="AF120" s="978"/>
      <c r="AG120" s="979"/>
      <c r="AH120" s="696" t="s">
        <v>6571</v>
      </c>
    </row>
    <row r="121" spans="1:34" s="567" customFormat="1" ht="15.75" customHeight="1">
      <c r="A121" s="696"/>
      <c r="B121" s="971" t="s">
        <v>2187</v>
      </c>
      <c r="C121" s="972"/>
      <c r="D121" s="972"/>
      <c r="E121" s="972"/>
      <c r="F121" s="973"/>
      <c r="G121" s="974" t="s">
        <v>8457</v>
      </c>
      <c r="H121" s="975"/>
      <c r="I121" s="975"/>
      <c r="J121" s="975"/>
      <c r="K121" s="975"/>
      <c r="L121" s="975"/>
      <c r="M121" s="975"/>
      <c r="N121" s="975"/>
      <c r="O121" s="975"/>
      <c r="P121" s="975"/>
      <c r="Q121" s="975"/>
      <c r="R121" s="975"/>
      <c r="S121" s="975"/>
      <c r="T121" s="975"/>
      <c r="U121" s="975"/>
      <c r="V121" s="975"/>
      <c r="W121" s="975"/>
      <c r="X121" s="975"/>
      <c r="Y121" s="975"/>
      <c r="Z121" s="975"/>
      <c r="AA121" s="975"/>
      <c r="AB121" s="976"/>
      <c r="AC121" s="977">
        <f>'SP_Passivo MIN'!AC121</f>
        <v>0</v>
      </c>
      <c r="AD121" s="978"/>
      <c r="AE121" s="978"/>
      <c r="AF121" s="978"/>
      <c r="AG121" s="979"/>
      <c r="AH121" s="696" t="s">
        <v>6571</v>
      </c>
    </row>
    <row r="122" spans="1:34" s="567" customFormat="1" ht="15.75" customHeight="1">
      <c r="A122" s="696"/>
      <c r="B122" s="971" t="s">
        <v>8331</v>
      </c>
      <c r="C122" s="972"/>
      <c r="D122" s="972"/>
      <c r="E122" s="972"/>
      <c r="F122" s="973"/>
      <c r="G122" s="974" t="s">
        <v>8458</v>
      </c>
      <c r="H122" s="975"/>
      <c r="I122" s="975"/>
      <c r="J122" s="975"/>
      <c r="K122" s="975"/>
      <c r="L122" s="975"/>
      <c r="M122" s="975"/>
      <c r="N122" s="975"/>
      <c r="O122" s="975"/>
      <c r="P122" s="975"/>
      <c r="Q122" s="975"/>
      <c r="R122" s="975"/>
      <c r="S122" s="975"/>
      <c r="T122" s="975"/>
      <c r="U122" s="975"/>
      <c r="V122" s="975"/>
      <c r="W122" s="975"/>
      <c r="X122" s="975"/>
      <c r="Y122" s="975"/>
      <c r="Z122" s="975"/>
      <c r="AA122" s="975"/>
      <c r="AB122" s="976"/>
      <c r="AC122" s="1001">
        <f>'SP_Passivo MIN'!AC122</f>
        <v>0</v>
      </c>
      <c r="AD122" s="1002"/>
      <c r="AE122" s="1002"/>
      <c r="AF122" s="1002"/>
      <c r="AG122" s="1003"/>
      <c r="AH122" s="696" t="s">
        <v>6571</v>
      </c>
    </row>
    <row r="123" spans="1:34" s="567" customFormat="1" ht="15.75" customHeight="1">
      <c r="A123" s="696"/>
      <c r="B123" s="989" t="s">
        <v>2036</v>
      </c>
      <c r="C123" s="990"/>
      <c r="D123" s="990"/>
      <c r="E123" s="990"/>
      <c r="F123" s="991"/>
      <c r="G123" s="992" t="s">
        <v>8459</v>
      </c>
      <c r="H123" s="993"/>
      <c r="I123" s="993"/>
      <c r="J123" s="993"/>
      <c r="K123" s="993"/>
      <c r="L123" s="993"/>
      <c r="M123" s="993"/>
      <c r="N123" s="993"/>
      <c r="O123" s="993"/>
      <c r="P123" s="993"/>
      <c r="Q123" s="993"/>
      <c r="R123" s="993"/>
      <c r="S123" s="993"/>
      <c r="T123" s="993"/>
      <c r="U123" s="993"/>
      <c r="V123" s="993"/>
      <c r="W123" s="993"/>
      <c r="X123" s="993"/>
      <c r="Y123" s="993"/>
      <c r="Z123" s="993"/>
      <c r="AA123" s="993"/>
      <c r="AB123" s="994"/>
      <c r="AC123" s="977">
        <f>'SP_Passivo MIN'!AC123</f>
        <v>0</v>
      </c>
      <c r="AD123" s="978"/>
      <c r="AE123" s="978"/>
      <c r="AF123" s="978"/>
      <c r="AG123" s="979"/>
      <c r="AH123" s="696" t="s">
        <v>6571</v>
      </c>
    </row>
    <row r="124" spans="1:34" s="567" customFormat="1" ht="15.75" customHeight="1">
      <c r="A124" s="684"/>
      <c r="B124" s="989" t="s">
        <v>1843</v>
      </c>
      <c r="C124" s="990"/>
      <c r="D124" s="990"/>
      <c r="E124" s="990"/>
      <c r="F124" s="991"/>
      <c r="G124" s="992" t="s">
        <v>8460</v>
      </c>
      <c r="H124" s="993"/>
      <c r="I124" s="993"/>
      <c r="J124" s="993"/>
      <c r="K124" s="993"/>
      <c r="L124" s="993"/>
      <c r="M124" s="993"/>
      <c r="N124" s="993"/>
      <c r="O124" s="993"/>
      <c r="P124" s="993"/>
      <c r="Q124" s="993"/>
      <c r="R124" s="993"/>
      <c r="S124" s="993"/>
      <c r="T124" s="993"/>
      <c r="U124" s="993"/>
      <c r="V124" s="993"/>
      <c r="W124" s="993"/>
      <c r="X124" s="993"/>
      <c r="Y124" s="993"/>
      <c r="Z124" s="993"/>
      <c r="AA124" s="993"/>
      <c r="AB124" s="994"/>
      <c r="AC124" s="977">
        <f>'SP_Passivo MIN'!AC124</f>
        <v>0</v>
      </c>
      <c r="AD124" s="978"/>
      <c r="AE124" s="978"/>
      <c r="AF124" s="978"/>
      <c r="AG124" s="979"/>
      <c r="AH124" s="696" t="s">
        <v>6571</v>
      </c>
    </row>
    <row r="125" spans="1:34" s="567" customFormat="1" ht="15.75" customHeight="1">
      <c r="A125" s="684"/>
      <c r="B125" s="989" t="s">
        <v>8335</v>
      </c>
      <c r="C125" s="990"/>
      <c r="D125" s="990"/>
      <c r="E125" s="990"/>
      <c r="F125" s="991"/>
      <c r="G125" s="992" t="s">
        <v>8461</v>
      </c>
      <c r="H125" s="993"/>
      <c r="I125" s="993"/>
      <c r="J125" s="993"/>
      <c r="K125" s="993"/>
      <c r="L125" s="993"/>
      <c r="M125" s="993"/>
      <c r="N125" s="993"/>
      <c r="O125" s="993"/>
      <c r="P125" s="993"/>
      <c r="Q125" s="993"/>
      <c r="R125" s="993"/>
      <c r="S125" s="993"/>
      <c r="T125" s="993"/>
      <c r="U125" s="993"/>
      <c r="V125" s="993"/>
      <c r="W125" s="993"/>
      <c r="X125" s="993"/>
      <c r="Y125" s="993"/>
      <c r="Z125" s="993"/>
      <c r="AA125" s="993"/>
      <c r="AB125" s="994"/>
      <c r="AC125" s="977">
        <f>'SP_Passivo MIN'!AC125</f>
        <v>0</v>
      </c>
      <c r="AD125" s="978"/>
      <c r="AE125" s="978"/>
      <c r="AF125" s="978"/>
      <c r="AG125" s="979"/>
      <c r="AH125" s="696" t="s">
        <v>6571</v>
      </c>
    </row>
    <row r="126" spans="1:34" s="567" customFormat="1" ht="15.75" customHeight="1" thickBot="1">
      <c r="A126" s="684"/>
      <c r="B126" s="995" t="s">
        <v>2064</v>
      </c>
      <c r="C126" s="996"/>
      <c r="D126" s="996"/>
      <c r="E126" s="996"/>
      <c r="F126" s="997"/>
      <c r="G126" s="998" t="s">
        <v>8462</v>
      </c>
      <c r="H126" s="999"/>
      <c r="I126" s="999"/>
      <c r="J126" s="999"/>
      <c r="K126" s="999"/>
      <c r="L126" s="999"/>
      <c r="M126" s="999"/>
      <c r="N126" s="999"/>
      <c r="O126" s="999"/>
      <c r="P126" s="999"/>
      <c r="Q126" s="999"/>
      <c r="R126" s="999"/>
      <c r="S126" s="999"/>
      <c r="T126" s="999"/>
      <c r="U126" s="999"/>
      <c r="V126" s="999"/>
      <c r="W126" s="999"/>
      <c r="X126" s="999"/>
      <c r="Y126" s="999"/>
      <c r="Z126" s="999"/>
      <c r="AA126" s="999"/>
      <c r="AB126" s="1000"/>
      <c r="AC126" s="967">
        <f>'SP_Passivo MIN'!AC126</f>
        <v>0</v>
      </c>
      <c r="AD126" s="968"/>
      <c r="AE126" s="968"/>
      <c r="AF126" s="968"/>
      <c r="AG126" s="969"/>
      <c r="AH126" s="720" t="s">
        <v>6571</v>
      </c>
    </row>
    <row r="127" spans="1:34" s="567" customFormat="1" ht="15.75" customHeight="1">
      <c r="A127" s="689"/>
      <c r="B127" s="980" t="s">
        <v>8338</v>
      </c>
      <c r="C127" s="981"/>
      <c r="D127" s="981"/>
      <c r="E127" s="981"/>
      <c r="F127" s="982"/>
      <c r="G127" s="983" t="s">
        <v>8463</v>
      </c>
      <c r="H127" s="984"/>
      <c r="I127" s="984"/>
      <c r="J127" s="984"/>
      <c r="K127" s="984"/>
      <c r="L127" s="984"/>
      <c r="M127" s="984"/>
      <c r="N127" s="984"/>
      <c r="O127" s="984"/>
      <c r="P127" s="984"/>
      <c r="Q127" s="984"/>
      <c r="R127" s="984"/>
      <c r="S127" s="984"/>
      <c r="T127" s="984"/>
      <c r="U127" s="984"/>
      <c r="V127" s="984"/>
      <c r="W127" s="984"/>
      <c r="X127" s="984"/>
      <c r="Y127" s="984"/>
      <c r="Z127" s="984"/>
      <c r="AA127" s="984"/>
      <c r="AB127" s="985"/>
      <c r="AC127" s="986">
        <f>'SP_Passivo MIN'!AC127</f>
        <v>0</v>
      </c>
      <c r="AD127" s="987"/>
      <c r="AE127" s="987"/>
      <c r="AF127" s="987"/>
      <c r="AG127" s="988"/>
      <c r="AH127" s="719" t="s">
        <v>6571</v>
      </c>
    </row>
    <row r="128" spans="1:34" s="567" customFormat="1" ht="15.75" customHeight="1">
      <c r="A128" s="684"/>
      <c r="B128" s="971" t="s">
        <v>8340</v>
      </c>
      <c r="C128" s="972"/>
      <c r="D128" s="972"/>
      <c r="E128" s="972"/>
      <c r="F128" s="973"/>
      <c r="G128" s="974" t="s">
        <v>8464</v>
      </c>
      <c r="H128" s="975"/>
      <c r="I128" s="975"/>
      <c r="J128" s="975"/>
      <c r="K128" s="975"/>
      <c r="L128" s="975"/>
      <c r="M128" s="975"/>
      <c r="N128" s="975"/>
      <c r="O128" s="975"/>
      <c r="P128" s="975"/>
      <c r="Q128" s="975"/>
      <c r="R128" s="975"/>
      <c r="S128" s="975"/>
      <c r="T128" s="975"/>
      <c r="U128" s="975"/>
      <c r="V128" s="975"/>
      <c r="W128" s="975"/>
      <c r="X128" s="975"/>
      <c r="Y128" s="975"/>
      <c r="Z128" s="975"/>
      <c r="AA128" s="975"/>
      <c r="AB128" s="976"/>
      <c r="AC128" s="1001">
        <f>'SP_Passivo MIN'!AC128</f>
        <v>0</v>
      </c>
      <c r="AD128" s="1002"/>
      <c r="AE128" s="1002"/>
      <c r="AF128" s="1002"/>
      <c r="AG128" s="1003"/>
      <c r="AH128" s="696" t="s">
        <v>6571</v>
      </c>
    </row>
    <row r="129" spans="1:34" s="567" customFormat="1" ht="15.75" customHeight="1">
      <c r="A129" s="684"/>
      <c r="B129" s="989" t="s">
        <v>2389</v>
      </c>
      <c r="C129" s="990"/>
      <c r="D129" s="990"/>
      <c r="E129" s="990"/>
      <c r="F129" s="991"/>
      <c r="G129" s="992" t="s">
        <v>8465</v>
      </c>
      <c r="H129" s="993"/>
      <c r="I129" s="993"/>
      <c r="J129" s="993"/>
      <c r="K129" s="993"/>
      <c r="L129" s="993"/>
      <c r="M129" s="993"/>
      <c r="N129" s="993"/>
      <c r="O129" s="993"/>
      <c r="P129" s="993"/>
      <c r="Q129" s="993"/>
      <c r="R129" s="993"/>
      <c r="S129" s="993"/>
      <c r="T129" s="993"/>
      <c r="U129" s="993"/>
      <c r="V129" s="993"/>
      <c r="W129" s="993"/>
      <c r="X129" s="993"/>
      <c r="Y129" s="993"/>
      <c r="Z129" s="993"/>
      <c r="AA129" s="993"/>
      <c r="AB129" s="994"/>
      <c r="AC129" s="977">
        <f>'SP_Passivo MIN'!AC129</f>
        <v>0</v>
      </c>
      <c r="AD129" s="978"/>
      <c r="AE129" s="978"/>
      <c r="AF129" s="978"/>
      <c r="AG129" s="979"/>
      <c r="AH129" s="696" t="s">
        <v>6571</v>
      </c>
    </row>
    <row r="130" spans="1:34" s="567" customFormat="1" ht="15.75" customHeight="1">
      <c r="A130" s="696" t="s">
        <v>6586</v>
      </c>
      <c r="B130" s="989" t="s">
        <v>8343</v>
      </c>
      <c r="C130" s="990"/>
      <c r="D130" s="990"/>
      <c r="E130" s="990"/>
      <c r="F130" s="991"/>
      <c r="G130" s="992" t="s">
        <v>8466</v>
      </c>
      <c r="H130" s="993"/>
      <c r="I130" s="993"/>
      <c r="J130" s="993"/>
      <c r="K130" s="993"/>
      <c r="L130" s="993"/>
      <c r="M130" s="993"/>
      <c r="N130" s="993"/>
      <c r="O130" s="993"/>
      <c r="P130" s="993"/>
      <c r="Q130" s="993"/>
      <c r="R130" s="993"/>
      <c r="S130" s="993"/>
      <c r="T130" s="993"/>
      <c r="U130" s="993"/>
      <c r="V130" s="993"/>
      <c r="W130" s="993"/>
      <c r="X130" s="993"/>
      <c r="Y130" s="993"/>
      <c r="Z130" s="993"/>
      <c r="AA130" s="993"/>
      <c r="AB130" s="994"/>
      <c r="AC130" s="977">
        <f>'SP_Passivo MIN'!AC130</f>
        <v>0</v>
      </c>
      <c r="AD130" s="978"/>
      <c r="AE130" s="978"/>
      <c r="AF130" s="978"/>
      <c r="AG130" s="979"/>
      <c r="AH130" s="696" t="s">
        <v>6571</v>
      </c>
    </row>
    <row r="131" spans="1:34" s="567" customFormat="1" ht="15.75" customHeight="1">
      <c r="A131" s="684"/>
      <c r="B131" s="971" t="s">
        <v>8345</v>
      </c>
      <c r="C131" s="972"/>
      <c r="D131" s="972"/>
      <c r="E131" s="972"/>
      <c r="F131" s="973"/>
      <c r="G131" s="974" t="s">
        <v>8467</v>
      </c>
      <c r="H131" s="975"/>
      <c r="I131" s="975"/>
      <c r="J131" s="975"/>
      <c r="K131" s="975"/>
      <c r="L131" s="975"/>
      <c r="M131" s="975"/>
      <c r="N131" s="975"/>
      <c r="O131" s="975"/>
      <c r="P131" s="975"/>
      <c r="Q131" s="975"/>
      <c r="R131" s="975"/>
      <c r="S131" s="975"/>
      <c r="T131" s="975"/>
      <c r="U131" s="975"/>
      <c r="V131" s="975"/>
      <c r="W131" s="975"/>
      <c r="X131" s="975"/>
      <c r="Y131" s="975"/>
      <c r="Z131" s="975"/>
      <c r="AA131" s="975"/>
      <c r="AB131" s="976"/>
      <c r="AC131" s="1001">
        <f>'SP_Passivo MIN'!AC131</f>
        <v>0</v>
      </c>
      <c r="AD131" s="1002"/>
      <c r="AE131" s="1002"/>
      <c r="AF131" s="1002"/>
      <c r="AG131" s="1003"/>
      <c r="AH131" s="696" t="s">
        <v>6571</v>
      </c>
    </row>
    <row r="132" spans="1:34" s="567" customFormat="1" ht="15.75" customHeight="1">
      <c r="A132" s="684"/>
      <c r="B132" s="989" t="s">
        <v>2397</v>
      </c>
      <c r="C132" s="990"/>
      <c r="D132" s="990"/>
      <c r="E132" s="990"/>
      <c r="F132" s="991"/>
      <c r="G132" s="992" t="s">
        <v>8468</v>
      </c>
      <c r="H132" s="993"/>
      <c r="I132" s="993"/>
      <c r="J132" s="993"/>
      <c r="K132" s="993"/>
      <c r="L132" s="993"/>
      <c r="M132" s="993"/>
      <c r="N132" s="993"/>
      <c r="O132" s="993"/>
      <c r="P132" s="993"/>
      <c r="Q132" s="993"/>
      <c r="R132" s="993"/>
      <c r="S132" s="993"/>
      <c r="T132" s="993"/>
      <c r="U132" s="993"/>
      <c r="V132" s="993"/>
      <c r="W132" s="993"/>
      <c r="X132" s="993"/>
      <c r="Y132" s="993"/>
      <c r="Z132" s="993"/>
      <c r="AA132" s="993"/>
      <c r="AB132" s="994"/>
      <c r="AC132" s="977">
        <f>'SP_Passivo MIN'!AC132</f>
        <v>0</v>
      </c>
      <c r="AD132" s="978"/>
      <c r="AE132" s="978"/>
      <c r="AF132" s="978"/>
      <c r="AG132" s="979"/>
      <c r="AH132" s="696" t="s">
        <v>6571</v>
      </c>
    </row>
    <row r="133" spans="1:34" s="567" customFormat="1" ht="15.75" customHeight="1" thickBot="1">
      <c r="A133" s="690" t="s">
        <v>6586</v>
      </c>
      <c r="B133" s="995" t="s">
        <v>8348</v>
      </c>
      <c r="C133" s="996"/>
      <c r="D133" s="996"/>
      <c r="E133" s="996"/>
      <c r="F133" s="997"/>
      <c r="G133" s="998" t="s">
        <v>8469</v>
      </c>
      <c r="H133" s="999"/>
      <c r="I133" s="999"/>
      <c r="J133" s="999"/>
      <c r="K133" s="999"/>
      <c r="L133" s="999"/>
      <c r="M133" s="999"/>
      <c r="N133" s="999"/>
      <c r="O133" s="999"/>
      <c r="P133" s="999"/>
      <c r="Q133" s="999"/>
      <c r="R133" s="999"/>
      <c r="S133" s="999"/>
      <c r="T133" s="999"/>
      <c r="U133" s="999"/>
      <c r="V133" s="999"/>
      <c r="W133" s="999"/>
      <c r="X133" s="999"/>
      <c r="Y133" s="999"/>
      <c r="Z133" s="999"/>
      <c r="AA133" s="999"/>
      <c r="AB133" s="1000"/>
      <c r="AC133" s="967">
        <f>'SP_Passivo MIN'!AC133</f>
        <v>0</v>
      </c>
      <c r="AD133" s="968"/>
      <c r="AE133" s="968"/>
      <c r="AF133" s="968"/>
      <c r="AG133" s="969"/>
      <c r="AH133" s="720" t="s">
        <v>6571</v>
      </c>
    </row>
    <row r="134" spans="1:34" s="567" customFormat="1" ht="15.75" customHeight="1">
      <c r="A134" s="705"/>
      <c r="B134" s="980" t="s">
        <v>8350</v>
      </c>
      <c r="C134" s="981"/>
      <c r="D134" s="981"/>
      <c r="E134" s="981"/>
      <c r="F134" s="982"/>
      <c r="G134" s="983" t="s">
        <v>8470</v>
      </c>
      <c r="H134" s="984"/>
      <c r="I134" s="984"/>
      <c r="J134" s="984"/>
      <c r="K134" s="984"/>
      <c r="L134" s="984"/>
      <c r="M134" s="984"/>
      <c r="N134" s="984"/>
      <c r="O134" s="984"/>
      <c r="P134" s="984"/>
      <c r="Q134" s="984"/>
      <c r="R134" s="984"/>
      <c r="S134" s="984"/>
      <c r="T134" s="984"/>
      <c r="U134" s="984"/>
      <c r="V134" s="984"/>
      <c r="W134" s="984"/>
      <c r="X134" s="984"/>
      <c r="Y134" s="984"/>
      <c r="Z134" s="984"/>
      <c r="AA134" s="984"/>
      <c r="AB134" s="985"/>
      <c r="AC134" s="986">
        <f>'SP_Passivo MIN'!AC134</f>
        <v>0</v>
      </c>
      <c r="AD134" s="987"/>
      <c r="AE134" s="987"/>
      <c r="AF134" s="987"/>
      <c r="AG134" s="988"/>
      <c r="AH134" s="719" t="s">
        <v>6571</v>
      </c>
    </row>
    <row r="135" spans="1:34" s="567" customFormat="1" ht="15.75" customHeight="1">
      <c r="A135" s="684"/>
      <c r="B135" s="971" t="s">
        <v>2431</v>
      </c>
      <c r="C135" s="972"/>
      <c r="D135" s="972"/>
      <c r="E135" s="972"/>
      <c r="F135" s="973"/>
      <c r="G135" s="974" t="s">
        <v>8471</v>
      </c>
      <c r="H135" s="975"/>
      <c r="I135" s="975"/>
      <c r="J135" s="975"/>
      <c r="K135" s="975"/>
      <c r="L135" s="975"/>
      <c r="M135" s="975"/>
      <c r="N135" s="975"/>
      <c r="O135" s="975"/>
      <c r="P135" s="975"/>
      <c r="Q135" s="975"/>
      <c r="R135" s="975"/>
      <c r="S135" s="975"/>
      <c r="T135" s="975"/>
      <c r="U135" s="975"/>
      <c r="V135" s="975"/>
      <c r="W135" s="975"/>
      <c r="X135" s="975"/>
      <c r="Y135" s="975"/>
      <c r="Z135" s="975"/>
      <c r="AA135" s="975"/>
      <c r="AB135" s="976"/>
      <c r="AC135" s="977">
        <f>'SP_Passivo MIN'!AC135</f>
        <v>0</v>
      </c>
      <c r="AD135" s="978"/>
      <c r="AE135" s="978"/>
      <c r="AF135" s="978"/>
      <c r="AG135" s="979"/>
      <c r="AH135" s="696" t="s">
        <v>6571</v>
      </c>
    </row>
    <row r="136" spans="1:34" s="567" customFormat="1" ht="15.75" customHeight="1">
      <c r="A136" s="684"/>
      <c r="B136" s="971" t="s">
        <v>2464</v>
      </c>
      <c r="C136" s="972"/>
      <c r="D136" s="972"/>
      <c r="E136" s="972"/>
      <c r="F136" s="973"/>
      <c r="G136" s="974" t="s">
        <v>8472</v>
      </c>
      <c r="H136" s="975"/>
      <c r="I136" s="975"/>
      <c r="J136" s="975"/>
      <c r="K136" s="975"/>
      <c r="L136" s="975"/>
      <c r="M136" s="975"/>
      <c r="N136" s="975"/>
      <c r="O136" s="975"/>
      <c r="P136" s="975"/>
      <c r="Q136" s="975"/>
      <c r="R136" s="975"/>
      <c r="S136" s="975"/>
      <c r="T136" s="975"/>
      <c r="U136" s="975"/>
      <c r="V136" s="975"/>
      <c r="W136" s="975"/>
      <c r="X136" s="975"/>
      <c r="Y136" s="975"/>
      <c r="Z136" s="975"/>
      <c r="AA136" s="975"/>
      <c r="AB136" s="976"/>
      <c r="AC136" s="977">
        <f>'SP_Passivo MIN'!AC136</f>
        <v>0</v>
      </c>
      <c r="AD136" s="978"/>
      <c r="AE136" s="978"/>
      <c r="AF136" s="978"/>
      <c r="AG136" s="979"/>
      <c r="AH136" s="696" t="s">
        <v>6571</v>
      </c>
    </row>
    <row r="137" spans="1:34" s="567" customFormat="1" ht="15.75" customHeight="1">
      <c r="A137" s="684"/>
      <c r="B137" s="971" t="s">
        <v>2449</v>
      </c>
      <c r="C137" s="972"/>
      <c r="D137" s="972"/>
      <c r="E137" s="972"/>
      <c r="F137" s="973"/>
      <c r="G137" s="974" t="s">
        <v>8473</v>
      </c>
      <c r="H137" s="975"/>
      <c r="I137" s="975"/>
      <c r="J137" s="975"/>
      <c r="K137" s="975"/>
      <c r="L137" s="975"/>
      <c r="M137" s="975"/>
      <c r="N137" s="975"/>
      <c r="O137" s="975"/>
      <c r="P137" s="975"/>
      <c r="Q137" s="975"/>
      <c r="R137" s="975"/>
      <c r="S137" s="975"/>
      <c r="T137" s="975"/>
      <c r="U137" s="975"/>
      <c r="V137" s="975"/>
      <c r="W137" s="975"/>
      <c r="X137" s="975"/>
      <c r="Y137" s="975"/>
      <c r="Z137" s="975"/>
      <c r="AA137" s="975"/>
      <c r="AB137" s="976"/>
      <c r="AC137" s="977">
        <f>'SP_Passivo MIN'!AC137</f>
        <v>0</v>
      </c>
      <c r="AD137" s="978"/>
      <c r="AE137" s="978"/>
      <c r="AF137" s="978"/>
      <c r="AG137" s="979"/>
      <c r="AH137" s="696" t="s">
        <v>6571</v>
      </c>
    </row>
    <row r="138" spans="1:34" s="567" customFormat="1" ht="15.75" customHeight="1" thickBot="1">
      <c r="A138" s="690"/>
      <c r="B138" s="961" t="s">
        <v>2424</v>
      </c>
      <c r="C138" s="962"/>
      <c r="D138" s="962"/>
      <c r="E138" s="962"/>
      <c r="F138" s="963"/>
      <c r="G138" s="964" t="s">
        <v>8474</v>
      </c>
      <c r="H138" s="965"/>
      <c r="I138" s="965"/>
      <c r="J138" s="965"/>
      <c r="K138" s="965"/>
      <c r="L138" s="965"/>
      <c r="M138" s="965"/>
      <c r="N138" s="965"/>
      <c r="O138" s="965"/>
      <c r="P138" s="965"/>
      <c r="Q138" s="965"/>
      <c r="R138" s="965"/>
      <c r="S138" s="965"/>
      <c r="T138" s="965"/>
      <c r="U138" s="965"/>
      <c r="V138" s="965"/>
      <c r="W138" s="965"/>
      <c r="X138" s="965"/>
      <c r="Y138" s="965"/>
      <c r="Z138" s="965"/>
      <c r="AA138" s="965"/>
      <c r="AB138" s="966"/>
      <c r="AC138" s="967">
        <f>'SP_Passivo MIN'!AC138</f>
        <v>0</v>
      </c>
      <c r="AD138" s="968"/>
      <c r="AE138" s="968"/>
      <c r="AF138" s="968"/>
      <c r="AG138" s="969"/>
      <c r="AH138" s="720" t="s">
        <v>6571</v>
      </c>
    </row>
    <row r="139" spans="1:34" ht="9.9499999999999993" customHeight="1">
      <c r="A139" s="721"/>
      <c r="B139" s="722"/>
      <c r="C139" s="722"/>
      <c r="D139" s="722"/>
      <c r="E139" s="722"/>
      <c r="F139" s="722"/>
      <c r="G139" s="723"/>
      <c r="H139" s="723"/>
      <c r="I139" s="723"/>
      <c r="J139" s="723"/>
      <c r="K139" s="723"/>
      <c r="L139" s="723"/>
      <c r="M139" s="723"/>
      <c r="N139" s="723"/>
      <c r="O139" s="723"/>
      <c r="P139" s="723"/>
      <c r="Q139" s="723"/>
      <c r="R139" s="723"/>
      <c r="S139" s="723"/>
      <c r="T139" s="723"/>
      <c r="U139" s="723"/>
      <c r="V139" s="723"/>
      <c r="W139" s="723"/>
      <c r="X139" s="723"/>
      <c r="Y139" s="723"/>
      <c r="Z139" s="723"/>
      <c r="AA139" s="723"/>
      <c r="AB139" s="723"/>
      <c r="AC139" s="724"/>
      <c r="AD139" s="725"/>
      <c r="AE139" s="725"/>
      <c r="AF139" s="725"/>
      <c r="AG139" s="723"/>
      <c r="AH139" s="726"/>
    </row>
    <row r="140" spans="1:34" ht="15.75" customHeight="1">
      <c r="A140" s="721"/>
      <c r="B140" s="722"/>
      <c r="C140" s="722"/>
      <c r="D140" s="722"/>
      <c r="E140" s="722"/>
      <c r="F140" s="722"/>
      <c r="G140" s="723"/>
      <c r="H140" s="723"/>
      <c r="I140" s="723"/>
      <c r="J140" s="723"/>
      <c r="K140" s="723"/>
      <c r="L140" s="723"/>
      <c r="M140" s="723"/>
      <c r="N140" s="723"/>
      <c r="O140" s="723"/>
      <c r="P140" s="723"/>
      <c r="Q140" s="723"/>
      <c r="R140" s="723"/>
      <c r="S140" s="723"/>
      <c r="T140" s="723"/>
      <c r="U140" s="723"/>
      <c r="V140" s="723"/>
      <c r="W140" s="723"/>
      <c r="X140" s="723"/>
      <c r="Y140" s="723"/>
      <c r="Z140" s="723"/>
      <c r="AA140" s="723"/>
      <c r="AB140" s="723"/>
      <c r="AC140" s="724"/>
      <c r="AD140" s="725"/>
      <c r="AE140" s="725"/>
      <c r="AF140" s="725"/>
      <c r="AG140" s="723"/>
      <c r="AH140" s="726"/>
    </row>
    <row r="141" spans="1:34" ht="15.75" customHeight="1">
      <c r="A141" s="727" t="s">
        <v>8475</v>
      </c>
      <c r="B141" s="722"/>
      <c r="C141" s="722"/>
      <c r="D141" s="722"/>
      <c r="E141" s="722"/>
      <c r="F141" s="722"/>
      <c r="G141" s="723"/>
      <c r="H141" s="723"/>
      <c r="I141" s="723"/>
      <c r="J141" s="723"/>
      <c r="K141" s="723"/>
      <c r="L141" s="723"/>
      <c r="M141" s="723"/>
      <c r="N141" s="723"/>
      <c r="O141" s="723"/>
      <c r="P141" s="723"/>
      <c r="Q141" s="723"/>
      <c r="R141" s="723"/>
      <c r="S141" s="723"/>
      <c r="T141" s="723"/>
      <c r="U141" s="723"/>
      <c r="V141" s="723"/>
      <c r="W141" s="723"/>
      <c r="X141" s="723"/>
      <c r="Y141" s="723"/>
      <c r="Z141" s="723"/>
      <c r="AA141" s="723"/>
      <c r="AB141" s="723"/>
      <c r="AC141" s="724"/>
      <c r="AD141" s="725"/>
      <c r="AE141" s="725"/>
      <c r="AF141" s="725"/>
      <c r="AG141" s="723"/>
      <c r="AH141" s="726"/>
    </row>
    <row r="142" spans="1:34" ht="3" customHeight="1">
      <c r="A142" s="721"/>
      <c r="B142" s="722"/>
      <c r="C142" s="722"/>
      <c r="D142" s="722"/>
      <c r="E142" s="722"/>
      <c r="F142" s="722"/>
      <c r="G142" s="723"/>
      <c r="H142" s="723"/>
      <c r="I142" s="723"/>
      <c r="J142" s="723"/>
      <c r="K142" s="723"/>
      <c r="L142" s="723"/>
      <c r="M142" s="723"/>
      <c r="N142" s="723"/>
      <c r="O142" s="723"/>
      <c r="P142" s="723"/>
      <c r="Q142" s="723"/>
      <c r="R142" s="723"/>
      <c r="S142" s="723"/>
      <c r="T142" s="723"/>
      <c r="U142" s="723"/>
      <c r="V142" s="723"/>
      <c r="W142" s="723"/>
      <c r="X142" s="723"/>
      <c r="Y142" s="723"/>
      <c r="Z142" s="723"/>
      <c r="AA142" s="723"/>
      <c r="AB142" s="723"/>
      <c r="AC142" s="724"/>
      <c r="AD142" s="725"/>
      <c r="AE142" s="725"/>
      <c r="AF142" s="725"/>
      <c r="AG142" s="723"/>
      <c r="AH142" s="726"/>
    </row>
    <row r="143" spans="1:34" ht="26.25" customHeight="1">
      <c r="A143" s="1107"/>
      <c r="B143" s="1108"/>
      <c r="C143" s="1108"/>
      <c r="D143" s="1108"/>
      <c r="E143" s="1109"/>
      <c r="F143" s="1110" t="s">
        <v>8476</v>
      </c>
      <c r="G143" s="1111"/>
      <c r="H143" s="1111"/>
      <c r="I143" s="1111"/>
      <c r="J143" s="1112"/>
      <c r="K143" s="1113" t="s">
        <v>8477</v>
      </c>
      <c r="L143" s="1114"/>
      <c r="M143" s="1114"/>
      <c r="N143" s="1114"/>
      <c r="O143" s="1115"/>
      <c r="P143" s="1116" t="s">
        <v>8478</v>
      </c>
      <c r="Q143" s="1117"/>
      <c r="R143" s="1117"/>
      <c r="S143" s="1117"/>
      <c r="T143" s="1117"/>
      <c r="U143" s="1118"/>
      <c r="V143" s="723"/>
      <c r="W143" s="723"/>
      <c r="X143" s="723"/>
      <c r="Y143" s="723"/>
      <c r="Z143" s="723"/>
      <c r="AA143" s="723"/>
      <c r="AB143" s="723"/>
      <c r="AC143" s="724"/>
      <c r="AD143" s="725"/>
      <c r="AE143" s="725"/>
      <c r="AF143" s="725"/>
      <c r="AG143" s="723"/>
      <c r="AH143" s="726"/>
    </row>
    <row r="144" spans="1:34" ht="39" customHeight="1">
      <c r="A144" s="1134" t="s">
        <v>8479</v>
      </c>
      <c r="B144" s="1135"/>
      <c r="C144" s="1135"/>
      <c r="D144" s="1135"/>
      <c r="E144" s="1136"/>
      <c r="F144" s="1095">
        <f>'SP_Passivo MIN'!F144</f>
        <v>0</v>
      </c>
      <c r="G144" s="1096"/>
      <c r="H144" s="1096"/>
      <c r="I144" s="1096"/>
      <c r="J144" s="1097"/>
      <c r="K144" s="1104">
        <f>'SP_Passivo MIN'!K144</f>
        <v>0</v>
      </c>
      <c r="L144" s="1105"/>
      <c r="M144" s="1105"/>
      <c r="N144" s="1105"/>
      <c r="O144" s="1106"/>
      <c r="P144" s="1098">
        <f>'SP_Passivo MIN'!P144</f>
        <v>0</v>
      </c>
      <c r="Q144" s="1099"/>
      <c r="R144" s="1099"/>
      <c r="S144" s="1099"/>
      <c r="T144" s="1099"/>
      <c r="U144" s="1100"/>
      <c r="V144" s="723"/>
      <c r="W144" s="723"/>
      <c r="X144" s="723"/>
      <c r="Y144" s="723"/>
      <c r="Z144" s="723"/>
      <c r="AA144" s="723"/>
      <c r="AB144" s="723"/>
      <c r="AC144" s="724"/>
      <c r="AD144" s="725"/>
      <c r="AE144" s="725"/>
      <c r="AF144" s="725"/>
      <c r="AG144" s="723"/>
      <c r="AH144" s="726"/>
    </row>
    <row r="145" spans="1:34" ht="37.9" customHeight="1">
      <c r="A145" s="1134" t="s">
        <v>8480</v>
      </c>
      <c r="B145" s="1135"/>
      <c r="C145" s="1135"/>
      <c r="D145" s="1135"/>
      <c r="E145" s="1136"/>
      <c r="F145" s="1095">
        <f>'SP_Passivo MIN'!F145</f>
        <v>0</v>
      </c>
      <c r="G145" s="1096"/>
      <c r="H145" s="1096"/>
      <c r="I145" s="1096"/>
      <c r="J145" s="1097"/>
      <c r="K145" s="1104">
        <f>'SP_Passivo MIN'!K145</f>
        <v>0</v>
      </c>
      <c r="L145" s="1105"/>
      <c r="M145" s="1105"/>
      <c r="N145" s="1105"/>
      <c r="O145" s="1106"/>
      <c r="P145" s="1131">
        <f>'SP_Passivo MIN'!P145</f>
        <v>0</v>
      </c>
      <c r="Q145" s="1132"/>
      <c r="R145" s="1132"/>
      <c r="S145" s="1132"/>
      <c r="T145" s="1132"/>
      <c r="U145" s="1133"/>
      <c r="V145" s="723"/>
      <c r="W145" s="723"/>
      <c r="X145" s="723"/>
      <c r="Y145" s="723"/>
      <c r="Z145" s="723"/>
      <c r="AA145" s="723"/>
      <c r="AB145" s="723"/>
      <c r="AC145" s="724"/>
      <c r="AD145" s="725"/>
      <c r="AE145" s="725"/>
      <c r="AF145" s="725"/>
      <c r="AG145" s="723"/>
      <c r="AH145" s="726"/>
    </row>
    <row r="146" spans="1:34" ht="26.25" customHeight="1">
      <c r="A146" s="1092" t="s">
        <v>8363</v>
      </c>
      <c r="B146" s="1093"/>
      <c r="C146" s="1093"/>
      <c r="D146" s="1093"/>
      <c r="E146" s="1094"/>
      <c r="F146" s="1095">
        <f>'SP_Passivo MIN'!F146</f>
        <v>0</v>
      </c>
      <c r="G146" s="1096"/>
      <c r="H146" s="1096"/>
      <c r="I146" s="1096"/>
      <c r="J146" s="1097"/>
      <c r="K146" s="1095">
        <f>'SP_Passivo MIN'!K146</f>
        <v>0</v>
      </c>
      <c r="L146" s="1096"/>
      <c r="M146" s="1096"/>
      <c r="N146" s="1096"/>
      <c r="O146" s="1097"/>
      <c r="P146" s="1131">
        <f>'SP_Passivo MIN'!P146</f>
        <v>0</v>
      </c>
      <c r="Q146" s="1132"/>
      <c r="R146" s="1132"/>
      <c r="S146" s="1132"/>
      <c r="T146" s="1132"/>
      <c r="U146" s="1133"/>
      <c r="V146" s="730" t="s">
        <v>8364</v>
      </c>
      <c r="W146" s="723"/>
      <c r="X146" s="723"/>
      <c r="Y146" s="723"/>
      <c r="Z146" s="723"/>
      <c r="AA146" s="723"/>
      <c r="AB146" s="723"/>
      <c r="AC146" s="724"/>
      <c r="AD146" s="725"/>
      <c r="AE146" s="725"/>
      <c r="AF146" s="725"/>
      <c r="AG146" s="723"/>
      <c r="AH146" s="726"/>
    </row>
    <row r="147" spans="1:34" ht="15.75" customHeight="1">
      <c r="A147" s="721"/>
      <c r="B147" s="722"/>
      <c r="C147" s="722"/>
      <c r="D147" s="722"/>
      <c r="E147" s="722"/>
      <c r="F147" s="722"/>
      <c r="G147" s="723"/>
      <c r="H147" s="723"/>
      <c r="I147" s="723"/>
      <c r="J147" s="723"/>
      <c r="K147" s="723"/>
      <c r="L147" s="723"/>
      <c r="M147" s="723"/>
      <c r="N147" s="723"/>
      <c r="O147" s="723"/>
      <c r="P147" s="723"/>
      <c r="Q147" s="723"/>
      <c r="R147" s="723"/>
      <c r="S147" s="723"/>
      <c r="T147" s="723"/>
      <c r="U147" s="723"/>
      <c r="V147" s="723"/>
      <c r="W147" s="723"/>
      <c r="X147" s="723"/>
      <c r="Y147" s="723"/>
      <c r="Z147" s="723"/>
      <c r="AA147" s="723"/>
      <c r="AB147" s="723"/>
      <c r="AC147" s="724"/>
      <c r="AD147" s="725"/>
      <c r="AE147" s="725"/>
      <c r="AF147" s="725"/>
      <c r="AG147" s="723"/>
      <c r="AH147" s="726"/>
    </row>
    <row r="148" spans="1:34" ht="15.75" customHeight="1">
      <c r="A148" s="721"/>
      <c r="B148" s="722"/>
      <c r="C148" s="722"/>
      <c r="D148" s="722"/>
      <c r="E148" s="722"/>
      <c r="F148" s="722"/>
      <c r="G148" s="723"/>
      <c r="H148" s="723"/>
      <c r="I148" s="723"/>
      <c r="J148" s="723"/>
      <c r="K148" s="723"/>
      <c r="L148" s="723"/>
      <c r="M148" s="723"/>
      <c r="N148" s="723"/>
      <c r="O148" s="723"/>
      <c r="P148" s="723"/>
      <c r="Q148" s="723"/>
      <c r="R148" s="723"/>
      <c r="S148" s="723"/>
      <c r="T148" s="723"/>
      <c r="U148" s="723"/>
      <c r="V148" s="723"/>
      <c r="W148" s="723"/>
      <c r="X148" s="723"/>
      <c r="Y148" s="723"/>
      <c r="Z148" s="723"/>
      <c r="AA148" s="723"/>
      <c r="AB148" s="723"/>
      <c r="AC148" s="724"/>
      <c r="AD148" s="725"/>
      <c r="AE148" s="725"/>
      <c r="AF148" s="725"/>
      <c r="AG148" s="723"/>
      <c r="AH148" s="726"/>
    </row>
    <row r="149" spans="1:34" ht="15.75" customHeight="1">
      <c r="A149" s="678"/>
      <c r="B149" s="660" t="s">
        <v>8481</v>
      </c>
      <c r="C149" s="660"/>
      <c r="D149" s="660"/>
      <c r="E149" s="660"/>
      <c r="F149" s="660"/>
      <c r="G149" s="723"/>
      <c r="H149" s="723"/>
      <c r="I149" s="723"/>
      <c r="J149" s="723"/>
      <c r="K149" s="723"/>
      <c r="L149" s="723"/>
      <c r="M149" s="723"/>
      <c r="N149" s="723"/>
      <c r="O149" s="723"/>
      <c r="P149" s="723"/>
      <c r="Q149" s="723"/>
      <c r="R149" s="723"/>
      <c r="S149" s="723"/>
      <c r="T149" s="723"/>
      <c r="U149" s="723"/>
      <c r="V149" s="723"/>
      <c r="W149" s="723"/>
      <c r="X149" s="723"/>
      <c r="Y149" s="723"/>
      <c r="Z149" s="723"/>
      <c r="AA149" s="723"/>
      <c r="AB149" s="723"/>
      <c r="AC149" s="723"/>
      <c r="AD149" s="707"/>
      <c r="AE149" s="707"/>
      <c r="AF149" s="707"/>
      <c r="AG149" s="723"/>
      <c r="AH149" s="726"/>
    </row>
    <row r="150" spans="1:34" ht="9.9499999999999993" customHeight="1">
      <c r="A150" s="678"/>
      <c r="B150" s="660"/>
      <c r="C150" s="660"/>
      <c r="D150" s="660"/>
      <c r="E150" s="660"/>
      <c r="F150" s="660"/>
      <c r="G150" s="723"/>
      <c r="H150" s="723"/>
      <c r="I150" s="723"/>
      <c r="J150" s="723"/>
      <c r="K150" s="723"/>
      <c r="L150" s="723"/>
      <c r="M150" s="723"/>
      <c r="N150" s="723"/>
      <c r="O150" s="723"/>
      <c r="P150" s="723"/>
      <c r="Q150" s="723"/>
      <c r="R150" s="723"/>
      <c r="S150" s="723"/>
      <c r="T150" s="723"/>
      <c r="U150" s="723"/>
      <c r="V150" s="723"/>
      <c r="W150" s="723"/>
      <c r="X150" s="723"/>
      <c r="Y150" s="723"/>
      <c r="Z150" s="723"/>
      <c r="AA150" s="723"/>
      <c r="AB150" s="723"/>
      <c r="AC150" s="723"/>
      <c r="AD150" s="707"/>
      <c r="AE150" s="707"/>
      <c r="AF150" s="707"/>
      <c r="AG150" s="723"/>
      <c r="AH150" s="726"/>
    </row>
    <row r="151" spans="1:34" s="650" customFormat="1" ht="15" customHeight="1">
      <c r="A151" s="678"/>
      <c r="B151" s="1086"/>
      <c r="C151" s="1086"/>
      <c r="D151" s="1086"/>
      <c r="E151" s="1086"/>
      <c r="F151" s="1086"/>
      <c r="G151" s="653"/>
      <c r="H151" s="653"/>
      <c r="I151" s="653"/>
      <c r="J151" s="653"/>
      <c r="K151" s="653"/>
      <c r="L151" s="653"/>
      <c r="M151" s="653"/>
      <c r="N151" s="653"/>
      <c r="O151" s="1068" t="s">
        <v>8482</v>
      </c>
      <c r="P151" s="1068"/>
      <c r="Q151" s="1068"/>
      <c r="R151" s="1068"/>
      <c r="S151" s="1068"/>
      <c r="T151" s="1068"/>
      <c r="U151" s="1068"/>
      <c r="V151" s="1068"/>
      <c r="W151" s="1068"/>
      <c r="X151" s="1068"/>
      <c r="Y151" s="1068"/>
      <c r="Z151" s="1068"/>
      <c r="AA151" s="1068"/>
      <c r="AB151" s="1068"/>
      <c r="AC151" s="1068"/>
      <c r="AD151" s="1068"/>
      <c r="AE151" s="1068"/>
      <c r="AF151" s="1068"/>
      <c r="AG151" s="1068"/>
      <c r="AH151" s="732"/>
    </row>
    <row r="152" spans="1:34" ht="15.75" customHeight="1">
      <c r="A152" s="721"/>
      <c r="B152" s="722"/>
      <c r="C152" s="722"/>
      <c r="D152" s="722"/>
      <c r="E152" s="722"/>
      <c r="F152" s="722"/>
      <c r="G152" s="723"/>
      <c r="H152" s="723"/>
      <c r="I152" s="723"/>
      <c r="J152" s="723"/>
      <c r="K152" s="723"/>
      <c r="L152" s="723"/>
      <c r="M152" s="723"/>
      <c r="N152" s="723"/>
      <c r="O152" s="723"/>
      <c r="P152" s="723"/>
      <c r="Q152" s="723"/>
      <c r="R152" s="723"/>
      <c r="S152" s="723"/>
      <c r="T152" s="723"/>
      <c r="U152" s="723"/>
      <c r="V152" s="723"/>
      <c r="W152" s="723"/>
      <c r="X152" s="723"/>
      <c r="Y152" s="723"/>
      <c r="Z152" s="723"/>
      <c r="AA152" s="723"/>
      <c r="AB152" s="723"/>
      <c r="AC152" s="723"/>
      <c r="AD152" s="707"/>
      <c r="AE152" s="707"/>
      <c r="AF152" s="707"/>
      <c r="AG152" s="723"/>
      <c r="AH152" s="726"/>
    </row>
    <row r="153" spans="1:34" ht="9.9499999999999993" customHeight="1">
      <c r="A153" s="721"/>
      <c r="B153" s="722"/>
      <c r="C153" s="722"/>
      <c r="D153" s="722"/>
      <c r="E153" s="722"/>
      <c r="F153" s="722"/>
      <c r="G153" s="723"/>
      <c r="H153" s="723"/>
      <c r="I153" s="723"/>
      <c r="J153" s="723"/>
      <c r="K153" s="723"/>
      <c r="L153" s="723"/>
      <c r="M153" s="723"/>
      <c r="N153" s="723"/>
      <c r="O153" s="1068" t="s">
        <v>7268</v>
      </c>
      <c r="P153" s="1068"/>
      <c r="Q153" s="1068"/>
      <c r="R153" s="1068"/>
      <c r="S153" s="1068"/>
      <c r="T153" s="1068"/>
      <c r="U153" s="1068"/>
      <c r="V153" s="1068"/>
      <c r="W153" s="1068"/>
      <c r="X153" s="1068"/>
      <c r="Y153" s="1068"/>
      <c r="Z153" s="1068"/>
      <c r="AA153" s="1068"/>
      <c r="AB153" s="1068"/>
      <c r="AC153" s="1068"/>
      <c r="AD153" s="1068"/>
      <c r="AE153" s="1068"/>
      <c r="AF153" s="1068"/>
      <c r="AG153" s="1068"/>
      <c r="AH153" s="733"/>
    </row>
    <row r="154" spans="1:34" ht="9.9499999999999993" customHeight="1">
      <c r="A154" s="721"/>
      <c r="B154" s="722"/>
      <c r="C154" s="722"/>
      <c r="D154" s="722"/>
      <c r="E154" s="722"/>
      <c r="F154" s="722"/>
      <c r="G154" s="723"/>
      <c r="H154" s="723"/>
      <c r="I154" s="723"/>
      <c r="J154" s="723"/>
      <c r="K154" s="723"/>
      <c r="L154" s="723"/>
      <c r="M154" s="723"/>
      <c r="N154" s="723"/>
      <c r="O154" s="653"/>
      <c r="P154" s="653"/>
      <c r="Q154" s="653"/>
      <c r="R154" s="653"/>
      <c r="S154" s="653"/>
      <c r="T154" s="653"/>
      <c r="U154" s="653"/>
      <c r="V154" s="653"/>
      <c r="W154" s="653"/>
      <c r="X154" s="653"/>
      <c r="Y154" s="653"/>
      <c r="Z154" s="653"/>
      <c r="AA154" s="653"/>
      <c r="AB154" s="653"/>
      <c r="AC154" s="653"/>
      <c r="AD154" s="653"/>
      <c r="AE154" s="653"/>
      <c r="AF154" s="653"/>
      <c r="AG154" s="723"/>
      <c r="AH154" s="726"/>
    </row>
    <row r="155" spans="1:34" ht="9.9499999999999993" customHeight="1">
      <c r="A155" s="721"/>
      <c r="B155" s="722"/>
      <c r="C155" s="722"/>
      <c r="D155" s="722"/>
      <c r="E155" s="722"/>
      <c r="F155" s="722"/>
      <c r="G155" s="723"/>
      <c r="H155" s="723"/>
      <c r="I155" s="723"/>
      <c r="J155" s="723"/>
      <c r="K155" s="723"/>
      <c r="L155" s="723"/>
      <c r="M155" s="723"/>
      <c r="N155" s="723"/>
      <c r="O155" s="653"/>
      <c r="P155" s="653"/>
      <c r="Q155" s="653"/>
      <c r="R155" s="653"/>
      <c r="S155" s="653"/>
      <c r="T155" s="653"/>
      <c r="U155" s="653"/>
      <c r="V155" s="653"/>
      <c r="W155" s="653"/>
      <c r="X155" s="653"/>
      <c r="Y155" s="653"/>
      <c r="Z155" s="653"/>
      <c r="AA155" s="653"/>
      <c r="AB155" s="653"/>
      <c r="AC155" s="653"/>
      <c r="AD155" s="653"/>
      <c r="AE155" s="653"/>
      <c r="AF155" s="653"/>
      <c r="AG155" s="723"/>
      <c r="AH155" s="726"/>
    </row>
    <row r="156" spans="1:34" ht="15.75" customHeight="1">
      <c r="A156" s="721"/>
      <c r="B156" s="722"/>
      <c r="C156" s="722"/>
      <c r="D156" s="722"/>
      <c r="E156" s="722"/>
      <c r="F156" s="722"/>
      <c r="G156" s="723"/>
      <c r="H156" s="723"/>
      <c r="I156" s="723"/>
      <c r="J156" s="723"/>
      <c r="K156" s="723"/>
      <c r="L156" s="723"/>
      <c r="M156" s="723"/>
      <c r="N156" s="723"/>
      <c r="O156" s="723"/>
      <c r="P156" s="653"/>
      <c r="Q156" s="653"/>
      <c r="R156" s="653"/>
      <c r="S156" s="653"/>
      <c r="T156" s="653"/>
      <c r="U156" s="653"/>
      <c r="V156" s="653"/>
      <c r="W156" s="653"/>
      <c r="X156" s="653"/>
      <c r="Y156" s="653"/>
      <c r="Z156" s="653"/>
      <c r="AA156" s="653"/>
      <c r="AB156" s="653"/>
      <c r="AC156" s="653"/>
      <c r="AD156" s="653"/>
      <c r="AE156" s="653"/>
      <c r="AF156" s="653"/>
      <c r="AG156" s="723"/>
      <c r="AH156" s="726"/>
    </row>
    <row r="157" spans="1:34" ht="15.75" customHeight="1">
      <c r="B157" s="734"/>
      <c r="C157" s="734"/>
      <c r="D157" s="734"/>
      <c r="E157" s="734"/>
      <c r="F157" s="734"/>
      <c r="G157" s="656"/>
      <c r="H157" s="656"/>
      <c r="I157" s="656"/>
      <c r="J157" s="656"/>
      <c r="K157" s="656"/>
      <c r="L157" s="656"/>
      <c r="M157" s="656"/>
      <c r="N157" s="656"/>
      <c r="O157" s="1068" t="s">
        <v>7774</v>
      </c>
      <c r="P157" s="1068"/>
      <c r="Q157" s="1068"/>
      <c r="R157" s="1068"/>
      <c r="S157" s="1068"/>
      <c r="T157" s="1068"/>
      <c r="U157" s="1068"/>
      <c r="V157" s="1068"/>
      <c r="W157" s="1068"/>
      <c r="X157" s="1068"/>
      <c r="Y157" s="1068"/>
      <c r="Z157" s="1068"/>
      <c r="AA157" s="1068"/>
      <c r="AB157" s="1068"/>
      <c r="AC157" s="1068"/>
      <c r="AD157" s="1068"/>
      <c r="AE157" s="1068"/>
      <c r="AF157" s="1068"/>
      <c r="AG157" s="1068"/>
      <c r="AH157" s="733"/>
    </row>
    <row r="158" spans="1:34" ht="15.75" customHeight="1">
      <c r="B158" s="734"/>
      <c r="C158" s="734"/>
      <c r="D158" s="734"/>
      <c r="E158" s="734"/>
      <c r="F158" s="734"/>
      <c r="G158" s="656"/>
      <c r="H158" s="656"/>
      <c r="I158" s="656"/>
      <c r="J158" s="656"/>
      <c r="K158" s="656"/>
      <c r="L158" s="656"/>
      <c r="M158" s="656"/>
      <c r="N158" s="656"/>
      <c r="O158" s="656"/>
      <c r="P158" s="656"/>
      <c r="Q158" s="656"/>
      <c r="R158" s="656"/>
      <c r="S158" s="656"/>
      <c r="T158" s="656"/>
      <c r="U158" s="656"/>
      <c r="V158" s="656"/>
      <c r="W158" s="656"/>
      <c r="X158" s="656"/>
      <c r="Y158" s="656"/>
      <c r="Z158" s="656"/>
      <c r="AA158" s="656"/>
      <c r="AB158" s="656"/>
      <c r="AC158" s="656"/>
      <c r="AD158" s="735"/>
      <c r="AE158" s="735"/>
      <c r="AF158" s="735"/>
      <c r="AG158" s="735"/>
      <c r="AH158" s="733"/>
    </row>
    <row r="159" spans="1:34" ht="15.75" customHeight="1">
      <c r="B159" s="734"/>
      <c r="C159" s="734"/>
      <c r="D159" s="734"/>
      <c r="E159" s="734"/>
      <c r="F159" s="734"/>
      <c r="G159" s="656"/>
      <c r="H159" s="656"/>
      <c r="I159" s="656"/>
      <c r="J159" s="656"/>
      <c r="K159" s="656"/>
      <c r="L159" s="656"/>
      <c r="M159" s="656"/>
      <c r="N159" s="656"/>
      <c r="O159" s="1068" t="s">
        <v>7268</v>
      </c>
      <c r="P159" s="1068"/>
      <c r="Q159" s="1068"/>
      <c r="R159" s="1068"/>
      <c r="S159" s="1068"/>
      <c r="T159" s="1068"/>
      <c r="U159" s="1068"/>
      <c r="V159" s="1068"/>
      <c r="W159" s="1068"/>
      <c r="X159" s="1068"/>
      <c r="Y159" s="1068"/>
      <c r="Z159" s="1068"/>
      <c r="AA159" s="1068"/>
      <c r="AB159" s="1068"/>
      <c r="AC159" s="1068"/>
      <c r="AD159" s="1068"/>
      <c r="AE159" s="1068"/>
      <c r="AF159" s="1068"/>
      <c r="AG159" s="1068"/>
      <c r="AH159" s="733"/>
    </row>
    <row r="160" spans="1:34" ht="15.75" customHeight="1">
      <c r="B160" s="734"/>
      <c r="C160" s="734"/>
      <c r="D160" s="734"/>
      <c r="E160" s="734"/>
      <c r="F160" s="734"/>
      <c r="G160" s="656"/>
      <c r="H160" s="656"/>
      <c r="I160" s="656"/>
      <c r="J160" s="656"/>
      <c r="K160" s="656"/>
      <c r="L160" s="656"/>
      <c r="M160" s="656"/>
      <c r="N160" s="656"/>
      <c r="O160" s="656"/>
      <c r="P160" s="656"/>
      <c r="Q160" s="656"/>
      <c r="R160" s="656"/>
      <c r="S160" s="656"/>
      <c r="T160" s="656"/>
      <c r="U160" s="656"/>
      <c r="V160" s="656"/>
      <c r="W160" s="656"/>
      <c r="X160" s="656"/>
      <c r="Y160" s="656"/>
      <c r="Z160" s="656"/>
      <c r="AA160" s="656"/>
      <c r="AB160" s="656"/>
      <c r="AC160" s="656"/>
      <c r="AD160" s="735"/>
      <c r="AE160" s="735"/>
      <c r="AF160" s="735"/>
      <c r="AG160" s="735"/>
    </row>
    <row r="161" spans="29:33" ht="15.75" customHeight="1">
      <c r="AC161" s="656"/>
      <c r="AD161" s="707"/>
      <c r="AE161" s="707"/>
      <c r="AF161" s="707"/>
      <c r="AG161" s="707"/>
    </row>
    <row r="162" spans="29:33" ht="15.75" customHeight="1">
      <c r="AC162" s="656"/>
      <c r="AD162" s="707"/>
      <c r="AE162" s="707"/>
      <c r="AF162" s="707"/>
      <c r="AG162" s="707"/>
    </row>
    <row r="163" spans="29:33" ht="15.75" customHeight="1">
      <c r="AC163" s="656"/>
      <c r="AD163" s="707"/>
      <c r="AE163" s="707"/>
      <c r="AF163" s="707"/>
      <c r="AG163" s="707"/>
    </row>
    <row r="164" spans="29:33" ht="15.75" customHeight="1">
      <c r="AC164" s="656"/>
      <c r="AD164" s="707"/>
      <c r="AE164" s="707"/>
      <c r="AF164" s="707"/>
      <c r="AG164" s="707"/>
    </row>
    <row r="165" spans="29:33" ht="15.75" customHeight="1">
      <c r="AC165" s="656"/>
      <c r="AD165" s="707"/>
      <c r="AE165" s="707"/>
      <c r="AF165" s="707"/>
      <c r="AG165" s="707"/>
    </row>
    <row r="166" spans="29:33" ht="15.75" customHeight="1">
      <c r="AC166" s="656"/>
      <c r="AD166" s="707"/>
      <c r="AE166" s="707"/>
      <c r="AF166" s="707"/>
      <c r="AG166" s="707"/>
    </row>
    <row r="167" spans="29:33" ht="15.75" customHeight="1">
      <c r="AC167" s="656"/>
      <c r="AD167" s="707"/>
      <c r="AE167" s="707"/>
      <c r="AF167" s="707"/>
      <c r="AG167" s="707"/>
    </row>
    <row r="168" spans="29:33" ht="15.75" customHeight="1">
      <c r="AC168" s="656"/>
      <c r="AD168" s="707"/>
      <c r="AE168" s="707"/>
      <c r="AF168" s="707"/>
      <c r="AG168" s="707"/>
    </row>
    <row r="169" spans="29:33" ht="15.75" customHeight="1">
      <c r="AC169" s="656"/>
      <c r="AD169" s="707"/>
      <c r="AE169" s="707"/>
      <c r="AF169" s="707"/>
      <c r="AG169" s="707"/>
    </row>
    <row r="170" spans="29:33" ht="15.75" customHeight="1">
      <c r="AC170" s="656"/>
      <c r="AD170" s="707"/>
      <c r="AE170" s="707"/>
      <c r="AF170" s="707"/>
      <c r="AG170" s="707"/>
    </row>
    <row r="171" spans="29:33" ht="15.75" customHeight="1">
      <c r="AC171" s="656"/>
      <c r="AD171" s="707"/>
      <c r="AE171" s="707"/>
      <c r="AF171" s="707"/>
      <c r="AG171" s="707"/>
    </row>
    <row r="172" spans="29:33" ht="15.75" customHeight="1">
      <c r="AC172" s="656"/>
      <c r="AD172" s="707"/>
      <c r="AE172" s="707"/>
      <c r="AF172" s="707"/>
      <c r="AG172" s="707"/>
    </row>
    <row r="173" spans="29:33" ht="15.75" customHeight="1">
      <c r="AC173" s="656"/>
      <c r="AD173" s="707"/>
      <c r="AE173" s="707"/>
      <c r="AF173" s="707"/>
      <c r="AG173" s="707"/>
    </row>
    <row r="174" spans="29:33" ht="15.75" customHeight="1">
      <c r="AC174" s="656"/>
      <c r="AD174" s="707"/>
      <c r="AE174" s="707"/>
      <c r="AF174" s="707"/>
      <c r="AG174" s="707"/>
    </row>
    <row r="175" spans="29:33" ht="15.75" customHeight="1">
      <c r="AC175" s="656"/>
      <c r="AD175" s="707"/>
      <c r="AE175" s="707"/>
      <c r="AF175" s="707"/>
      <c r="AG175" s="707"/>
    </row>
    <row r="176" spans="29:33" ht="15.75" customHeight="1">
      <c r="AC176" s="656"/>
      <c r="AD176" s="707"/>
      <c r="AE176" s="707"/>
      <c r="AF176" s="707"/>
      <c r="AG176" s="707"/>
    </row>
    <row r="177" spans="29:33" ht="15.75" customHeight="1">
      <c r="AC177" s="656"/>
      <c r="AD177" s="707"/>
      <c r="AE177" s="707"/>
      <c r="AF177" s="707"/>
      <c r="AG177" s="707"/>
    </row>
    <row r="178" spans="29:33" ht="15.75" customHeight="1">
      <c r="AC178" s="656"/>
      <c r="AD178" s="707"/>
      <c r="AE178" s="707"/>
      <c r="AF178" s="707"/>
      <c r="AG178" s="707"/>
    </row>
    <row r="179" spans="29:33" ht="15.75" customHeight="1">
      <c r="AC179" s="656"/>
      <c r="AD179" s="707"/>
      <c r="AE179" s="707"/>
      <c r="AF179" s="707"/>
      <c r="AG179" s="707"/>
    </row>
    <row r="180" spans="29:33" ht="15.75" customHeight="1">
      <c r="AC180" s="656"/>
      <c r="AD180" s="707"/>
      <c r="AE180" s="707"/>
      <c r="AF180" s="707"/>
      <c r="AG180" s="707"/>
    </row>
    <row r="181" spans="29:33" ht="15.75" customHeight="1">
      <c r="AC181" s="656"/>
      <c r="AD181" s="707"/>
      <c r="AE181" s="707"/>
      <c r="AF181" s="707"/>
      <c r="AG181" s="707"/>
    </row>
    <row r="182" spans="29:33" ht="15.75" customHeight="1">
      <c r="AC182" s="656"/>
      <c r="AD182" s="707"/>
      <c r="AE182" s="707"/>
      <c r="AF182" s="707"/>
      <c r="AG182" s="707"/>
    </row>
    <row r="183" spans="29:33" ht="15.75" customHeight="1">
      <c r="AC183" s="656"/>
      <c r="AD183" s="707"/>
      <c r="AE183" s="707"/>
      <c r="AF183" s="707"/>
      <c r="AG183" s="707"/>
    </row>
    <row r="184" spans="29:33" ht="15.75" customHeight="1">
      <c r="AC184" s="656"/>
      <c r="AD184" s="707"/>
      <c r="AE184" s="707"/>
      <c r="AF184" s="707"/>
      <c r="AG184" s="707"/>
    </row>
    <row r="185" spans="29:33" ht="15.75" customHeight="1">
      <c r="AC185" s="656"/>
      <c r="AD185" s="707"/>
      <c r="AE185" s="707"/>
      <c r="AF185" s="707"/>
      <c r="AG185" s="707"/>
    </row>
    <row r="186" spans="29:33" ht="15.75" customHeight="1">
      <c r="AC186" s="656"/>
      <c r="AD186" s="707"/>
      <c r="AE186" s="707"/>
      <c r="AF186" s="707"/>
      <c r="AG186" s="707"/>
    </row>
    <row r="187" spans="29:33" ht="15.75" customHeight="1">
      <c r="AC187" s="656"/>
      <c r="AD187" s="707"/>
      <c r="AE187" s="707"/>
      <c r="AF187" s="707"/>
      <c r="AG187" s="707"/>
    </row>
    <row r="188" spans="29:33" ht="15.75" customHeight="1">
      <c r="AC188" s="656"/>
      <c r="AD188" s="707"/>
      <c r="AE188" s="707"/>
      <c r="AF188" s="707"/>
      <c r="AG188" s="707"/>
    </row>
    <row r="189" spans="29:33" ht="15.75" customHeight="1">
      <c r="AC189" s="656"/>
      <c r="AD189" s="707"/>
      <c r="AE189" s="707"/>
      <c r="AF189" s="707"/>
      <c r="AG189" s="707"/>
    </row>
    <row r="190" spans="29:33" ht="15.75" customHeight="1">
      <c r="AC190" s="656"/>
      <c r="AD190" s="707"/>
      <c r="AE190" s="707"/>
      <c r="AF190" s="707"/>
      <c r="AG190" s="707"/>
    </row>
    <row r="191" spans="29:33" ht="15.75" customHeight="1">
      <c r="AC191" s="656"/>
      <c r="AD191" s="707"/>
      <c r="AE191" s="707"/>
      <c r="AF191" s="707"/>
      <c r="AG191" s="707"/>
    </row>
    <row r="192" spans="29:33" ht="15.75" customHeight="1">
      <c r="AC192" s="656"/>
      <c r="AD192" s="707"/>
      <c r="AE192" s="707"/>
      <c r="AF192" s="707"/>
      <c r="AG192" s="707"/>
    </row>
    <row r="193" spans="29:33" ht="15.75" customHeight="1">
      <c r="AC193" s="656"/>
      <c r="AD193" s="707"/>
      <c r="AE193" s="707"/>
      <c r="AF193" s="707"/>
      <c r="AG193" s="707"/>
    </row>
    <row r="194" spans="29:33" ht="15.75" customHeight="1">
      <c r="AC194" s="656"/>
      <c r="AD194" s="707"/>
      <c r="AE194" s="707"/>
      <c r="AF194" s="707"/>
      <c r="AG194" s="707"/>
    </row>
    <row r="195" spans="29:33" ht="15.75" customHeight="1">
      <c r="AC195" s="656"/>
      <c r="AD195" s="707"/>
      <c r="AE195" s="707"/>
      <c r="AF195" s="707"/>
      <c r="AG195" s="707"/>
    </row>
    <row r="196" spans="29:33" ht="15.75" customHeight="1">
      <c r="AC196" s="656"/>
      <c r="AD196" s="707"/>
      <c r="AE196" s="707"/>
      <c r="AF196" s="707"/>
      <c r="AG196" s="707"/>
    </row>
    <row r="197" spans="29:33" ht="15.75" customHeight="1">
      <c r="AC197" s="656"/>
      <c r="AD197" s="707"/>
      <c r="AE197" s="707"/>
      <c r="AF197" s="707"/>
      <c r="AG197" s="707"/>
    </row>
    <row r="198" spans="29:33" ht="15.75" customHeight="1">
      <c r="AC198" s="656"/>
      <c r="AD198" s="707"/>
      <c r="AE198" s="707"/>
      <c r="AF198" s="707"/>
      <c r="AG198" s="707"/>
    </row>
    <row r="199" spans="29:33" ht="15.75" customHeight="1">
      <c r="AC199" s="656"/>
      <c r="AD199" s="707"/>
      <c r="AE199" s="707"/>
      <c r="AF199" s="707"/>
      <c r="AG199" s="707"/>
    </row>
    <row r="200" spans="29:33" ht="15.75" customHeight="1">
      <c r="AC200" s="656"/>
      <c r="AD200" s="707"/>
      <c r="AE200" s="707"/>
      <c r="AF200" s="707"/>
      <c r="AG200" s="707"/>
    </row>
    <row r="201" spans="29:33" ht="15.75" customHeight="1">
      <c r="AC201" s="656"/>
      <c r="AD201" s="707"/>
      <c r="AE201" s="707"/>
      <c r="AF201" s="707"/>
      <c r="AG201" s="707"/>
    </row>
    <row r="202" spans="29:33" ht="15.75" customHeight="1">
      <c r="AC202" s="656"/>
      <c r="AD202" s="707"/>
      <c r="AE202" s="707"/>
      <c r="AF202" s="707"/>
      <c r="AG202" s="707"/>
    </row>
    <row r="203" spans="29:33" ht="15.75" customHeight="1">
      <c r="AC203" s="656"/>
      <c r="AD203" s="707"/>
      <c r="AE203" s="707"/>
      <c r="AF203" s="707"/>
      <c r="AG203" s="707"/>
    </row>
    <row r="204" spans="29:33" ht="15.75" customHeight="1">
      <c r="AC204" s="656"/>
      <c r="AD204" s="707"/>
      <c r="AE204" s="707"/>
      <c r="AF204" s="707"/>
      <c r="AG204" s="707"/>
    </row>
    <row r="205" spans="29:33" ht="15.75" customHeight="1">
      <c r="AC205" s="656"/>
      <c r="AD205" s="707"/>
      <c r="AE205" s="707"/>
      <c r="AF205" s="707"/>
      <c r="AG205" s="707"/>
    </row>
    <row r="206" spans="29:33" ht="15.75" customHeight="1">
      <c r="AC206" s="656"/>
      <c r="AD206" s="707"/>
      <c r="AE206" s="707"/>
      <c r="AF206" s="707"/>
      <c r="AG206" s="707"/>
    </row>
    <row r="207" spans="29:33" ht="15.75" customHeight="1">
      <c r="AC207" s="656"/>
      <c r="AD207" s="707"/>
      <c r="AE207" s="707"/>
      <c r="AF207" s="707"/>
      <c r="AG207" s="707"/>
    </row>
    <row r="208" spans="29:33" ht="15.75" customHeight="1">
      <c r="AC208" s="656"/>
      <c r="AD208" s="707"/>
      <c r="AE208" s="707"/>
      <c r="AF208" s="707"/>
      <c r="AG208" s="707"/>
    </row>
    <row r="209" spans="29:33" ht="15.75" customHeight="1">
      <c r="AC209" s="656"/>
      <c r="AD209" s="707"/>
      <c r="AE209" s="707"/>
      <c r="AF209" s="707"/>
      <c r="AG209" s="707"/>
    </row>
    <row r="210" spans="29:33" ht="15.75" customHeight="1">
      <c r="AC210" s="656"/>
      <c r="AD210" s="707"/>
      <c r="AE210" s="707"/>
      <c r="AF210" s="707"/>
      <c r="AG210" s="707"/>
    </row>
    <row r="211" spans="29:33" ht="15.75" customHeight="1">
      <c r="AC211" s="656"/>
      <c r="AD211" s="707"/>
      <c r="AE211" s="707"/>
      <c r="AF211" s="707"/>
      <c r="AG211" s="707"/>
    </row>
    <row r="212" spans="29:33" ht="15.75" customHeight="1">
      <c r="AC212" s="656"/>
      <c r="AD212" s="707"/>
      <c r="AE212" s="707"/>
      <c r="AF212" s="707"/>
      <c r="AG212" s="707"/>
    </row>
    <row r="213" spans="29:33" ht="15.75" customHeight="1">
      <c r="AC213" s="656"/>
      <c r="AD213" s="707"/>
      <c r="AE213" s="707"/>
      <c r="AF213" s="707"/>
      <c r="AG213" s="707"/>
    </row>
    <row r="214" spans="29:33" ht="15.75" customHeight="1">
      <c r="AC214" s="656"/>
      <c r="AD214" s="707"/>
      <c r="AE214" s="707"/>
      <c r="AF214" s="707"/>
      <c r="AG214" s="707"/>
    </row>
    <row r="215" spans="29:33" ht="15.75" customHeight="1">
      <c r="AC215" s="656"/>
      <c r="AD215" s="707"/>
      <c r="AE215" s="707"/>
      <c r="AF215" s="707"/>
      <c r="AG215" s="707"/>
    </row>
    <row r="216" spans="29:33" ht="15.75" customHeight="1">
      <c r="AC216" s="656"/>
      <c r="AD216" s="707"/>
      <c r="AE216" s="707"/>
      <c r="AF216" s="707"/>
      <c r="AG216" s="707"/>
    </row>
    <row r="217" spans="29:33" ht="15.75" customHeight="1">
      <c r="AC217" s="656"/>
      <c r="AD217" s="707"/>
      <c r="AE217" s="707"/>
      <c r="AF217" s="707"/>
      <c r="AG217" s="707"/>
    </row>
    <row r="218" spans="29:33" ht="15.75" customHeight="1">
      <c r="AC218" s="656"/>
      <c r="AD218" s="707"/>
      <c r="AE218" s="707"/>
      <c r="AF218" s="707"/>
      <c r="AG218" s="707"/>
    </row>
    <row r="219" spans="29:33" ht="15.75" customHeight="1">
      <c r="AC219" s="656"/>
      <c r="AD219" s="707"/>
      <c r="AE219" s="707"/>
      <c r="AF219" s="707"/>
      <c r="AG219" s="707"/>
    </row>
    <row r="220" spans="29:33" ht="15.75" customHeight="1">
      <c r="AC220" s="656"/>
      <c r="AD220" s="707"/>
      <c r="AE220" s="707"/>
      <c r="AF220" s="707"/>
      <c r="AG220" s="707"/>
    </row>
    <row r="221" spans="29:33" ht="15.75" customHeight="1">
      <c r="AC221" s="656"/>
      <c r="AD221" s="707"/>
      <c r="AE221" s="707"/>
      <c r="AF221" s="707"/>
      <c r="AG221" s="707"/>
    </row>
    <row r="222" spans="29:33" ht="15.75" customHeight="1">
      <c r="AC222" s="656"/>
      <c r="AD222" s="707"/>
      <c r="AE222" s="707"/>
      <c r="AF222" s="707"/>
      <c r="AG222" s="707"/>
    </row>
    <row r="223" spans="29:33" ht="15.75" customHeight="1">
      <c r="AC223" s="656"/>
      <c r="AD223" s="707"/>
      <c r="AE223" s="707"/>
      <c r="AF223" s="707"/>
      <c r="AG223" s="707"/>
    </row>
    <row r="224" spans="29:33" ht="15.75" customHeight="1">
      <c r="AC224" s="656"/>
      <c r="AD224" s="707"/>
      <c r="AE224" s="707"/>
      <c r="AF224" s="707"/>
      <c r="AG224" s="707"/>
    </row>
    <row r="225" spans="29:33" ht="15.75" customHeight="1">
      <c r="AC225" s="656"/>
      <c r="AD225" s="707"/>
      <c r="AE225" s="707"/>
      <c r="AF225" s="707"/>
      <c r="AG225" s="707"/>
    </row>
    <row r="226" spans="29:33" ht="15.75" customHeight="1">
      <c r="AC226" s="656"/>
      <c r="AD226" s="707"/>
      <c r="AE226" s="707"/>
      <c r="AF226" s="707"/>
      <c r="AG226" s="707"/>
    </row>
    <row r="227" spans="29:33" ht="15.75" customHeight="1">
      <c r="AC227" s="656"/>
      <c r="AD227" s="707"/>
      <c r="AE227" s="707"/>
      <c r="AF227" s="707"/>
      <c r="AG227" s="707"/>
    </row>
    <row r="228" spans="29:33" ht="15.75" customHeight="1">
      <c r="AC228" s="656"/>
      <c r="AD228" s="707"/>
      <c r="AE228" s="707"/>
      <c r="AF228" s="707"/>
      <c r="AG228" s="707"/>
    </row>
    <row r="229" spans="29:33" ht="15.75" customHeight="1">
      <c r="AC229" s="656"/>
      <c r="AD229" s="707"/>
      <c r="AE229" s="707"/>
      <c r="AF229" s="707"/>
      <c r="AG229" s="707"/>
    </row>
    <row r="230" spans="29:33" ht="15.75" customHeight="1">
      <c r="AC230" s="656"/>
      <c r="AD230" s="707"/>
      <c r="AE230" s="707"/>
      <c r="AF230" s="707"/>
      <c r="AG230" s="707"/>
    </row>
    <row r="231" spans="29:33" ht="15.75" customHeight="1">
      <c r="AC231" s="656"/>
      <c r="AD231" s="707"/>
      <c r="AE231" s="707"/>
      <c r="AF231" s="707"/>
      <c r="AG231" s="707"/>
    </row>
    <row r="232" spans="29:33" ht="15.75" customHeight="1">
      <c r="AC232" s="656"/>
      <c r="AD232" s="707"/>
      <c r="AE232" s="707"/>
      <c r="AF232" s="707"/>
      <c r="AG232" s="707"/>
    </row>
    <row r="233" spans="29:33" ht="15.75" customHeight="1">
      <c r="AC233" s="656"/>
      <c r="AD233" s="707"/>
      <c r="AE233" s="707"/>
      <c r="AF233" s="707"/>
      <c r="AG233" s="707"/>
    </row>
    <row r="234" spans="29:33" ht="15.75" customHeight="1">
      <c r="AC234" s="656"/>
      <c r="AD234" s="707"/>
      <c r="AE234" s="707"/>
      <c r="AF234" s="707"/>
      <c r="AG234" s="707"/>
    </row>
    <row r="235" spans="29:33" ht="15.75" customHeight="1">
      <c r="AC235" s="656"/>
      <c r="AD235" s="707"/>
      <c r="AE235" s="707"/>
      <c r="AF235" s="707"/>
      <c r="AG235" s="707"/>
    </row>
    <row r="236" spans="29:33" ht="15.75" customHeight="1">
      <c r="AC236" s="656"/>
      <c r="AD236" s="707"/>
      <c r="AE236" s="707"/>
      <c r="AF236" s="707"/>
      <c r="AG236" s="707"/>
    </row>
    <row r="237" spans="29:33" ht="15.75" customHeight="1">
      <c r="AC237" s="656"/>
      <c r="AD237" s="707"/>
      <c r="AE237" s="707"/>
      <c r="AF237" s="707"/>
      <c r="AG237" s="707"/>
    </row>
    <row r="238" spans="29:33" ht="15.75" customHeight="1">
      <c r="AC238" s="656"/>
      <c r="AD238" s="707"/>
      <c r="AE238" s="707"/>
      <c r="AF238" s="707"/>
      <c r="AG238" s="707"/>
    </row>
    <row r="239" spans="29:33" ht="15.75" customHeight="1">
      <c r="AC239" s="656"/>
      <c r="AD239" s="707"/>
      <c r="AE239" s="707"/>
      <c r="AF239" s="707"/>
      <c r="AG239" s="707"/>
    </row>
    <row r="240" spans="29:33" ht="15.75" customHeight="1">
      <c r="AC240" s="656"/>
      <c r="AD240" s="707"/>
      <c r="AE240" s="707"/>
      <c r="AF240" s="707"/>
      <c r="AG240" s="707"/>
    </row>
    <row r="241" spans="29:33" ht="15.75" customHeight="1">
      <c r="AC241" s="656"/>
      <c r="AD241" s="707"/>
      <c r="AE241" s="707"/>
      <c r="AF241" s="707"/>
      <c r="AG241" s="707"/>
    </row>
    <row r="242" spans="29:33" ht="15.75" customHeight="1">
      <c r="AC242" s="656"/>
      <c r="AD242" s="707"/>
      <c r="AE242" s="707"/>
      <c r="AF242" s="707"/>
      <c r="AG242" s="707"/>
    </row>
    <row r="243" spans="29:33" ht="15.75" customHeight="1">
      <c r="AC243" s="656"/>
      <c r="AD243" s="707"/>
      <c r="AE243" s="707"/>
      <c r="AF243" s="707"/>
      <c r="AG243" s="707"/>
    </row>
    <row r="244" spans="29:33" ht="15.75" customHeight="1">
      <c r="AC244" s="656"/>
      <c r="AD244" s="707"/>
      <c r="AE244" s="707"/>
      <c r="AF244" s="707"/>
      <c r="AG244" s="707"/>
    </row>
    <row r="245" spans="29:33" ht="15.75" customHeight="1">
      <c r="AC245" s="656"/>
      <c r="AD245" s="707"/>
      <c r="AE245" s="707"/>
      <c r="AF245" s="707"/>
      <c r="AG245" s="707"/>
    </row>
    <row r="246" spans="29:33" ht="15.75" customHeight="1">
      <c r="AC246" s="656"/>
      <c r="AD246" s="707"/>
      <c r="AE246" s="707"/>
      <c r="AF246" s="707"/>
      <c r="AG246" s="707"/>
    </row>
    <row r="247" spans="29:33" ht="15.75" customHeight="1">
      <c r="AC247" s="656"/>
      <c r="AD247" s="707"/>
      <c r="AE247" s="707"/>
      <c r="AF247" s="707"/>
      <c r="AG247" s="707"/>
    </row>
    <row r="248" spans="29:33" ht="15.75" customHeight="1">
      <c r="AC248" s="656"/>
      <c r="AD248" s="707"/>
      <c r="AE248" s="707"/>
      <c r="AF248" s="707"/>
      <c r="AG248" s="707"/>
    </row>
    <row r="249" spans="29:33" ht="15.75" customHeight="1">
      <c r="AC249" s="656"/>
      <c r="AD249" s="707"/>
      <c r="AE249" s="707"/>
      <c r="AF249" s="707"/>
      <c r="AG249" s="707"/>
    </row>
    <row r="250" spans="29:33" ht="15.75" customHeight="1">
      <c r="AC250" s="656"/>
      <c r="AD250" s="707"/>
      <c r="AE250" s="707"/>
      <c r="AF250" s="707"/>
      <c r="AG250" s="707"/>
    </row>
    <row r="251" spans="29:33" ht="15.75" customHeight="1">
      <c r="AC251" s="656"/>
      <c r="AD251" s="707"/>
      <c r="AE251" s="707"/>
      <c r="AF251" s="707"/>
      <c r="AG251" s="707"/>
    </row>
    <row r="252" spans="29:33" ht="15.75" customHeight="1">
      <c r="AC252" s="656"/>
      <c r="AD252" s="707"/>
      <c r="AE252" s="707"/>
      <c r="AF252" s="707"/>
      <c r="AG252" s="707"/>
    </row>
    <row r="253" spans="29:33" ht="15.75" customHeight="1">
      <c r="AC253" s="656"/>
      <c r="AD253" s="707"/>
      <c r="AE253" s="707"/>
      <c r="AF253" s="707"/>
      <c r="AG253" s="707"/>
    </row>
    <row r="254" spans="29:33" ht="15.75" customHeight="1">
      <c r="AC254" s="656"/>
      <c r="AD254" s="707"/>
      <c r="AE254" s="707"/>
      <c r="AF254" s="707"/>
      <c r="AG254" s="707"/>
    </row>
    <row r="255" spans="29:33" ht="15.75" customHeight="1">
      <c r="AC255" s="656"/>
      <c r="AD255" s="707"/>
      <c r="AE255" s="707"/>
      <c r="AF255" s="707"/>
      <c r="AG255" s="707"/>
    </row>
    <row r="256" spans="29:33" ht="15.75" customHeight="1">
      <c r="AC256" s="656"/>
      <c r="AD256" s="707"/>
      <c r="AE256" s="707"/>
      <c r="AF256" s="707"/>
      <c r="AG256" s="707"/>
    </row>
    <row r="257" spans="29:33" ht="15.75" customHeight="1">
      <c r="AC257" s="656"/>
      <c r="AD257" s="707"/>
      <c r="AE257" s="707"/>
      <c r="AF257" s="707"/>
      <c r="AG257" s="707"/>
    </row>
    <row r="258" spans="29:33" ht="15.75" customHeight="1">
      <c r="AC258" s="656"/>
      <c r="AD258" s="707"/>
      <c r="AE258" s="707"/>
      <c r="AF258" s="707"/>
      <c r="AG258" s="707"/>
    </row>
    <row r="259" spans="29:33" ht="15.75" customHeight="1">
      <c r="AC259" s="656"/>
      <c r="AD259" s="707"/>
      <c r="AE259" s="707"/>
      <c r="AF259" s="707"/>
      <c r="AG259" s="707"/>
    </row>
    <row r="260" spans="29:33" ht="15.75" customHeight="1">
      <c r="AC260" s="656"/>
      <c r="AD260" s="707"/>
      <c r="AE260" s="707"/>
      <c r="AF260" s="707"/>
      <c r="AG260" s="707"/>
    </row>
    <row r="261" spans="29:33" ht="15.75" customHeight="1">
      <c r="AC261" s="656"/>
      <c r="AD261" s="707"/>
      <c r="AE261" s="707"/>
      <c r="AF261" s="707"/>
      <c r="AG261" s="707"/>
    </row>
    <row r="262" spans="29:33" ht="15.75" customHeight="1">
      <c r="AC262" s="656"/>
      <c r="AD262" s="707"/>
      <c r="AE262" s="707"/>
      <c r="AF262" s="707"/>
      <c r="AG262" s="707"/>
    </row>
    <row r="263" spans="29:33" ht="15.75" customHeight="1">
      <c r="AC263" s="656"/>
      <c r="AD263" s="707"/>
      <c r="AE263" s="707"/>
      <c r="AF263" s="707"/>
      <c r="AG263" s="707"/>
    </row>
    <row r="264" spans="29:33" ht="15.75" customHeight="1">
      <c r="AC264" s="656"/>
      <c r="AD264" s="707"/>
      <c r="AE264" s="707"/>
      <c r="AF264" s="707"/>
      <c r="AG264" s="707"/>
    </row>
    <row r="265" spans="29:33" ht="15.75" customHeight="1">
      <c r="AC265" s="656"/>
      <c r="AD265" s="707"/>
      <c r="AE265" s="707"/>
      <c r="AF265" s="707"/>
      <c r="AG265" s="707"/>
    </row>
    <row r="266" spans="29:33" ht="15.75" customHeight="1">
      <c r="AC266" s="656"/>
      <c r="AD266" s="707"/>
      <c r="AE266" s="707"/>
      <c r="AF266" s="707"/>
      <c r="AG266" s="707"/>
    </row>
    <row r="267" spans="29:33" ht="15.75" customHeight="1">
      <c r="AC267" s="656"/>
      <c r="AD267" s="707"/>
      <c r="AE267" s="707"/>
      <c r="AF267" s="707"/>
      <c r="AG267" s="707"/>
    </row>
    <row r="268" spans="29:33" ht="15.75" customHeight="1">
      <c r="AC268" s="656"/>
      <c r="AD268" s="707"/>
      <c r="AE268" s="707"/>
      <c r="AF268" s="707"/>
      <c r="AG268" s="707"/>
    </row>
    <row r="269" spans="29:33" ht="15.75" customHeight="1">
      <c r="AC269" s="656"/>
      <c r="AD269" s="707"/>
      <c r="AE269" s="707"/>
      <c r="AF269" s="707"/>
      <c r="AG269" s="707"/>
    </row>
    <row r="270" spans="29:33" ht="15.75" customHeight="1">
      <c r="AC270" s="656"/>
      <c r="AD270" s="707"/>
      <c r="AE270" s="707"/>
      <c r="AF270" s="707"/>
      <c r="AG270" s="707"/>
    </row>
    <row r="271" spans="29:33" ht="15.75" customHeight="1">
      <c r="AC271" s="656"/>
      <c r="AD271" s="707"/>
      <c r="AE271" s="707"/>
      <c r="AF271" s="707"/>
      <c r="AG271" s="707"/>
    </row>
    <row r="272" spans="29:33" ht="15.75" customHeight="1">
      <c r="AC272" s="656"/>
      <c r="AD272" s="707"/>
      <c r="AE272" s="707"/>
      <c r="AF272" s="707"/>
      <c r="AG272" s="707"/>
    </row>
    <row r="273" spans="29:33" ht="15.75" customHeight="1">
      <c r="AC273" s="656"/>
      <c r="AD273" s="707"/>
      <c r="AE273" s="707"/>
      <c r="AF273" s="707"/>
      <c r="AG273" s="707"/>
    </row>
    <row r="274" spans="29:33" ht="15.75" customHeight="1">
      <c r="AC274" s="656"/>
      <c r="AD274" s="707"/>
      <c r="AE274" s="707"/>
      <c r="AF274" s="707"/>
      <c r="AG274" s="707"/>
    </row>
    <row r="275" spans="29:33" ht="15.75" customHeight="1">
      <c r="AC275" s="656"/>
      <c r="AD275" s="707"/>
      <c r="AE275" s="707"/>
      <c r="AF275" s="707"/>
      <c r="AG275" s="707"/>
    </row>
    <row r="276" spans="29:33" ht="15.75" customHeight="1">
      <c r="AC276" s="656"/>
      <c r="AD276" s="707"/>
      <c r="AE276" s="707"/>
      <c r="AF276" s="707"/>
      <c r="AG276" s="707"/>
    </row>
    <row r="277" spans="29:33" ht="15.75" customHeight="1">
      <c r="AC277" s="656"/>
      <c r="AD277" s="707"/>
      <c r="AE277" s="707"/>
      <c r="AF277" s="707"/>
      <c r="AG277" s="707"/>
    </row>
    <row r="278" spans="29:33" ht="15.75" customHeight="1">
      <c r="AC278" s="656"/>
      <c r="AD278" s="707"/>
      <c r="AE278" s="707"/>
      <c r="AF278" s="707"/>
      <c r="AG278" s="707"/>
    </row>
    <row r="279" spans="29:33" ht="15.75" customHeight="1">
      <c r="AC279" s="656"/>
      <c r="AD279" s="707"/>
      <c r="AE279" s="707"/>
      <c r="AF279" s="707"/>
      <c r="AG279" s="707"/>
    </row>
    <row r="280" spans="29:33" ht="15.75" customHeight="1">
      <c r="AC280" s="656"/>
      <c r="AD280" s="707"/>
      <c r="AE280" s="707"/>
      <c r="AF280" s="707"/>
      <c r="AG280" s="707"/>
    </row>
    <row r="281" spans="29:33" ht="15.75" customHeight="1">
      <c r="AC281" s="656"/>
      <c r="AD281" s="707"/>
      <c r="AE281" s="707"/>
      <c r="AF281" s="707"/>
      <c r="AG281" s="707"/>
    </row>
    <row r="282" spans="29:33" ht="15.75" customHeight="1">
      <c r="AC282" s="656"/>
      <c r="AD282" s="707"/>
      <c r="AE282" s="707"/>
      <c r="AF282" s="707"/>
      <c r="AG282" s="707"/>
    </row>
    <row r="283" spans="29:33" ht="15.75" customHeight="1">
      <c r="AC283" s="656"/>
      <c r="AD283" s="707"/>
      <c r="AE283" s="707"/>
      <c r="AF283" s="707"/>
      <c r="AG283" s="707"/>
    </row>
    <row r="284" spans="29:33" ht="15.75" customHeight="1">
      <c r="AC284" s="656"/>
      <c r="AD284" s="707"/>
      <c r="AE284" s="707"/>
      <c r="AF284" s="707"/>
      <c r="AG284" s="707"/>
    </row>
    <row r="285" spans="29:33" ht="15.75" customHeight="1">
      <c r="AC285" s="656"/>
      <c r="AD285" s="707"/>
      <c r="AE285" s="707"/>
      <c r="AF285" s="707"/>
      <c r="AG285" s="707"/>
    </row>
    <row r="286" spans="29:33" ht="15.75" customHeight="1">
      <c r="AC286" s="656"/>
      <c r="AD286" s="707"/>
      <c r="AE286" s="707"/>
      <c r="AF286" s="707"/>
      <c r="AG286" s="707"/>
    </row>
    <row r="287" spans="29:33" ht="15.75" customHeight="1">
      <c r="AC287" s="656"/>
      <c r="AD287" s="707"/>
      <c r="AE287" s="707"/>
      <c r="AF287" s="707"/>
      <c r="AG287" s="707"/>
    </row>
    <row r="288" spans="29:33" ht="15.75" customHeight="1">
      <c r="AC288" s="656"/>
      <c r="AD288" s="707"/>
      <c r="AE288" s="707"/>
      <c r="AF288" s="707"/>
      <c r="AG288" s="707"/>
    </row>
    <row r="289" spans="29:33" ht="15.75" customHeight="1">
      <c r="AC289" s="656"/>
      <c r="AD289" s="707"/>
      <c r="AE289" s="707"/>
      <c r="AF289" s="707"/>
      <c r="AG289" s="707"/>
    </row>
    <row r="290" spans="29:33" ht="15.75" customHeight="1">
      <c r="AC290" s="656"/>
      <c r="AD290" s="707"/>
      <c r="AE290" s="707"/>
      <c r="AF290" s="707"/>
      <c r="AG290" s="707"/>
    </row>
    <row r="291" spans="29:33" ht="15.75" customHeight="1">
      <c r="AC291" s="656"/>
      <c r="AD291" s="707"/>
      <c r="AE291" s="707"/>
      <c r="AF291" s="707"/>
      <c r="AG291" s="707"/>
    </row>
    <row r="292" spans="29:33" ht="15.75" customHeight="1">
      <c r="AC292" s="656"/>
      <c r="AD292" s="707"/>
      <c r="AE292" s="707"/>
      <c r="AF292" s="707"/>
      <c r="AG292" s="707"/>
    </row>
    <row r="293" spans="29:33" ht="15.75" customHeight="1">
      <c r="AC293" s="656"/>
      <c r="AD293" s="707"/>
      <c r="AE293" s="707"/>
      <c r="AF293" s="707"/>
      <c r="AG293" s="707"/>
    </row>
    <row r="294" spans="29:33" ht="15.75" customHeight="1">
      <c r="AC294" s="656"/>
      <c r="AD294" s="707"/>
      <c r="AE294" s="707"/>
      <c r="AF294" s="707"/>
      <c r="AG294" s="707"/>
    </row>
    <row r="295" spans="29:33" ht="15.75" customHeight="1">
      <c r="AC295" s="656"/>
      <c r="AD295" s="707"/>
      <c r="AE295" s="707"/>
      <c r="AF295" s="707"/>
      <c r="AG295" s="707"/>
    </row>
    <row r="296" spans="29:33" ht="15.75" customHeight="1">
      <c r="AC296" s="656"/>
      <c r="AD296" s="707"/>
      <c r="AE296" s="707"/>
      <c r="AF296" s="707"/>
      <c r="AG296" s="707"/>
    </row>
    <row r="297" spans="29:33" ht="15.75" customHeight="1">
      <c r="AC297" s="656"/>
      <c r="AD297" s="707"/>
      <c r="AE297" s="707"/>
      <c r="AF297" s="707"/>
      <c r="AG297" s="707"/>
    </row>
    <row r="298" spans="29:33" ht="15.75" customHeight="1">
      <c r="AC298" s="656"/>
      <c r="AD298" s="707"/>
      <c r="AE298" s="707"/>
      <c r="AF298" s="707"/>
      <c r="AG298" s="707"/>
    </row>
    <row r="299" spans="29:33" ht="15.75" customHeight="1">
      <c r="AC299" s="656"/>
      <c r="AD299" s="707"/>
      <c r="AE299" s="707"/>
      <c r="AF299" s="707"/>
      <c r="AG299" s="707"/>
    </row>
    <row r="300" spans="29:33" ht="15.75" customHeight="1">
      <c r="AC300" s="656"/>
      <c r="AD300" s="707"/>
      <c r="AE300" s="707"/>
      <c r="AF300" s="707"/>
      <c r="AG300" s="707"/>
    </row>
    <row r="301" spans="29:33" ht="15.75" customHeight="1">
      <c r="AC301" s="656"/>
      <c r="AD301" s="707"/>
      <c r="AE301" s="707"/>
      <c r="AF301" s="707"/>
      <c r="AG301" s="707"/>
    </row>
    <row r="302" spans="29:33" ht="15.75" customHeight="1">
      <c r="AC302" s="656"/>
      <c r="AD302" s="707"/>
      <c r="AE302" s="707"/>
      <c r="AF302" s="707"/>
      <c r="AG302" s="707"/>
    </row>
    <row r="303" spans="29:33" ht="15.75" customHeight="1">
      <c r="AC303" s="656"/>
      <c r="AD303" s="707"/>
      <c r="AE303" s="707"/>
      <c r="AF303" s="707"/>
      <c r="AG303" s="707"/>
    </row>
    <row r="304" spans="29:33" ht="15.75" customHeight="1">
      <c r="AC304" s="656"/>
      <c r="AD304" s="707"/>
      <c r="AE304" s="707"/>
      <c r="AF304" s="707"/>
      <c r="AG304" s="707"/>
    </row>
    <row r="305" spans="29:33" ht="15.75" customHeight="1">
      <c r="AC305" s="656"/>
      <c r="AD305" s="707"/>
      <c r="AE305" s="707"/>
      <c r="AF305" s="707"/>
      <c r="AG305" s="707"/>
    </row>
    <row r="306" spans="29:33" ht="15.75" customHeight="1">
      <c r="AC306" s="656"/>
      <c r="AD306" s="707"/>
      <c r="AE306" s="707"/>
      <c r="AF306" s="707"/>
      <c r="AG306" s="707"/>
    </row>
    <row r="307" spans="29:33" ht="15.75" customHeight="1">
      <c r="AC307" s="656"/>
      <c r="AD307" s="662"/>
      <c r="AE307" s="662"/>
      <c r="AF307" s="662"/>
      <c r="AG307" s="662"/>
    </row>
    <row r="308" spans="29:33" ht="15.75" customHeight="1">
      <c r="AC308" s="656"/>
      <c r="AD308" s="662"/>
      <c r="AE308" s="662"/>
      <c r="AF308" s="662"/>
      <c r="AG308" s="662"/>
    </row>
    <row r="309" spans="29:33" ht="15.75" customHeight="1">
      <c r="AC309" s="656"/>
      <c r="AD309" s="662"/>
      <c r="AE309" s="662"/>
      <c r="AF309" s="662"/>
      <c r="AG309" s="662"/>
    </row>
    <row r="310" spans="29:33" ht="15.75" customHeight="1">
      <c r="AC310" s="656"/>
      <c r="AD310" s="662"/>
      <c r="AE310" s="662"/>
      <c r="AF310" s="662"/>
      <c r="AG310" s="662"/>
    </row>
    <row r="311" spans="29:33" ht="15.75" customHeight="1">
      <c r="AC311" s="656"/>
      <c r="AD311" s="662"/>
      <c r="AE311" s="662"/>
      <c r="AF311" s="662"/>
      <c r="AG311" s="662"/>
    </row>
    <row r="312" spans="29:33" ht="15.75" customHeight="1">
      <c r="AC312" s="656"/>
      <c r="AD312" s="662"/>
      <c r="AE312" s="662"/>
      <c r="AF312" s="662"/>
      <c r="AG312" s="662"/>
    </row>
    <row r="313" spans="29:33" ht="15.75" customHeight="1">
      <c r="AC313" s="656"/>
      <c r="AD313" s="662"/>
      <c r="AE313" s="662"/>
      <c r="AF313" s="662"/>
      <c r="AG313" s="662"/>
    </row>
    <row r="314" spans="29:33" ht="15.75" customHeight="1">
      <c r="AC314" s="656"/>
      <c r="AD314" s="662"/>
      <c r="AE314" s="662"/>
      <c r="AF314" s="662"/>
      <c r="AG314" s="662"/>
    </row>
    <row r="315" spans="29:33" ht="15.75" customHeight="1">
      <c r="AC315" s="656"/>
      <c r="AD315" s="662"/>
      <c r="AE315" s="662"/>
      <c r="AF315" s="662"/>
      <c r="AG315" s="662"/>
    </row>
    <row r="316" spans="29:33" ht="15.75" customHeight="1">
      <c r="AC316" s="656"/>
      <c r="AD316" s="662"/>
      <c r="AE316" s="662"/>
      <c r="AF316" s="662"/>
      <c r="AG316" s="662"/>
    </row>
    <row r="317" spans="29:33" ht="15.75" customHeight="1">
      <c r="AC317" s="656"/>
      <c r="AD317" s="662"/>
      <c r="AE317" s="662"/>
      <c r="AF317" s="662"/>
      <c r="AG317" s="662"/>
    </row>
    <row r="318" spans="29:33" ht="15.75" customHeight="1">
      <c r="AC318" s="656"/>
      <c r="AD318" s="662"/>
      <c r="AE318" s="662"/>
      <c r="AF318" s="662"/>
      <c r="AG318" s="662"/>
    </row>
    <row r="319" spans="29:33" ht="15.75" customHeight="1">
      <c r="AC319" s="656"/>
      <c r="AD319" s="662"/>
      <c r="AE319" s="662"/>
      <c r="AF319" s="662"/>
      <c r="AG319" s="662"/>
    </row>
    <row r="320" spans="29:33" ht="15.75" customHeight="1">
      <c r="AC320" s="656"/>
      <c r="AD320" s="662"/>
      <c r="AE320" s="662"/>
      <c r="AF320" s="662"/>
      <c r="AG320" s="662"/>
    </row>
    <row r="321" spans="29:33" ht="15.75" customHeight="1">
      <c r="AC321" s="656"/>
      <c r="AD321" s="662"/>
      <c r="AE321" s="662"/>
      <c r="AF321" s="662"/>
      <c r="AG321" s="662"/>
    </row>
    <row r="322" spans="29:33" ht="15.75" customHeight="1">
      <c r="AC322" s="656"/>
      <c r="AD322" s="662"/>
      <c r="AE322" s="662"/>
      <c r="AF322" s="662"/>
      <c r="AG322" s="662"/>
    </row>
    <row r="323" spans="29:33" ht="15.75" customHeight="1">
      <c r="AC323" s="656"/>
      <c r="AD323" s="662"/>
      <c r="AE323" s="662"/>
      <c r="AF323" s="662"/>
      <c r="AG323" s="662"/>
    </row>
    <row r="324" spans="29:33" ht="15.75" customHeight="1">
      <c r="AC324" s="656"/>
      <c r="AD324" s="662"/>
      <c r="AE324" s="662"/>
      <c r="AF324" s="662"/>
      <c r="AG324" s="662"/>
    </row>
    <row r="325" spans="29:33" ht="15.75" customHeight="1">
      <c r="AC325" s="656"/>
      <c r="AD325" s="662"/>
      <c r="AE325" s="662"/>
      <c r="AF325" s="662"/>
      <c r="AG325" s="662"/>
    </row>
    <row r="326" spans="29:33" ht="15.75" customHeight="1">
      <c r="AC326" s="656"/>
      <c r="AD326" s="662"/>
      <c r="AE326" s="662"/>
      <c r="AF326" s="662"/>
      <c r="AG326" s="662"/>
    </row>
    <row r="327" spans="29:33" ht="15.75" customHeight="1">
      <c r="AC327" s="656"/>
      <c r="AD327" s="662"/>
      <c r="AE327" s="662"/>
      <c r="AF327" s="662"/>
      <c r="AG327" s="662"/>
    </row>
    <row r="328" spans="29:33" ht="15.75" customHeight="1">
      <c r="AC328" s="656"/>
      <c r="AD328" s="662"/>
      <c r="AE328" s="662"/>
      <c r="AF328" s="662"/>
      <c r="AG328" s="662"/>
    </row>
    <row r="329" spans="29:33" ht="15.75" customHeight="1">
      <c r="AC329" s="656"/>
      <c r="AD329" s="662"/>
      <c r="AE329" s="662"/>
      <c r="AF329" s="662"/>
      <c r="AG329" s="662"/>
    </row>
    <row r="330" spans="29:33" ht="15.75" customHeight="1">
      <c r="AC330" s="656"/>
      <c r="AD330" s="662"/>
      <c r="AE330" s="662"/>
      <c r="AF330" s="662"/>
      <c r="AG330" s="662"/>
    </row>
    <row r="331" spans="29:33" ht="15.75" customHeight="1">
      <c r="AC331" s="656"/>
      <c r="AD331" s="662"/>
      <c r="AE331" s="662"/>
      <c r="AF331" s="662"/>
      <c r="AG331" s="662"/>
    </row>
    <row r="332" spans="29:33" ht="15.75" customHeight="1">
      <c r="AC332" s="656"/>
      <c r="AD332" s="662"/>
      <c r="AE332" s="662"/>
      <c r="AF332" s="662"/>
      <c r="AG332" s="662"/>
    </row>
    <row r="333" spans="29:33" ht="15.75" customHeight="1">
      <c r="AC333" s="656"/>
      <c r="AD333" s="662"/>
      <c r="AE333" s="662"/>
      <c r="AF333" s="662"/>
      <c r="AG333" s="662"/>
    </row>
    <row r="334" spans="29:33" ht="15.75" customHeight="1">
      <c r="AC334" s="656"/>
      <c r="AD334" s="662"/>
      <c r="AE334" s="662"/>
      <c r="AF334" s="662"/>
      <c r="AG334" s="662"/>
    </row>
    <row r="335" spans="29:33" ht="15.75" customHeight="1">
      <c r="AC335" s="656"/>
      <c r="AD335" s="662"/>
      <c r="AE335" s="662"/>
      <c r="AF335" s="662"/>
      <c r="AG335" s="662"/>
    </row>
    <row r="336" spans="29:33" ht="15.75" customHeight="1">
      <c r="AC336" s="656"/>
      <c r="AD336" s="662"/>
      <c r="AE336" s="662"/>
      <c r="AF336" s="662"/>
      <c r="AG336" s="662"/>
    </row>
    <row r="337" spans="29:33" ht="15.75" customHeight="1">
      <c r="AC337" s="656"/>
      <c r="AD337" s="662"/>
      <c r="AE337" s="662"/>
      <c r="AF337" s="662"/>
      <c r="AG337" s="662"/>
    </row>
    <row r="338" spans="29:33" ht="15.75" customHeight="1">
      <c r="AC338" s="656"/>
      <c r="AD338" s="662"/>
      <c r="AE338" s="662"/>
      <c r="AF338" s="662"/>
      <c r="AG338" s="662"/>
    </row>
    <row r="339" spans="29:33" ht="15.75" customHeight="1">
      <c r="AC339" s="656"/>
      <c r="AD339" s="662"/>
      <c r="AE339" s="662"/>
      <c r="AF339" s="662"/>
      <c r="AG339" s="662"/>
    </row>
    <row r="340" spans="29:33" ht="15.75" customHeight="1">
      <c r="AC340" s="656"/>
      <c r="AD340" s="662"/>
      <c r="AE340" s="662"/>
      <c r="AF340" s="662"/>
      <c r="AG340" s="662"/>
    </row>
    <row r="341" spans="29:33" ht="15.75" customHeight="1">
      <c r="AC341" s="656"/>
      <c r="AD341" s="662"/>
      <c r="AE341" s="662"/>
      <c r="AF341" s="662"/>
      <c r="AG341" s="662"/>
    </row>
    <row r="342" spans="29:33" ht="15.75" customHeight="1">
      <c r="AC342" s="656"/>
      <c r="AD342" s="662"/>
      <c r="AE342" s="662"/>
      <c r="AF342" s="662"/>
      <c r="AG342" s="662"/>
    </row>
    <row r="343" spans="29:33" ht="15.75" customHeight="1">
      <c r="AC343" s="656"/>
      <c r="AD343" s="662"/>
      <c r="AE343" s="662"/>
      <c r="AF343" s="662"/>
      <c r="AG343" s="662"/>
    </row>
    <row r="344" spans="29:33" ht="15.75" customHeight="1">
      <c r="AC344" s="656"/>
      <c r="AD344" s="662"/>
      <c r="AE344" s="662"/>
      <c r="AF344" s="662"/>
      <c r="AG344" s="662"/>
    </row>
    <row r="345" spans="29:33" ht="15.75" customHeight="1">
      <c r="AC345" s="656"/>
      <c r="AD345" s="662"/>
      <c r="AE345" s="662"/>
      <c r="AF345" s="662"/>
      <c r="AG345" s="662"/>
    </row>
    <row r="346" spans="29:33" ht="15.75" customHeight="1">
      <c r="AC346" s="656"/>
      <c r="AD346" s="662"/>
      <c r="AE346" s="662"/>
      <c r="AF346" s="662"/>
      <c r="AG346" s="662"/>
    </row>
    <row r="347" spans="29:33" ht="15.75" customHeight="1">
      <c r="AC347" s="656"/>
      <c r="AD347" s="662"/>
      <c r="AE347" s="662"/>
      <c r="AF347" s="662"/>
      <c r="AG347" s="662"/>
    </row>
    <row r="348" spans="29:33" ht="15.75" customHeight="1">
      <c r="AC348" s="656"/>
      <c r="AD348" s="662"/>
      <c r="AE348" s="662"/>
      <c r="AF348" s="662"/>
      <c r="AG348" s="662"/>
    </row>
    <row r="349" spans="29:33" ht="15.75" customHeight="1">
      <c r="AC349" s="656"/>
      <c r="AD349" s="662"/>
      <c r="AE349" s="662"/>
      <c r="AF349" s="662"/>
      <c r="AG349" s="662"/>
    </row>
    <row r="350" spans="29:33" ht="15.75" customHeight="1">
      <c r="AC350" s="656"/>
      <c r="AD350" s="662"/>
      <c r="AE350" s="662"/>
      <c r="AF350" s="662"/>
      <c r="AG350" s="662"/>
    </row>
    <row r="351" spans="29:33" ht="15.75" customHeight="1">
      <c r="AC351" s="656"/>
      <c r="AD351" s="662"/>
      <c r="AE351" s="662"/>
      <c r="AF351" s="662"/>
      <c r="AG351" s="662"/>
    </row>
    <row r="352" spans="29:33" ht="15.75" customHeight="1">
      <c r="AD352" s="650"/>
      <c r="AE352" s="650"/>
      <c r="AF352" s="650"/>
      <c r="AG352" s="650"/>
    </row>
    <row r="353" spans="30:33" ht="15.75" customHeight="1">
      <c r="AD353" s="650"/>
      <c r="AE353" s="650"/>
      <c r="AF353" s="650"/>
      <c r="AG353" s="650"/>
    </row>
    <row r="354" spans="30:33" ht="15.75" customHeight="1">
      <c r="AD354" s="650"/>
      <c r="AE354" s="650"/>
      <c r="AF354" s="650"/>
      <c r="AG354" s="650"/>
    </row>
    <row r="355" spans="30:33" ht="15.75" customHeight="1">
      <c r="AD355" s="650"/>
      <c r="AE355" s="650"/>
      <c r="AF355" s="650"/>
      <c r="AG355" s="650"/>
    </row>
    <row r="356" spans="30:33" ht="15.75" customHeight="1">
      <c r="AD356" s="650"/>
      <c r="AE356" s="650"/>
      <c r="AF356" s="650"/>
      <c r="AG356" s="650"/>
    </row>
    <row r="357" spans="30:33" ht="15.75" customHeight="1">
      <c r="AD357" s="650"/>
      <c r="AE357" s="650"/>
      <c r="AF357" s="650"/>
      <c r="AG357" s="650"/>
    </row>
    <row r="358" spans="30:33" ht="15.75" customHeight="1">
      <c r="AD358" s="650"/>
      <c r="AE358" s="650"/>
      <c r="AF358" s="650"/>
      <c r="AG358" s="650"/>
    </row>
    <row r="359" spans="30:33" ht="15.75" customHeight="1">
      <c r="AD359" s="650"/>
      <c r="AE359" s="650"/>
      <c r="AF359" s="650"/>
      <c r="AG359" s="650"/>
    </row>
    <row r="360" spans="30:33" ht="15.75" customHeight="1">
      <c r="AD360" s="650"/>
      <c r="AE360" s="650"/>
      <c r="AF360" s="650"/>
      <c r="AG360" s="650"/>
    </row>
    <row r="361" spans="30:33" ht="15.75" customHeight="1">
      <c r="AD361" s="650"/>
      <c r="AE361" s="650"/>
      <c r="AF361" s="650"/>
      <c r="AG361" s="650"/>
    </row>
    <row r="362" spans="30:33" ht="15.75" customHeight="1">
      <c r="AD362" s="650"/>
      <c r="AE362" s="650"/>
      <c r="AF362" s="650"/>
      <c r="AG362" s="650"/>
    </row>
    <row r="363" spans="30:33" ht="15.75" customHeight="1">
      <c r="AD363" s="650"/>
      <c r="AE363" s="650"/>
      <c r="AF363" s="650"/>
      <c r="AG363" s="650"/>
    </row>
    <row r="364" spans="30:33" ht="15.75" customHeight="1">
      <c r="AD364" s="650"/>
      <c r="AE364" s="650"/>
      <c r="AF364" s="650"/>
      <c r="AG364" s="650"/>
    </row>
    <row r="365" spans="30:33" ht="15.75" customHeight="1">
      <c r="AD365" s="650"/>
      <c r="AE365" s="650"/>
      <c r="AF365" s="650"/>
      <c r="AG365" s="650"/>
    </row>
    <row r="366" spans="30:33" ht="15.75" customHeight="1">
      <c r="AD366" s="650"/>
      <c r="AE366" s="650"/>
      <c r="AF366" s="650"/>
      <c r="AG366" s="650"/>
    </row>
    <row r="367" spans="30:33" ht="15.75" customHeight="1">
      <c r="AD367" s="650"/>
      <c r="AE367" s="650"/>
      <c r="AF367" s="650"/>
      <c r="AG367" s="650"/>
    </row>
    <row r="368" spans="30:33" ht="15.75" customHeight="1">
      <c r="AD368" s="650"/>
      <c r="AE368" s="650"/>
      <c r="AF368" s="650"/>
      <c r="AG368" s="650"/>
    </row>
    <row r="369" spans="30:33" ht="15.75" customHeight="1">
      <c r="AD369" s="650"/>
      <c r="AE369" s="650"/>
      <c r="AF369" s="650"/>
      <c r="AG369" s="650"/>
    </row>
    <row r="370" spans="30:33" ht="15.75" customHeight="1">
      <c r="AD370" s="650"/>
      <c r="AE370" s="650"/>
      <c r="AF370" s="650"/>
      <c r="AG370" s="650"/>
    </row>
    <row r="371" spans="30:33" ht="15.75" customHeight="1">
      <c r="AD371" s="650"/>
      <c r="AE371" s="650"/>
      <c r="AF371" s="650"/>
      <c r="AG371" s="650"/>
    </row>
    <row r="372" spans="30:33" ht="15.75" customHeight="1">
      <c r="AD372" s="650"/>
      <c r="AE372" s="650"/>
      <c r="AF372" s="650"/>
      <c r="AG372" s="650"/>
    </row>
    <row r="373" spans="30:33" ht="15.75" customHeight="1">
      <c r="AD373" s="650"/>
      <c r="AE373" s="650"/>
      <c r="AF373" s="650"/>
      <c r="AG373" s="650"/>
    </row>
    <row r="374" spans="30:33" ht="15.75" customHeight="1">
      <c r="AD374" s="650"/>
      <c r="AE374" s="650"/>
      <c r="AF374" s="650"/>
      <c r="AG374" s="650"/>
    </row>
    <row r="375" spans="30:33" ht="15.75" customHeight="1">
      <c r="AD375" s="650"/>
      <c r="AE375" s="650"/>
      <c r="AF375" s="650"/>
      <c r="AG375" s="650"/>
    </row>
    <row r="376" spans="30:33" ht="15.75" customHeight="1">
      <c r="AD376" s="650"/>
      <c r="AE376" s="650"/>
      <c r="AF376" s="650"/>
      <c r="AG376" s="650"/>
    </row>
    <row r="377" spans="30:33" ht="15.75" customHeight="1">
      <c r="AD377" s="650"/>
      <c r="AE377" s="650"/>
      <c r="AF377" s="650"/>
      <c r="AG377" s="650"/>
    </row>
    <row r="378" spans="30:33" ht="15.75" customHeight="1">
      <c r="AD378" s="650"/>
      <c r="AE378" s="650"/>
      <c r="AF378" s="650"/>
      <c r="AG378" s="650"/>
    </row>
    <row r="379" spans="30:33" ht="15.75" customHeight="1">
      <c r="AD379" s="650"/>
      <c r="AE379" s="650"/>
      <c r="AF379" s="650"/>
      <c r="AG379" s="650"/>
    </row>
    <row r="380" spans="30:33" ht="15.75" customHeight="1">
      <c r="AD380" s="650"/>
      <c r="AE380" s="650"/>
      <c r="AF380" s="650"/>
      <c r="AG380" s="650"/>
    </row>
    <row r="381" spans="30:33" ht="15.75" customHeight="1">
      <c r="AD381" s="650"/>
      <c r="AE381" s="650"/>
      <c r="AF381" s="650"/>
      <c r="AG381" s="650"/>
    </row>
    <row r="382" spans="30:33" ht="15.75" customHeight="1">
      <c r="AD382" s="650"/>
      <c r="AE382" s="650"/>
      <c r="AF382" s="650"/>
      <c r="AG382" s="650"/>
    </row>
    <row r="383" spans="30:33" ht="15.75" customHeight="1">
      <c r="AD383" s="650"/>
      <c r="AE383" s="650"/>
      <c r="AF383" s="650"/>
      <c r="AG383" s="650"/>
    </row>
    <row r="384" spans="30:33" ht="15.75" customHeight="1">
      <c r="AD384" s="650"/>
      <c r="AE384" s="650"/>
      <c r="AF384" s="650"/>
      <c r="AG384" s="650"/>
    </row>
    <row r="385" spans="30:33" ht="15.75" customHeight="1">
      <c r="AD385" s="650"/>
      <c r="AE385" s="650"/>
      <c r="AF385" s="650"/>
      <c r="AG385" s="650"/>
    </row>
    <row r="386" spans="30:33" ht="15.75" customHeight="1">
      <c r="AD386" s="650"/>
      <c r="AE386" s="650"/>
      <c r="AF386" s="650"/>
      <c r="AG386" s="650"/>
    </row>
    <row r="387" spans="30:33" ht="15.75" customHeight="1">
      <c r="AD387" s="650"/>
      <c r="AE387" s="650"/>
      <c r="AF387" s="650"/>
      <c r="AG387" s="650"/>
    </row>
    <row r="388" spans="30:33" ht="15.75" customHeight="1">
      <c r="AD388" s="650"/>
      <c r="AE388" s="650"/>
      <c r="AF388" s="650"/>
      <c r="AG388" s="650"/>
    </row>
    <row r="389" spans="30:33" ht="15.75" customHeight="1">
      <c r="AD389" s="650"/>
      <c r="AE389" s="650"/>
      <c r="AF389" s="650"/>
      <c r="AG389" s="650"/>
    </row>
    <row r="390" spans="30:33" ht="15.75" customHeight="1">
      <c r="AD390" s="650"/>
      <c r="AE390" s="650"/>
      <c r="AF390" s="650"/>
      <c r="AG390" s="650"/>
    </row>
    <row r="391" spans="30:33" ht="15.75" customHeight="1">
      <c r="AD391" s="650"/>
      <c r="AE391" s="650"/>
      <c r="AF391" s="650"/>
      <c r="AG391" s="650"/>
    </row>
    <row r="392" spans="30:33" ht="15.75" customHeight="1">
      <c r="AD392" s="650"/>
      <c r="AE392" s="650"/>
      <c r="AF392" s="650"/>
      <c r="AG392" s="650"/>
    </row>
    <row r="393" spans="30:33" ht="15.75" customHeight="1">
      <c r="AD393" s="650"/>
      <c r="AE393" s="650"/>
      <c r="AF393" s="650"/>
      <c r="AG393" s="650"/>
    </row>
    <row r="394" spans="30:33" ht="15.75" customHeight="1">
      <c r="AD394" s="650"/>
      <c r="AE394" s="650"/>
      <c r="AF394" s="650"/>
      <c r="AG394" s="650"/>
    </row>
    <row r="395" spans="30:33" ht="15.75" customHeight="1">
      <c r="AD395" s="650"/>
      <c r="AE395" s="650"/>
      <c r="AF395" s="650"/>
      <c r="AG395" s="650"/>
    </row>
    <row r="396" spans="30:33" ht="15.75" customHeight="1">
      <c r="AD396" s="650"/>
      <c r="AE396" s="650"/>
      <c r="AF396" s="650"/>
      <c r="AG396" s="650"/>
    </row>
    <row r="397" spans="30:33" ht="15.75" customHeight="1">
      <c r="AD397" s="650"/>
      <c r="AE397" s="650"/>
      <c r="AF397" s="650"/>
      <c r="AG397" s="650"/>
    </row>
    <row r="398" spans="30:33" ht="15.75" customHeight="1">
      <c r="AD398" s="650"/>
      <c r="AE398" s="650"/>
      <c r="AF398" s="650"/>
      <c r="AG398" s="650"/>
    </row>
    <row r="399" spans="30:33" ht="15.75" customHeight="1">
      <c r="AD399" s="650"/>
      <c r="AE399" s="650"/>
      <c r="AF399" s="650"/>
      <c r="AG399" s="650"/>
    </row>
    <row r="400" spans="30:33" ht="15.75" customHeight="1">
      <c r="AD400" s="650"/>
      <c r="AE400" s="650"/>
      <c r="AF400" s="650"/>
      <c r="AG400" s="650"/>
    </row>
    <row r="401" spans="30:33" ht="15.75" customHeight="1">
      <c r="AD401" s="650"/>
      <c r="AE401" s="650"/>
      <c r="AF401" s="650"/>
      <c r="AG401" s="650"/>
    </row>
    <row r="402" spans="30:33" ht="15.75" customHeight="1">
      <c r="AD402" s="650"/>
      <c r="AE402" s="650"/>
      <c r="AF402" s="650"/>
      <c r="AG402" s="650"/>
    </row>
    <row r="403" spans="30:33" ht="15.75" customHeight="1">
      <c r="AD403" s="650"/>
      <c r="AE403" s="650"/>
      <c r="AF403" s="650"/>
      <c r="AG403" s="650"/>
    </row>
    <row r="404" spans="30:33" ht="15.75" customHeight="1">
      <c r="AD404" s="650"/>
      <c r="AE404" s="650"/>
      <c r="AF404" s="650"/>
      <c r="AG404" s="650"/>
    </row>
    <row r="405" spans="30:33" ht="15.75" customHeight="1">
      <c r="AD405" s="650"/>
      <c r="AE405" s="650"/>
      <c r="AF405" s="650"/>
      <c r="AG405" s="650"/>
    </row>
    <row r="406" spans="30:33" ht="15.75" customHeight="1">
      <c r="AD406" s="650"/>
      <c r="AE406" s="650"/>
      <c r="AF406" s="650"/>
      <c r="AG406" s="650"/>
    </row>
    <row r="407" spans="30:33" ht="15.75" customHeight="1">
      <c r="AD407" s="650"/>
      <c r="AE407" s="650"/>
      <c r="AF407" s="650"/>
      <c r="AG407" s="650"/>
    </row>
    <row r="408" spans="30:33" ht="15.75" customHeight="1">
      <c r="AD408" s="650"/>
      <c r="AE408" s="650"/>
      <c r="AF408" s="650"/>
      <c r="AG408" s="650"/>
    </row>
    <row r="409" spans="30:33" ht="15.75" customHeight="1">
      <c r="AD409" s="650"/>
      <c r="AE409" s="650"/>
      <c r="AF409" s="650"/>
      <c r="AG409" s="650"/>
    </row>
    <row r="410" spans="30:33" ht="15.75" customHeight="1">
      <c r="AD410" s="650"/>
      <c r="AE410" s="650"/>
      <c r="AF410" s="650"/>
      <c r="AG410" s="650"/>
    </row>
    <row r="411" spans="30:33" ht="15.75" customHeight="1">
      <c r="AD411" s="650"/>
      <c r="AE411" s="650"/>
      <c r="AF411" s="650"/>
      <c r="AG411" s="650"/>
    </row>
    <row r="412" spans="30:33" ht="15.75" customHeight="1">
      <c r="AD412" s="650"/>
      <c r="AE412" s="650"/>
      <c r="AF412" s="650"/>
      <c r="AG412" s="650"/>
    </row>
    <row r="413" spans="30:33" ht="15.75" customHeight="1">
      <c r="AD413" s="650"/>
      <c r="AE413" s="650"/>
      <c r="AF413" s="650"/>
      <c r="AG413" s="650"/>
    </row>
    <row r="414" spans="30:33" ht="15.75" customHeight="1">
      <c r="AD414" s="650"/>
      <c r="AE414" s="650"/>
      <c r="AF414" s="650"/>
      <c r="AG414" s="650"/>
    </row>
    <row r="415" spans="30:33" ht="15.75" customHeight="1">
      <c r="AD415" s="650"/>
      <c r="AE415" s="650"/>
      <c r="AF415" s="650"/>
      <c r="AG415" s="650"/>
    </row>
    <row r="416" spans="30:33" ht="15.75" customHeight="1">
      <c r="AD416" s="650"/>
      <c r="AE416" s="650"/>
      <c r="AF416" s="650"/>
      <c r="AG416" s="650"/>
    </row>
    <row r="417" spans="30:33" ht="15.75" customHeight="1">
      <c r="AD417" s="650"/>
      <c r="AE417" s="650"/>
      <c r="AF417" s="650"/>
      <c r="AG417" s="650"/>
    </row>
    <row r="418" spans="30:33" ht="15.75" customHeight="1">
      <c r="AD418" s="650"/>
      <c r="AE418" s="650"/>
      <c r="AF418" s="650"/>
      <c r="AG418" s="650"/>
    </row>
    <row r="419" spans="30:33" ht="15.75" customHeight="1">
      <c r="AD419" s="650"/>
      <c r="AE419" s="650"/>
      <c r="AF419" s="650"/>
      <c r="AG419" s="650"/>
    </row>
    <row r="420" spans="30:33" ht="15.75" customHeight="1">
      <c r="AD420" s="650"/>
      <c r="AE420" s="650"/>
      <c r="AF420" s="650"/>
      <c r="AG420" s="650"/>
    </row>
    <row r="421" spans="30:33" ht="15.75" customHeight="1">
      <c r="AD421" s="650"/>
      <c r="AE421" s="650"/>
      <c r="AF421" s="650"/>
      <c r="AG421" s="650"/>
    </row>
    <row r="422" spans="30:33" ht="15.75" customHeight="1">
      <c r="AD422" s="650"/>
      <c r="AE422" s="650"/>
      <c r="AF422" s="650"/>
      <c r="AG422" s="650"/>
    </row>
    <row r="423" spans="30:33" ht="15.75" customHeight="1">
      <c r="AD423" s="650"/>
      <c r="AE423" s="650"/>
      <c r="AF423" s="650"/>
      <c r="AG423" s="650"/>
    </row>
    <row r="424" spans="30:33" ht="15.75" customHeight="1">
      <c r="AD424" s="650"/>
      <c r="AE424" s="650"/>
      <c r="AF424" s="650"/>
      <c r="AG424" s="650"/>
    </row>
    <row r="425" spans="30:33" ht="15.75" customHeight="1">
      <c r="AD425" s="650"/>
      <c r="AE425" s="650"/>
      <c r="AF425" s="650"/>
      <c r="AG425" s="650"/>
    </row>
    <row r="426" spans="30:33" ht="15.75" customHeight="1">
      <c r="AD426" s="650"/>
      <c r="AE426" s="650"/>
      <c r="AF426" s="650"/>
      <c r="AG426" s="650"/>
    </row>
    <row r="427" spans="30:33" ht="15.75" customHeight="1">
      <c r="AD427" s="650"/>
      <c r="AE427" s="650"/>
      <c r="AF427" s="650"/>
      <c r="AG427" s="650"/>
    </row>
    <row r="428" spans="30:33" ht="15.75" customHeight="1">
      <c r="AD428" s="650"/>
      <c r="AE428" s="650"/>
      <c r="AF428" s="650"/>
      <c r="AG428" s="650"/>
    </row>
    <row r="429" spans="30:33" ht="15.75" customHeight="1">
      <c r="AD429" s="650"/>
      <c r="AE429" s="650"/>
      <c r="AF429" s="650"/>
      <c r="AG429" s="650"/>
    </row>
    <row r="430" spans="30:33" ht="15.75" customHeight="1">
      <c r="AD430" s="650"/>
      <c r="AE430" s="650"/>
      <c r="AF430" s="650"/>
      <c r="AG430" s="650"/>
    </row>
    <row r="431" spans="30:33" ht="15.75" customHeight="1">
      <c r="AD431" s="650"/>
      <c r="AE431" s="650"/>
      <c r="AF431" s="650"/>
      <c r="AG431" s="650"/>
    </row>
    <row r="432" spans="30:33" ht="15.75" customHeight="1">
      <c r="AD432" s="650"/>
      <c r="AE432" s="650"/>
      <c r="AF432" s="650"/>
      <c r="AG432" s="650"/>
    </row>
    <row r="433" spans="30:33" ht="15.75" customHeight="1">
      <c r="AD433" s="650"/>
      <c r="AE433" s="650"/>
      <c r="AF433" s="650"/>
      <c r="AG433" s="650"/>
    </row>
    <row r="434" spans="30:33" ht="15.75" customHeight="1">
      <c r="AD434" s="650"/>
      <c r="AE434" s="650"/>
      <c r="AF434" s="650"/>
      <c r="AG434" s="650"/>
    </row>
    <row r="435" spans="30:33" ht="15.75" customHeight="1">
      <c r="AD435" s="650"/>
      <c r="AE435" s="650"/>
      <c r="AF435" s="650"/>
      <c r="AG435" s="650"/>
    </row>
    <row r="436" spans="30:33" ht="15.75" customHeight="1">
      <c r="AD436" s="650"/>
      <c r="AE436" s="650"/>
      <c r="AF436" s="650"/>
      <c r="AG436" s="650"/>
    </row>
    <row r="437" spans="30:33" ht="15.75" customHeight="1">
      <c r="AD437" s="650"/>
      <c r="AE437" s="650"/>
      <c r="AF437" s="650"/>
      <c r="AG437" s="650"/>
    </row>
    <row r="438" spans="30:33" ht="15.75" customHeight="1">
      <c r="AD438" s="650"/>
      <c r="AE438" s="650"/>
      <c r="AF438" s="650"/>
      <c r="AG438" s="650"/>
    </row>
    <row r="439" spans="30:33" ht="15.75" customHeight="1">
      <c r="AD439" s="650"/>
      <c r="AE439" s="650"/>
      <c r="AF439" s="650"/>
      <c r="AG439" s="650"/>
    </row>
    <row r="440" spans="30:33" ht="15.75" customHeight="1">
      <c r="AD440" s="650"/>
      <c r="AE440" s="650"/>
      <c r="AF440" s="650"/>
      <c r="AG440" s="650"/>
    </row>
    <row r="441" spans="30:33" ht="15.75" customHeight="1">
      <c r="AD441" s="650"/>
      <c r="AE441" s="650"/>
      <c r="AF441" s="650"/>
      <c r="AG441" s="650"/>
    </row>
    <row r="442" spans="30:33" ht="15.75" customHeight="1">
      <c r="AD442" s="650"/>
      <c r="AE442" s="650"/>
      <c r="AF442" s="650"/>
      <c r="AG442" s="650"/>
    </row>
    <row r="443" spans="30:33" ht="15.75" customHeight="1">
      <c r="AD443" s="650"/>
      <c r="AE443" s="650"/>
      <c r="AF443" s="650"/>
      <c r="AG443" s="650"/>
    </row>
    <row r="444" spans="30:33" ht="15.75" customHeight="1">
      <c r="AD444" s="650"/>
      <c r="AE444" s="650"/>
      <c r="AF444" s="650"/>
      <c r="AG444" s="650"/>
    </row>
    <row r="445" spans="30:33" ht="15.75" customHeight="1">
      <c r="AD445" s="650"/>
      <c r="AE445" s="650"/>
      <c r="AF445" s="650"/>
      <c r="AG445" s="650"/>
    </row>
    <row r="446" spans="30:33" ht="15.75" customHeight="1">
      <c r="AD446" s="650"/>
      <c r="AE446" s="650"/>
      <c r="AF446" s="650"/>
      <c r="AG446" s="650"/>
    </row>
    <row r="447" spans="30:33" ht="15.75" customHeight="1">
      <c r="AD447" s="650"/>
      <c r="AE447" s="650"/>
      <c r="AF447" s="650"/>
      <c r="AG447" s="650"/>
    </row>
    <row r="448" spans="30:33" ht="15.75" customHeight="1">
      <c r="AD448" s="650"/>
      <c r="AE448" s="650"/>
      <c r="AF448" s="650"/>
      <c r="AG448" s="650"/>
    </row>
    <row r="449" spans="30:33" ht="15.75" customHeight="1">
      <c r="AD449" s="650"/>
      <c r="AE449" s="650"/>
      <c r="AF449" s="650"/>
      <c r="AG449" s="650"/>
    </row>
    <row r="450" spans="30:33" ht="15.75" customHeight="1">
      <c r="AD450" s="650"/>
      <c r="AE450" s="650"/>
      <c r="AF450" s="650"/>
      <c r="AG450" s="650"/>
    </row>
    <row r="451" spans="30:33" ht="15.75" customHeight="1">
      <c r="AD451" s="650"/>
      <c r="AE451" s="650"/>
      <c r="AF451" s="650"/>
      <c r="AG451" s="650"/>
    </row>
    <row r="452" spans="30:33" ht="15.75" customHeight="1">
      <c r="AD452" s="650"/>
      <c r="AE452" s="650"/>
      <c r="AF452" s="650"/>
      <c r="AG452" s="650"/>
    </row>
    <row r="453" spans="30:33" ht="15.75" customHeight="1">
      <c r="AD453" s="650"/>
      <c r="AE453" s="650"/>
      <c r="AF453" s="650"/>
      <c r="AG453" s="650"/>
    </row>
    <row r="454" spans="30:33" ht="15.75" customHeight="1">
      <c r="AD454" s="650"/>
      <c r="AE454" s="650"/>
      <c r="AF454" s="650"/>
      <c r="AG454" s="650"/>
    </row>
    <row r="455" spans="30:33" ht="15.75" customHeight="1">
      <c r="AD455" s="650"/>
      <c r="AE455" s="650"/>
      <c r="AF455" s="650"/>
      <c r="AG455" s="650"/>
    </row>
    <row r="456" spans="30:33" ht="15.75" customHeight="1">
      <c r="AD456" s="650"/>
      <c r="AE456" s="650"/>
      <c r="AF456" s="650"/>
      <c r="AG456" s="650"/>
    </row>
    <row r="457" spans="30:33" ht="15.75" customHeight="1">
      <c r="AD457" s="650"/>
      <c r="AE457" s="650"/>
      <c r="AF457" s="650"/>
      <c r="AG457" s="650"/>
    </row>
    <row r="458" spans="30:33" ht="15.75" customHeight="1">
      <c r="AD458" s="650"/>
      <c r="AE458" s="650"/>
      <c r="AF458" s="650"/>
      <c r="AG458" s="650"/>
    </row>
    <row r="459" spans="30:33" ht="15.75" customHeight="1">
      <c r="AD459" s="650"/>
      <c r="AE459" s="650"/>
      <c r="AF459" s="650"/>
      <c r="AG459" s="650"/>
    </row>
    <row r="460" spans="30:33" ht="15.75" customHeight="1">
      <c r="AD460" s="650"/>
      <c r="AE460" s="650"/>
      <c r="AF460" s="650"/>
      <c r="AG460" s="650"/>
    </row>
    <row r="461" spans="30:33" ht="15.75" customHeight="1">
      <c r="AD461" s="650"/>
      <c r="AE461" s="650"/>
      <c r="AF461" s="650"/>
      <c r="AG461" s="650"/>
    </row>
    <row r="462" spans="30:33" ht="15.75" customHeight="1">
      <c r="AD462" s="650"/>
      <c r="AE462" s="650"/>
      <c r="AF462" s="650"/>
      <c r="AG462" s="650"/>
    </row>
    <row r="463" spans="30:33" ht="15.75" customHeight="1">
      <c r="AD463" s="650"/>
      <c r="AE463" s="650"/>
      <c r="AF463" s="650"/>
      <c r="AG463" s="650"/>
    </row>
    <row r="464" spans="30:33" ht="15.75" customHeight="1">
      <c r="AD464" s="650"/>
      <c r="AE464" s="650"/>
      <c r="AF464" s="650"/>
      <c r="AG464" s="650"/>
    </row>
    <row r="465" spans="30:33" ht="15.75" customHeight="1">
      <c r="AD465" s="650"/>
      <c r="AE465" s="650"/>
      <c r="AF465" s="650"/>
      <c r="AG465" s="650"/>
    </row>
    <row r="466" spans="30:33" ht="15.75" customHeight="1">
      <c r="AD466" s="650"/>
      <c r="AE466" s="650"/>
      <c r="AF466" s="650"/>
      <c r="AG466" s="650"/>
    </row>
    <row r="467" spans="30:33" ht="15.75" customHeight="1">
      <c r="AD467" s="650"/>
      <c r="AE467" s="650"/>
      <c r="AF467" s="650"/>
      <c r="AG467" s="650"/>
    </row>
    <row r="468" spans="30:33" ht="15.75" customHeight="1">
      <c r="AD468" s="650"/>
      <c r="AE468" s="650"/>
      <c r="AF468" s="650"/>
      <c r="AG468" s="650"/>
    </row>
    <row r="469" spans="30:33" ht="15.75" customHeight="1">
      <c r="AD469" s="650"/>
      <c r="AE469" s="650"/>
      <c r="AF469" s="650"/>
      <c r="AG469" s="650"/>
    </row>
    <row r="470" spans="30:33" ht="15.75" customHeight="1">
      <c r="AD470" s="650"/>
      <c r="AE470" s="650"/>
      <c r="AF470" s="650"/>
      <c r="AG470" s="650"/>
    </row>
    <row r="471" spans="30:33" ht="15.75" customHeight="1">
      <c r="AD471" s="650"/>
      <c r="AE471" s="650"/>
      <c r="AF471" s="650"/>
      <c r="AG471" s="650"/>
    </row>
    <row r="472" spans="30:33" ht="15.75" customHeight="1">
      <c r="AD472" s="650"/>
      <c r="AE472" s="650"/>
      <c r="AF472" s="650"/>
      <c r="AG472" s="650"/>
    </row>
    <row r="473" spans="30:33" ht="15.75" customHeight="1">
      <c r="AD473" s="650"/>
      <c r="AE473" s="650"/>
      <c r="AF473" s="650"/>
      <c r="AG473" s="650"/>
    </row>
    <row r="474" spans="30:33" ht="15.75" customHeight="1">
      <c r="AD474" s="650"/>
      <c r="AE474" s="650"/>
      <c r="AF474" s="650"/>
      <c r="AG474" s="650"/>
    </row>
    <row r="475" spans="30:33" ht="15.75" customHeight="1">
      <c r="AD475" s="650"/>
      <c r="AE475" s="650"/>
      <c r="AF475" s="650"/>
      <c r="AG475" s="650"/>
    </row>
    <row r="476" spans="30:33" ht="15.75" customHeight="1">
      <c r="AD476" s="650"/>
      <c r="AE476" s="650"/>
      <c r="AF476" s="650"/>
      <c r="AG476" s="650"/>
    </row>
    <row r="477" spans="30:33" ht="15.75" customHeight="1">
      <c r="AD477" s="650"/>
      <c r="AE477" s="650"/>
      <c r="AF477" s="650"/>
      <c r="AG477" s="650"/>
    </row>
    <row r="478" spans="30:33" ht="15.75" customHeight="1">
      <c r="AD478" s="650"/>
      <c r="AE478" s="650"/>
      <c r="AF478" s="650"/>
      <c r="AG478" s="650"/>
    </row>
    <row r="479" spans="30:33" ht="15.75" customHeight="1">
      <c r="AD479" s="650"/>
      <c r="AE479" s="650"/>
      <c r="AF479" s="650"/>
      <c r="AG479" s="650"/>
    </row>
    <row r="480" spans="30:33" ht="15.75" customHeight="1">
      <c r="AD480" s="650"/>
      <c r="AE480" s="650"/>
      <c r="AF480" s="650"/>
      <c r="AG480" s="650"/>
    </row>
    <row r="481" spans="30:33" ht="15.75" customHeight="1">
      <c r="AD481" s="650"/>
      <c r="AE481" s="650"/>
      <c r="AF481" s="650"/>
      <c r="AG481" s="650"/>
    </row>
    <row r="482" spans="30:33" ht="15.75" customHeight="1">
      <c r="AD482" s="650"/>
      <c r="AE482" s="650"/>
      <c r="AF482" s="650"/>
      <c r="AG482" s="650"/>
    </row>
    <row r="483" spans="30:33" ht="15.75" customHeight="1">
      <c r="AD483" s="650"/>
      <c r="AE483" s="650"/>
      <c r="AF483" s="650"/>
      <c r="AG483" s="650"/>
    </row>
    <row r="484" spans="30:33" ht="15.75" customHeight="1">
      <c r="AD484" s="650"/>
      <c r="AE484" s="650"/>
      <c r="AF484" s="650"/>
      <c r="AG484" s="650"/>
    </row>
    <row r="485" spans="30:33" ht="15.75" customHeight="1">
      <c r="AD485" s="650"/>
      <c r="AE485" s="650"/>
      <c r="AF485" s="650"/>
      <c r="AG485" s="650"/>
    </row>
    <row r="486" spans="30:33" ht="15.75" customHeight="1">
      <c r="AD486" s="650"/>
      <c r="AE486" s="650"/>
      <c r="AF486" s="650"/>
      <c r="AG486" s="650"/>
    </row>
    <row r="487" spans="30:33" ht="15.75" customHeight="1">
      <c r="AD487" s="650"/>
      <c r="AE487" s="650"/>
      <c r="AF487" s="650"/>
      <c r="AG487" s="650"/>
    </row>
    <row r="488" spans="30:33" ht="15.75" customHeight="1">
      <c r="AD488" s="650"/>
      <c r="AE488" s="650"/>
      <c r="AF488" s="650"/>
      <c r="AG488" s="650"/>
    </row>
    <row r="489" spans="30:33" ht="15.75" customHeight="1">
      <c r="AD489" s="650"/>
      <c r="AE489" s="650"/>
      <c r="AF489" s="650"/>
      <c r="AG489" s="650"/>
    </row>
    <row r="490" spans="30:33" ht="15.75" customHeight="1">
      <c r="AD490" s="650"/>
      <c r="AE490" s="650"/>
      <c r="AF490" s="650"/>
      <c r="AG490" s="650"/>
    </row>
    <row r="491" spans="30:33" ht="15.75" customHeight="1">
      <c r="AD491" s="650"/>
      <c r="AE491" s="650"/>
      <c r="AF491" s="650"/>
      <c r="AG491" s="650"/>
    </row>
    <row r="492" spans="30:33" ht="15.75" customHeight="1">
      <c r="AD492" s="650"/>
      <c r="AE492" s="650"/>
      <c r="AF492" s="650"/>
      <c r="AG492" s="650"/>
    </row>
    <row r="493" spans="30:33" ht="15.75" customHeight="1">
      <c r="AD493" s="650"/>
      <c r="AE493" s="650"/>
      <c r="AF493" s="650"/>
      <c r="AG493" s="650"/>
    </row>
    <row r="494" spans="30:33" ht="15.75" customHeight="1">
      <c r="AD494" s="650"/>
      <c r="AE494" s="650"/>
      <c r="AF494" s="650"/>
      <c r="AG494" s="650"/>
    </row>
    <row r="495" spans="30:33" ht="15.75" customHeight="1">
      <c r="AD495" s="650"/>
      <c r="AE495" s="650"/>
      <c r="AF495" s="650"/>
      <c r="AG495" s="650"/>
    </row>
    <row r="496" spans="30:33" ht="15.75" customHeight="1">
      <c r="AD496" s="650"/>
      <c r="AE496" s="650"/>
      <c r="AF496" s="650"/>
      <c r="AG496" s="650"/>
    </row>
    <row r="497" spans="30:33" ht="15.75" customHeight="1">
      <c r="AD497" s="650"/>
      <c r="AE497" s="650"/>
      <c r="AF497" s="650"/>
      <c r="AG497" s="650"/>
    </row>
    <row r="498" spans="30:33" ht="15.75" customHeight="1">
      <c r="AD498" s="650"/>
      <c r="AE498" s="650"/>
      <c r="AF498" s="650"/>
      <c r="AG498" s="650"/>
    </row>
    <row r="499" spans="30:33" ht="15.75" customHeight="1">
      <c r="AD499" s="650"/>
      <c r="AE499" s="650"/>
      <c r="AF499" s="650"/>
      <c r="AG499" s="650"/>
    </row>
    <row r="500" spans="30:33" ht="15.75" customHeight="1">
      <c r="AD500" s="650"/>
      <c r="AE500" s="650"/>
      <c r="AF500" s="650"/>
      <c r="AG500" s="650"/>
    </row>
    <row r="501" spans="30:33" ht="15.75" customHeight="1">
      <c r="AD501" s="650"/>
      <c r="AE501" s="650"/>
      <c r="AF501" s="650"/>
      <c r="AG501" s="650"/>
    </row>
    <row r="502" spans="30:33" ht="15.75" customHeight="1">
      <c r="AD502" s="650"/>
      <c r="AE502" s="650"/>
      <c r="AF502" s="650"/>
      <c r="AG502" s="650"/>
    </row>
    <row r="503" spans="30:33" ht="15.75" customHeight="1">
      <c r="AD503" s="650"/>
      <c r="AE503" s="650"/>
      <c r="AF503" s="650"/>
      <c r="AG503" s="650"/>
    </row>
    <row r="504" spans="30:33" ht="15.75" customHeight="1">
      <c r="AD504" s="650"/>
      <c r="AE504" s="650"/>
      <c r="AF504" s="650"/>
      <c r="AG504" s="650"/>
    </row>
    <row r="505" spans="30:33" ht="15.75" customHeight="1">
      <c r="AD505" s="650"/>
      <c r="AE505" s="650"/>
      <c r="AF505" s="650"/>
      <c r="AG505" s="650"/>
    </row>
    <row r="506" spans="30:33" ht="15.75" customHeight="1">
      <c r="AD506" s="650"/>
      <c r="AE506" s="650"/>
      <c r="AF506" s="650"/>
      <c r="AG506" s="650"/>
    </row>
    <row r="507" spans="30:33" ht="15.75" customHeight="1">
      <c r="AD507" s="650"/>
      <c r="AE507" s="650"/>
      <c r="AF507" s="650"/>
      <c r="AG507" s="650"/>
    </row>
    <row r="508" spans="30:33" ht="15.75" customHeight="1">
      <c r="AD508" s="650"/>
      <c r="AE508" s="650"/>
      <c r="AF508" s="650"/>
      <c r="AG508" s="650"/>
    </row>
    <row r="509" spans="30:33" ht="15.75" customHeight="1">
      <c r="AD509" s="650"/>
      <c r="AE509" s="650"/>
      <c r="AF509" s="650"/>
      <c r="AG509" s="650"/>
    </row>
    <row r="510" spans="30:33" ht="15.75" customHeight="1"/>
    <row r="511" spans="30:33" ht="15.75" customHeight="1"/>
    <row r="512" spans="30:33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</sheetData>
  <mergeCells count="360">
    <mergeCell ref="AF1:AI2"/>
    <mergeCell ref="B6:AI6"/>
    <mergeCell ref="B8:N8"/>
    <mergeCell ref="P8:AG8"/>
    <mergeCell ref="P12:U12"/>
    <mergeCell ref="P14:U14"/>
    <mergeCell ref="Z14:AE14"/>
    <mergeCell ref="A30:A31"/>
    <mergeCell ref="B30:F31"/>
    <mergeCell ref="G30:AB31"/>
    <mergeCell ref="AC30:AG31"/>
    <mergeCell ref="AH30:AH31"/>
    <mergeCell ref="B16:AG16"/>
    <mergeCell ref="B20:AG20"/>
    <mergeCell ref="B24:AG24"/>
    <mergeCell ref="B25:AG25"/>
    <mergeCell ref="G28:AB28"/>
    <mergeCell ref="AC28:AG28"/>
    <mergeCell ref="B34:F34"/>
    <mergeCell ref="G34:AB34"/>
    <mergeCell ref="AC34:AG34"/>
    <mergeCell ref="B35:F35"/>
    <mergeCell ref="G35:AB35"/>
    <mergeCell ref="AC35:AG35"/>
    <mergeCell ref="B32:F32"/>
    <mergeCell ref="G32:AB32"/>
    <mergeCell ref="AC32:AG32"/>
    <mergeCell ref="B33:F33"/>
    <mergeCell ref="G33:AB33"/>
    <mergeCell ref="AC33:AG33"/>
    <mergeCell ref="B38:F38"/>
    <mergeCell ref="G38:AB38"/>
    <mergeCell ref="AC38:AG38"/>
    <mergeCell ref="B39:F39"/>
    <mergeCell ref="G39:AB39"/>
    <mergeCell ref="AC39:AG39"/>
    <mergeCell ref="B36:F36"/>
    <mergeCell ref="G36:AB36"/>
    <mergeCell ref="AC36:AG36"/>
    <mergeCell ref="B37:F37"/>
    <mergeCell ref="G37:AB37"/>
    <mergeCell ref="AC37:AG37"/>
    <mergeCell ref="B42:F42"/>
    <mergeCell ref="G42:AB42"/>
    <mergeCell ref="AC42:AG42"/>
    <mergeCell ref="B43:F43"/>
    <mergeCell ref="G43:AB43"/>
    <mergeCell ref="AC43:AG43"/>
    <mergeCell ref="B40:F40"/>
    <mergeCell ref="G40:AB40"/>
    <mergeCell ref="AC40:AG40"/>
    <mergeCell ref="B41:F41"/>
    <mergeCell ref="G41:AB41"/>
    <mergeCell ref="AC41:AG41"/>
    <mergeCell ref="B46:F46"/>
    <mergeCell ref="G46:AB46"/>
    <mergeCell ref="AC46:AG46"/>
    <mergeCell ref="B47:F47"/>
    <mergeCell ref="G47:AB47"/>
    <mergeCell ref="AC47:AG47"/>
    <mergeCell ref="B44:F44"/>
    <mergeCell ref="G44:AB44"/>
    <mergeCell ref="AC44:AG44"/>
    <mergeCell ref="B45:F45"/>
    <mergeCell ref="G45:AB45"/>
    <mergeCell ref="AC45:AG45"/>
    <mergeCell ref="B50:F50"/>
    <mergeCell ref="G50:AB50"/>
    <mergeCell ref="AC50:AG50"/>
    <mergeCell ref="B51:F51"/>
    <mergeCell ref="G51:AB51"/>
    <mergeCell ref="AC51:AG51"/>
    <mergeCell ref="B48:F48"/>
    <mergeCell ref="G48:AB48"/>
    <mergeCell ref="AC48:AG48"/>
    <mergeCell ref="B49:F49"/>
    <mergeCell ref="G49:AB49"/>
    <mergeCell ref="AC49:AG49"/>
    <mergeCell ref="B54:F54"/>
    <mergeCell ref="G54:AB54"/>
    <mergeCell ref="AC54:AG54"/>
    <mergeCell ref="B55:F55"/>
    <mergeCell ref="G55:AB55"/>
    <mergeCell ref="AC55:AG55"/>
    <mergeCell ref="B52:F52"/>
    <mergeCell ref="G52:AB52"/>
    <mergeCell ref="AC52:AG52"/>
    <mergeCell ref="B53:F53"/>
    <mergeCell ref="G53:AB53"/>
    <mergeCell ref="AC53:AG53"/>
    <mergeCell ref="B58:F58"/>
    <mergeCell ref="G58:AB58"/>
    <mergeCell ref="AC58:AG58"/>
    <mergeCell ref="B59:F59"/>
    <mergeCell ref="G59:AB59"/>
    <mergeCell ref="AC59:AG59"/>
    <mergeCell ref="B56:F56"/>
    <mergeCell ref="G56:AB56"/>
    <mergeCell ref="AC56:AG56"/>
    <mergeCell ref="B57:F57"/>
    <mergeCell ref="G57:AB57"/>
    <mergeCell ref="AC57:AG57"/>
    <mergeCell ref="B62:F62"/>
    <mergeCell ref="G62:AB62"/>
    <mergeCell ref="AC62:AG62"/>
    <mergeCell ref="B63:F63"/>
    <mergeCell ref="G63:AB63"/>
    <mergeCell ref="AC63:AG63"/>
    <mergeCell ref="B60:F60"/>
    <mergeCell ref="G60:AB60"/>
    <mergeCell ref="AC60:AG60"/>
    <mergeCell ref="B61:F61"/>
    <mergeCell ref="G61:AB61"/>
    <mergeCell ref="AC61:AG61"/>
    <mergeCell ref="B66:F66"/>
    <mergeCell ref="G66:AB66"/>
    <mergeCell ref="AC66:AG66"/>
    <mergeCell ref="B67:F67"/>
    <mergeCell ref="G67:AB67"/>
    <mergeCell ref="AC67:AG67"/>
    <mergeCell ref="B64:F64"/>
    <mergeCell ref="G64:AB64"/>
    <mergeCell ref="AC64:AG64"/>
    <mergeCell ref="B65:F65"/>
    <mergeCell ref="G65:AB65"/>
    <mergeCell ref="AC65:AG65"/>
    <mergeCell ref="B70:F70"/>
    <mergeCell ref="G70:AB70"/>
    <mergeCell ref="AC70:AG70"/>
    <mergeCell ref="B71:F71"/>
    <mergeCell ref="G71:AB71"/>
    <mergeCell ref="AC71:AG71"/>
    <mergeCell ref="B68:F68"/>
    <mergeCell ref="G68:AB68"/>
    <mergeCell ref="AC68:AG68"/>
    <mergeCell ref="B69:F69"/>
    <mergeCell ref="G69:AB69"/>
    <mergeCell ref="AC69:AG69"/>
    <mergeCell ref="B74:F74"/>
    <mergeCell ref="G74:AB74"/>
    <mergeCell ref="AC74:AG74"/>
    <mergeCell ref="B75:F75"/>
    <mergeCell ref="G75:AB75"/>
    <mergeCell ref="AC75:AG75"/>
    <mergeCell ref="B72:F72"/>
    <mergeCell ref="G72:AB72"/>
    <mergeCell ref="AC72:AG72"/>
    <mergeCell ref="B73:F73"/>
    <mergeCell ref="G73:AB73"/>
    <mergeCell ref="AC73:AG73"/>
    <mergeCell ref="B78:F78"/>
    <mergeCell ref="G78:AB78"/>
    <mergeCell ref="AC78:AG78"/>
    <mergeCell ref="B79:F79"/>
    <mergeCell ref="G79:AB79"/>
    <mergeCell ref="AC79:AG79"/>
    <mergeCell ref="B76:F76"/>
    <mergeCell ref="G76:AB76"/>
    <mergeCell ref="AC76:AG76"/>
    <mergeCell ref="B77:F77"/>
    <mergeCell ref="G77:AB77"/>
    <mergeCell ref="AC77:AG77"/>
    <mergeCell ref="B82:F82"/>
    <mergeCell ref="G82:AB82"/>
    <mergeCell ref="AC82:AG82"/>
    <mergeCell ref="B83:F83"/>
    <mergeCell ref="G83:AB83"/>
    <mergeCell ref="AC83:AG83"/>
    <mergeCell ref="B80:F80"/>
    <mergeCell ref="G80:AB80"/>
    <mergeCell ref="AC80:AG80"/>
    <mergeCell ref="B81:F81"/>
    <mergeCell ref="G81:AB81"/>
    <mergeCell ref="AC81:AG81"/>
    <mergeCell ref="B86:F86"/>
    <mergeCell ref="G86:AB86"/>
    <mergeCell ref="AC86:AG86"/>
    <mergeCell ref="B87:F87"/>
    <mergeCell ref="G87:AB87"/>
    <mergeCell ref="AC87:AG87"/>
    <mergeCell ref="B84:F84"/>
    <mergeCell ref="G84:AB84"/>
    <mergeCell ref="AC84:AG84"/>
    <mergeCell ref="B85:F85"/>
    <mergeCell ref="G85:AB85"/>
    <mergeCell ref="AC85:AG85"/>
    <mergeCell ref="B90:F90"/>
    <mergeCell ref="G90:AB90"/>
    <mergeCell ref="AC90:AG90"/>
    <mergeCell ref="B91:F91"/>
    <mergeCell ref="G91:AB91"/>
    <mergeCell ref="AC91:AG91"/>
    <mergeCell ref="B88:F88"/>
    <mergeCell ref="G88:AB88"/>
    <mergeCell ref="AC88:AG88"/>
    <mergeCell ref="B89:F89"/>
    <mergeCell ref="G89:AB89"/>
    <mergeCell ref="AC89:AG89"/>
    <mergeCell ref="B94:F94"/>
    <mergeCell ref="G94:AB94"/>
    <mergeCell ref="AC94:AG94"/>
    <mergeCell ref="B95:F95"/>
    <mergeCell ref="G95:AB95"/>
    <mergeCell ref="AC95:AG95"/>
    <mergeCell ref="B92:F92"/>
    <mergeCell ref="G92:AB92"/>
    <mergeCell ref="AC92:AG92"/>
    <mergeCell ref="B93:F93"/>
    <mergeCell ref="G93:AB93"/>
    <mergeCell ref="AC93:AG93"/>
    <mergeCell ref="B98:F98"/>
    <mergeCell ref="G98:AB98"/>
    <mergeCell ref="AC98:AG98"/>
    <mergeCell ref="B99:F99"/>
    <mergeCell ref="G99:AB99"/>
    <mergeCell ref="AC99:AG99"/>
    <mergeCell ref="B96:F96"/>
    <mergeCell ref="G96:AB96"/>
    <mergeCell ref="AC96:AG96"/>
    <mergeCell ref="B97:F97"/>
    <mergeCell ref="G97:AB97"/>
    <mergeCell ref="AC97:AG97"/>
    <mergeCell ref="B102:F102"/>
    <mergeCell ref="G102:AB102"/>
    <mergeCell ref="AC102:AG102"/>
    <mergeCell ref="B103:F103"/>
    <mergeCell ref="G103:AB103"/>
    <mergeCell ref="AC103:AG103"/>
    <mergeCell ref="B100:F100"/>
    <mergeCell ref="G100:AB100"/>
    <mergeCell ref="AC100:AG100"/>
    <mergeCell ref="B101:F101"/>
    <mergeCell ref="G101:AB101"/>
    <mergeCell ref="AC101:AG101"/>
    <mergeCell ref="B106:F106"/>
    <mergeCell ref="G106:AB106"/>
    <mergeCell ref="AC106:AG106"/>
    <mergeCell ref="B107:F107"/>
    <mergeCell ref="G107:AB107"/>
    <mergeCell ref="AC107:AG107"/>
    <mergeCell ref="B104:F104"/>
    <mergeCell ref="G104:AB104"/>
    <mergeCell ref="AC104:AG104"/>
    <mergeCell ref="B105:F105"/>
    <mergeCell ref="G105:AB105"/>
    <mergeCell ref="AC105:AG105"/>
    <mergeCell ref="B110:F110"/>
    <mergeCell ref="G110:AB110"/>
    <mergeCell ref="AC110:AG110"/>
    <mergeCell ref="B111:F111"/>
    <mergeCell ref="G111:AB111"/>
    <mergeCell ref="AC111:AG111"/>
    <mergeCell ref="B108:F108"/>
    <mergeCell ref="G108:AB108"/>
    <mergeCell ref="AC108:AG108"/>
    <mergeCell ref="B109:F109"/>
    <mergeCell ref="G109:AB109"/>
    <mergeCell ref="AC109:AG109"/>
    <mergeCell ref="B114:F114"/>
    <mergeCell ref="G114:AB114"/>
    <mergeCell ref="AC114:AG114"/>
    <mergeCell ref="B115:F115"/>
    <mergeCell ref="G115:AB115"/>
    <mergeCell ref="AC115:AG115"/>
    <mergeCell ref="B112:F112"/>
    <mergeCell ref="G112:AB112"/>
    <mergeCell ref="AC112:AG112"/>
    <mergeCell ref="B113:F113"/>
    <mergeCell ref="G113:AB113"/>
    <mergeCell ref="AC113:AG113"/>
    <mergeCell ref="B118:F118"/>
    <mergeCell ref="G118:AB118"/>
    <mergeCell ref="AC118:AG118"/>
    <mergeCell ref="B119:F119"/>
    <mergeCell ref="G119:AB119"/>
    <mergeCell ref="AC119:AG119"/>
    <mergeCell ref="B116:F116"/>
    <mergeCell ref="G116:AB116"/>
    <mergeCell ref="AC116:AG116"/>
    <mergeCell ref="B117:F117"/>
    <mergeCell ref="G117:AB117"/>
    <mergeCell ref="AC117:AG117"/>
    <mergeCell ref="B122:F122"/>
    <mergeCell ref="G122:AB122"/>
    <mergeCell ref="AC122:AG122"/>
    <mergeCell ref="B123:F123"/>
    <mergeCell ref="G123:AB123"/>
    <mergeCell ref="AC123:AG123"/>
    <mergeCell ref="B120:F120"/>
    <mergeCell ref="G120:AB120"/>
    <mergeCell ref="AC120:AG120"/>
    <mergeCell ref="B121:F121"/>
    <mergeCell ref="G121:AB121"/>
    <mergeCell ref="AC121:AG121"/>
    <mergeCell ref="B126:F126"/>
    <mergeCell ref="G126:AB126"/>
    <mergeCell ref="AC126:AG126"/>
    <mergeCell ref="B127:F127"/>
    <mergeCell ref="G127:AB127"/>
    <mergeCell ref="AC127:AG127"/>
    <mergeCell ref="B124:F124"/>
    <mergeCell ref="G124:AB124"/>
    <mergeCell ref="AC124:AG124"/>
    <mergeCell ref="B125:F125"/>
    <mergeCell ref="G125:AB125"/>
    <mergeCell ref="AC125:AG125"/>
    <mergeCell ref="B130:F130"/>
    <mergeCell ref="G130:AB130"/>
    <mergeCell ref="AC130:AG130"/>
    <mergeCell ref="B131:F131"/>
    <mergeCell ref="G131:AB131"/>
    <mergeCell ref="AC131:AG131"/>
    <mergeCell ref="B128:F128"/>
    <mergeCell ref="G128:AB128"/>
    <mergeCell ref="AC128:AG128"/>
    <mergeCell ref="B129:F129"/>
    <mergeCell ref="G129:AB129"/>
    <mergeCell ref="AC129:AG129"/>
    <mergeCell ref="B134:F134"/>
    <mergeCell ref="G134:AB134"/>
    <mergeCell ref="AC134:AG134"/>
    <mergeCell ref="B135:F135"/>
    <mergeCell ref="G135:AB135"/>
    <mergeCell ref="AC135:AG135"/>
    <mergeCell ref="B132:F132"/>
    <mergeCell ref="G132:AB132"/>
    <mergeCell ref="AC132:AG132"/>
    <mergeCell ref="B133:F133"/>
    <mergeCell ref="G133:AB133"/>
    <mergeCell ref="AC133:AG133"/>
    <mergeCell ref="AC138:AG138"/>
    <mergeCell ref="A143:E143"/>
    <mergeCell ref="F143:J143"/>
    <mergeCell ref="K143:O143"/>
    <mergeCell ref="P143:U143"/>
    <mergeCell ref="B136:F136"/>
    <mergeCell ref="G136:AB136"/>
    <mergeCell ref="AC136:AG136"/>
    <mergeCell ref="B137:F137"/>
    <mergeCell ref="G137:AB137"/>
    <mergeCell ref="AC137:AG137"/>
    <mergeCell ref="A144:E144"/>
    <mergeCell ref="F144:J144"/>
    <mergeCell ref="K144:O144"/>
    <mergeCell ref="P144:U144"/>
    <mergeCell ref="A145:E145"/>
    <mergeCell ref="F145:J145"/>
    <mergeCell ref="K145:O145"/>
    <mergeCell ref="P145:U145"/>
    <mergeCell ref="B138:F138"/>
    <mergeCell ref="G138:AB138"/>
    <mergeCell ref="O153:AG153"/>
    <mergeCell ref="O157:AG157"/>
    <mergeCell ref="O159:AG159"/>
    <mergeCell ref="A146:E146"/>
    <mergeCell ref="F146:J146"/>
    <mergeCell ref="K146:O146"/>
    <mergeCell ref="P146:U146"/>
    <mergeCell ref="B151:F151"/>
    <mergeCell ref="O151:AG151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9" fitToHeight="0" orientation="portrait" r:id="rId1"/>
  <headerFooter alignWithMargins="0">
    <oddFooter>&amp;C&amp;"Tahoma,Normale Italic"&amp;10&amp;P / 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9"/>
  <sheetViews>
    <sheetView showGridLines="0" view="pageBreakPreview" zoomScale="85" zoomScaleNormal="75" zoomScaleSheetLayoutView="85" workbookViewId="0">
      <pane xSplit="8" ySplit="8" topLeftCell="I75" activePane="bottomRight" state="frozen"/>
      <selection activeCell="Q309" sqref="Q309"/>
      <selection pane="topRight" activeCell="Q309" sqref="Q309"/>
      <selection pane="bottomLeft" activeCell="Q309" sqref="Q309"/>
      <selection pane="bottomRight" activeCell="Q100" sqref="Q100"/>
    </sheetView>
  </sheetViews>
  <sheetFormatPr defaultColWidth="10.42578125" defaultRowHeight="15"/>
  <cols>
    <col min="1" max="2" width="10.42578125" style="250"/>
    <col min="3" max="3" width="4" style="348" customWidth="1"/>
    <col min="4" max="4" width="4.5703125" style="348" customWidth="1"/>
    <col min="5" max="5" width="2.5703125" style="348" customWidth="1"/>
    <col min="6" max="7" width="4" style="348" customWidth="1"/>
    <col min="8" max="8" width="59.5703125" style="250" customWidth="1"/>
    <col min="9" max="9" width="21.85546875" style="250" customWidth="1"/>
    <col min="10" max="10" width="22.42578125" style="250" customWidth="1"/>
    <col min="11" max="11" width="19" style="250" bestFit="1" customWidth="1"/>
    <col min="12" max="12" width="16.140625" style="250" bestFit="1" customWidth="1"/>
    <col min="13" max="16384" width="10.42578125" style="250"/>
  </cols>
  <sheetData>
    <row r="1" spans="1:13" s="238" customFormat="1" ht="36.75" customHeight="1">
      <c r="C1" s="774" t="s">
        <v>6002</v>
      </c>
      <c r="D1" s="774"/>
      <c r="E1" s="774"/>
      <c r="F1" s="774"/>
      <c r="G1" s="774"/>
      <c r="H1" s="774"/>
      <c r="I1" s="774"/>
      <c r="J1" s="774"/>
      <c r="K1" s="774"/>
      <c r="L1" s="774"/>
      <c r="M1" s="239"/>
    </row>
    <row r="2" spans="1:13" s="238" customFormat="1">
      <c r="C2" s="240"/>
      <c r="D2" s="240"/>
      <c r="E2" s="240"/>
      <c r="F2" s="240"/>
      <c r="G2" s="240"/>
      <c r="H2" s="240"/>
    </row>
    <row r="3" spans="1:13" s="238" customFormat="1" ht="15.75" thickBot="1">
      <c r="C3" s="240"/>
      <c r="D3" s="240"/>
      <c r="E3" s="240"/>
      <c r="F3" s="240"/>
      <c r="G3" s="240"/>
      <c r="H3" s="240"/>
    </row>
    <row r="4" spans="1:13" s="241" customFormat="1" ht="27.6" customHeight="1">
      <c r="C4" s="242" t="s">
        <v>6003</v>
      </c>
      <c r="D4" s="243"/>
      <c r="E4" s="243"/>
      <c r="F4" s="243"/>
      <c r="G4" s="243"/>
      <c r="H4" s="243"/>
      <c r="I4" s="243"/>
      <c r="J4" s="243"/>
      <c r="K4" s="244" t="s">
        <v>6004</v>
      </c>
      <c r="L4" s="245"/>
    </row>
    <row r="5" spans="1:13" s="241" customFormat="1" ht="27.6" customHeight="1" thickBot="1">
      <c r="C5" s="246"/>
      <c r="D5" s="247"/>
      <c r="E5" s="247"/>
      <c r="F5" s="247"/>
      <c r="G5" s="247"/>
      <c r="H5" s="247"/>
      <c r="I5" s="247"/>
      <c r="J5" s="247"/>
      <c r="K5" s="248"/>
      <c r="L5" s="249"/>
    </row>
    <row r="6" spans="1:13" ht="15" customHeight="1" thickBot="1">
      <c r="C6" s="251"/>
      <c r="D6" s="251"/>
      <c r="E6" s="251"/>
      <c r="F6" s="251"/>
      <c r="G6" s="251"/>
      <c r="H6" s="251"/>
      <c r="I6" s="252"/>
    </row>
    <row r="7" spans="1:13" ht="39.75" customHeight="1">
      <c r="C7" s="253" t="s">
        <v>6005</v>
      </c>
      <c r="D7" s="254"/>
      <c r="E7" s="254"/>
      <c r="F7" s="254"/>
      <c r="G7" s="254"/>
      <c r="H7" s="255"/>
      <c r="I7" s="256" t="s">
        <v>6006</v>
      </c>
      <c r="J7" s="256" t="s">
        <v>6006</v>
      </c>
      <c r="K7" s="257" t="str">
        <f>CONCATENATE("VARIAZIONE ",  J8, " / ", I8)</f>
        <v>VARIAZIONE 2014 / 2015</v>
      </c>
      <c r="L7" s="258"/>
    </row>
    <row r="8" spans="1:13" ht="23.25" customHeight="1">
      <c r="C8" s="259"/>
      <c r="D8" s="260"/>
      <c r="E8" s="260"/>
      <c r="F8" s="260"/>
      <c r="G8" s="260"/>
      <c r="H8" s="261"/>
      <c r="I8" s="262">
        <f>'pdc 2015'!Q3</f>
        <v>2015</v>
      </c>
      <c r="J8" s="262">
        <f>'pdc 2015'!O3</f>
        <v>2014</v>
      </c>
      <c r="K8" s="263" t="s">
        <v>6007</v>
      </c>
      <c r="L8" s="264" t="s">
        <v>14</v>
      </c>
    </row>
    <row r="9" spans="1:13" s="271" customFormat="1" ht="15" customHeight="1">
      <c r="A9" s="265"/>
      <c r="B9" s="265"/>
      <c r="C9" s="266" t="s">
        <v>6008</v>
      </c>
      <c r="D9" s="775" t="s">
        <v>6009</v>
      </c>
      <c r="E9" s="775"/>
      <c r="F9" s="775"/>
      <c r="G9" s="775"/>
      <c r="H9" s="776"/>
      <c r="I9" s="267"/>
      <c r="J9" s="267"/>
      <c r="K9" s="268"/>
      <c r="L9" s="269"/>
      <c r="M9" s="270"/>
    </row>
    <row r="10" spans="1:13" s="271" customFormat="1" ht="15" customHeight="1">
      <c r="A10" s="265"/>
      <c r="B10" s="265"/>
      <c r="C10" s="272"/>
      <c r="D10" s="273" t="s">
        <v>6010</v>
      </c>
      <c r="E10" s="763" t="s">
        <v>6011</v>
      </c>
      <c r="F10" s="763"/>
      <c r="G10" s="763"/>
      <c r="H10" s="764"/>
      <c r="I10" s="274">
        <f>I11+I12+I19+I24</f>
        <v>0</v>
      </c>
      <c r="J10" s="274">
        <f>J11+J12+J19+J24</f>
        <v>0</v>
      </c>
      <c r="K10" s="275">
        <f t="shared" ref="K10:K36" si="0">I10-J10</f>
        <v>0</v>
      </c>
      <c r="L10" s="276" t="str">
        <f t="shared" ref="L10:L36" si="1">IF(J10=0,"-    ",K10/J10)</f>
        <v xml:space="preserve">-    </v>
      </c>
      <c r="M10" s="270"/>
    </row>
    <row r="11" spans="1:13" s="241" customFormat="1" ht="30" customHeight="1">
      <c r="A11" s="265" t="s">
        <v>5104</v>
      </c>
      <c r="B11" s="265"/>
      <c r="C11" s="277"/>
      <c r="D11" s="278"/>
      <c r="E11" s="279"/>
      <c r="F11" s="278" t="s">
        <v>6012</v>
      </c>
      <c r="G11" s="761" t="s">
        <v>5105</v>
      </c>
      <c r="H11" s="762"/>
      <c r="I11" s="280">
        <f>SUMIF('pdc 2015'!$J$612:$J$1604,'CE statale'!$A11,'pdc 2015'!$Q$612:$Q$1604)</f>
        <v>0</v>
      </c>
      <c r="J11" s="280">
        <f>SUMIF('pdc 2015'!$J$612:$J$1604,'CE statale'!$A11,'pdc 2015'!$O$612:$O$1604)</f>
        <v>0</v>
      </c>
      <c r="K11" s="281">
        <f t="shared" si="0"/>
        <v>0</v>
      </c>
      <c r="L11" s="282" t="str">
        <f t="shared" si="1"/>
        <v xml:space="preserve">-    </v>
      </c>
      <c r="M11" s="265"/>
    </row>
    <row r="12" spans="1:13" s="241" customFormat="1" ht="15" customHeight="1">
      <c r="A12" s="265"/>
      <c r="B12" s="265"/>
      <c r="C12" s="277"/>
      <c r="D12" s="278"/>
      <c r="E12" s="279"/>
      <c r="F12" s="278" t="s">
        <v>6013</v>
      </c>
      <c r="G12" s="761" t="s">
        <v>6014</v>
      </c>
      <c r="H12" s="762"/>
      <c r="I12" s="280">
        <f>SUM(I13:I18)</f>
        <v>0</v>
      </c>
      <c r="J12" s="280">
        <f>SUM(J13:J18)</f>
        <v>0</v>
      </c>
      <c r="K12" s="281">
        <f t="shared" si="0"/>
        <v>0</v>
      </c>
      <c r="L12" s="282" t="str">
        <f t="shared" si="1"/>
        <v xml:space="preserve">-    </v>
      </c>
      <c r="M12" s="265"/>
    </row>
    <row r="13" spans="1:13" s="290" customFormat="1">
      <c r="A13" s="265" t="s">
        <v>5130</v>
      </c>
      <c r="B13" s="265"/>
      <c r="C13" s="283"/>
      <c r="D13" s="284"/>
      <c r="E13" s="285"/>
      <c r="F13" s="284"/>
      <c r="G13" s="286" t="s">
        <v>6010</v>
      </c>
      <c r="H13" s="287" t="s">
        <v>5131</v>
      </c>
      <c r="I13" s="288">
        <f>SUMIF('pdc 2015'!$J$612:$J$1604,'CE statale'!$A13,'pdc 2015'!$Q$612:$Q$1604)</f>
        <v>0</v>
      </c>
      <c r="J13" s="288">
        <f>SUMIF('pdc 2015'!$J$612:$J$1604,'CE statale'!$A13,'pdc 2015'!$O$612:$O$1604)</f>
        <v>0</v>
      </c>
      <c r="K13" s="288">
        <f t="shared" si="0"/>
        <v>0</v>
      </c>
      <c r="L13" s="282" t="str">
        <f t="shared" si="1"/>
        <v xml:space="preserve">-    </v>
      </c>
      <c r="M13" s="289"/>
    </row>
    <row r="14" spans="1:13" s="290" customFormat="1" ht="30" customHeight="1">
      <c r="A14" s="289" t="s">
        <v>5113</v>
      </c>
      <c r="B14" s="289"/>
      <c r="C14" s="283"/>
      <c r="D14" s="284"/>
      <c r="E14" s="285"/>
      <c r="F14" s="284"/>
      <c r="G14" s="286" t="s">
        <v>6015</v>
      </c>
      <c r="H14" s="287" t="s">
        <v>5114</v>
      </c>
      <c r="I14" s="288">
        <f>SUMIF('pdc 2015'!$J$612:$J$1604,'CE statale'!$A14,'pdc 2015'!$Q$612:$Q$1604)</f>
        <v>0</v>
      </c>
      <c r="J14" s="288">
        <f>SUMIF('pdc 2015'!$J$612:$J$1604,'CE statale'!$A14,'pdc 2015'!$O$612:$O$1604)</f>
        <v>0</v>
      </c>
      <c r="K14" s="288">
        <f t="shared" si="0"/>
        <v>0</v>
      </c>
      <c r="L14" s="282" t="str">
        <f t="shared" si="1"/>
        <v xml:space="preserve">-    </v>
      </c>
      <c r="M14" s="289"/>
    </row>
    <row r="15" spans="1:13" s="290" customFormat="1" ht="30" customHeight="1">
      <c r="A15" s="265" t="s">
        <v>5150</v>
      </c>
      <c r="B15" s="265"/>
      <c r="C15" s="283"/>
      <c r="D15" s="284"/>
      <c r="E15" s="285"/>
      <c r="F15" s="284"/>
      <c r="G15" s="286" t="s">
        <v>6016</v>
      </c>
      <c r="H15" s="287" t="s">
        <v>5151</v>
      </c>
      <c r="I15" s="288">
        <f>SUMIF('pdc 2015'!$J$612:$J$1604,'CE statale'!$A15,'pdc 2015'!$Q$612:$Q$1604)</f>
        <v>0</v>
      </c>
      <c r="J15" s="288">
        <f>SUMIF('pdc 2015'!$J$612:$J$1604,'CE statale'!$A15,'pdc 2015'!$O$612:$O$1604)</f>
        <v>0</v>
      </c>
      <c r="K15" s="288">
        <f t="shared" si="0"/>
        <v>0</v>
      </c>
      <c r="L15" s="282" t="str">
        <f t="shared" si="1"/>
        <v xml:space="preserve">-    </v>
      </c>
      <c r="M15" s="289"/>
    </row>
    <row r="16" spans="1:13" s="290" customFormat="1">
      <c r="A16" s="289" t="s">
        <v>5193</v>
      </c>
      <c r="B16" s="289"/>
      <c r="C16" s="283"/>
      <c r="D16" s="284"/>
      <c r="E16" s="285"/>
      <c r="F16" s="284"/>
      <c r="G16" s="286" t="s">
        <v>6017</v>
      </c>
      <c r="H16" s="287" t="s">
        <v>5194</v>
      </c>
      <c r="I16" s="288">
        <f>SUMIF('pdc 2015'!$J$612:$J$1604,'CE statale'!$A16,'pdc 2015'!$Q$612:$Q$1604)</f>
        <v>0</v>
      </c>
      <c r="J16" s="288">
        <f>SUMIF('pdc 2015'!$J$612:$J$1604,'CE statale'!$A16,'pdc 2015'!$O$612:$O$1604)</f>
        <v>0</v>
      </c>
      <c r="K16" s="288">
        <f t="shared" si="0"/>
        <v>0</v>
      </c>
      <c r="L16" s="282" t="str">
        <f t="shared" si="1"/>
        <v xml:space="preserve">-    </v>
      </c>
      <c r="M16" s="289"/>
    </row>
    <row r="17" spans="1:33" s="290" customFormat="1">
      <c r="A17" s="265" t="s">
        <v>6018</v>
      </c>
      <c r="B17" s="265"/>
      <c r="C17" s="283"/>
      <c r="D17" s="284"/>
      <c r="E17" s="285"/>
      <c r="F17" s="284"/>
      <c r="G17" s="286" t="s">
        <v>6019</v>
      </c>
      <c r="H17" s="287" t="s">
        <v>6020</v>
      </c>
      <c r="I17" s="288">
        <f>SUMIF('pdc 2015'!$J$612:$J$1604,'CE statale'!$A17,'pdc 2015'!$Q$612:$Q$1604)</f>
        <v>0</v>
      </c>
      <c r="J17" s="288">
        <f>SUMIF('pdc 2015'!$J$612:$J$1604,'CE statale'!$A17,'pdc 2015'!$O$612:$O$1604)</f>
        <v>0</v>
      </c>
      <c r="K17" s="288">
        <f t="shared" si="0"/>
        <v>0</v>
      </c>
      <c r="L17" s="291" t="str">
        <f t="shared" si="1"/>
        <v xml:space="preserve">-    </v>
      </c>
      <c r="M17" s="289"/>
    </row>
    <row r="18" spans="1:33" s="290" customFormat="1">
      <c r="A18" s="289" t="s">
        <v>5223</v>
      </c>
      <c r="B18" s="289"/>
      <c r="C18" s="283"/>
      <c r="D18" s="284"/>
      <c r="E18" s="285"/>
      <c r="F18" s="284"/>
      <c r="G18" s="286" t="s">
        <v>6021</v>
      </c>
      <c r="H18" s="287" t="s">
        <v>5224</v>
      </c>
      <c r="I18" s="288">
        <f>SUMIF('pdc 2015'!$J$612:$J$1604,'CE statale'!$A18,'pdc 2015'!$Q$612:$Q$1604)</f>
        <v>0</v>
      </c>
      <c r="J18" s="288">
        <f>SUMIF('pdc 2015'!$J$612:$J$1604,'CE statale'!$A18,'pdc 2015'!$O$612:$O$1604)</f>
        <v>0</v>
      </c>
      <c r="K18" s="288">
        <f t="shared" si="0"/>
        <v>0</v>
      </c>
      <c r="L18" s="282" t="str">
        <f t="shared" si="1"/>
        <v xml:space="preserve">-    </v>
      </c>
      <c r="M18" s="289"/>
    </row>
    <row r="19" spans="1:33" s="241" customFormat="1" ht="15" customHeight="1">
      <c r="A19" s="265"/>
      <c r="B19" s="265"/>
      <c r="C19" s="277"/>
      <c r="D19" s="278"/>
      <c r="E19" s="279"/>
      <c r="F19" s="278" t="s">
        <v>6022</v>
      </c>
      <c r="G19" s="761" t="s">
        <v>6023</v>
      </c>
      <c r="H19" s="762"/>
      <c r="I19" s="280">
        <f>SUM(I20:I23)</f>
        <v>0</v>
      </c>
      <c r="J19" s="280">
        <f>SUM(J20:J23)</f>
        <v>0</v>
      </c>
      <c r="K19" s="281">
        <f t="shared" si="0"/>
        <v>0</v>
      </c>
      <c r="L19" s="282" t="str">
        <f t="shared" si="1"/>
        <v xml:space="preserve">-    </v>
      </c>
      <c r="M19" s="265"/>
    </row>
    <row r="20" spans="1:33" s="241" customFormat="1">
      <c r="A20" s="265" t="s">
        <v>5238</v>
      </c>
      <c r="B20" s="265"/>
      <c r="C20" s="277"/>
      <c r="D20" s="278"/>
      <c r="E20" s="279"/>
      <c r="F20" s="279"/>
      <c r="G20" s="292" t="s">
        <v>6010</v>
      </c>
      <c r="H20" s="287" t="s">
        <v>5239</v>
      </c>
      <c r="I20" s="288">
        <f>SUMIF('pdc 2015'!$J$612:$J$1604,'CE statale'!$A20,'pdc 2015'!$Q$612:$Q$1604)</f>
        <v>0</v>
      </c>
      <c r="J20" s="288">
        <f>SUMIF('pdc 2015'!$J$612:$J$1604,'CE statale'!$A20,'pdc 2015'!$O$612:$O$1604)</f>
        <v>0</v>
      </c>
      <c r="K20" s="288">
        <f t="shared" si="0"/>
        <v>0</v>
      </c>
      <c r="L20" s="293" t="str">
        <f t="shared" si="1"/>
        <v xml:space="preserve">-    </v>
      </c>
      <c r="M20" s="265"/>
    </row>
    <row r="21" spans="1:33" s="241" customFormat="1">
      <c r="A21" s="265" t="s">
        <v>5246</v>
      </c>
      <c r="B21" s="265"/>
      <c r="C21" s="277"/>
      <c r="D21" s="278"/>
      <c r="E21" s="279"/>
      <c r="F21" s="279"/>
      <c r="G21" s="292" t="s">
        <v>6015</v>
      </c>
      <c r="H21" s="287" t="s">
        <v>5247</v>
      </c>
      <c r="I21" s="288">
        <f>SUMIF('pdc 2015'!$J$612:$J$1604,'CE statale'!$A21,'pdc 2015'!$Q$612:$Q$1604)</f>
        <v>0</v>
      </c>
      <c r="J21" s="288">
        <f>SUMIF('pdc 2015'!$J$612:$J$1604,'CE statale'!$A21,'pdc 2015'!$O$612:$O$1604)</f>
        <v>0</v>
      </c>
      <c r="K21" s="288">
        <f t="shared" si="0"/>
        <v>0</v>
      </c>
      <c r="L21" s="293" t="str">
        <f t="shared" si="1"/>
        <v xml:space="preserve">-    </v>
      </c>
      <c r="M21" s="265"/>
    </row>
    <row r="22" spans="1:33" s="241" customFormat="1">
      <c r="A22" s="265" t="s">
        <v>5184</v>
      </c>
      <c r="B22" s="265"/>
      <c r="C22" s="277"/>
      <c r="D22" s="278"/>
      <c r="E22" s="279"/>
      <c r="F22" s="279"/>
      <c r="G22" s="292" t="s">
        <v>6016</v>
      </c>
      <c r="H22" s="287" t="s">
        <v>5185</v>
      </c>
      <c r="I22" s="288">
        <f>SUMIF('pdc 2015'!$J$612:$J$1604,'CE statale'!$A22,'pdc 2015'!$Q$612:$Q$1604)</f>
        <v>0</v>
      </c>
      <c r="J22" s="288">
        <f>SUMIF('pdc 2015'!$J$612:$J$1604,'CE statale'!$A22,'pdc 2015'!$O$612:$O$1604)</f>
        <v>0</v>
      </c>
      <c r="K22" s="288">
        <f t="shared" si="0"/>
        <v>0</v>
      </c>
      <c r="L22" s="293" t="str">
        <f t="shared" si="1"/>
        <v xml:space="preserve">-    </v>
      </c>
      <c r="M22" s="265"/>
    </row>
    <row r="23" spans="1:33" s="241" customFormat="1">
      <c r="A23" s="265" t="s">
        <v>5257</v>
      </c>
      <c r="B23" s="265"/>
      <c r="C23" s="277"/>
      <c r="D23" s="278"/>
      <c r="E23" s="279"/>
      <c r="F23" s="279"/>
      <c r="G23" s="292" t="s">
        <v>6017</v>
      </c>
      <c r="H23" s="287" t="s">
        <v>5258</v>
      </c>
      <c r="I23" s="288">
        <f>SUMIF('pdc 2015'!$J$612:$J$1604,'CE statale'!$A23,'pdc 2015'!$Q$612:$Q$1604)</f>
        <v>0</v>
      </c>
      <c r="J23" s="288">
        <f>SUMIF('pdc 2015'!$J$612:$J$1604,'CE statale'!$A23,'pdc 2015'!$O$612:$O$1604)</f>
        <v>0</v>
      </c>
      <c r="K23" s="288">
        <f t="shared" si="0"/>
        <v>0</v>
      </c>
      <c r="L23" s="293" t="str">
        <f t="shared" si="1"/>
        <v xml:space="preserve">-    </v>
      </c>
      <c r="M23" s="265"/>
    </row>
    <row r="24" spans="1:33" s="241" customFormat="1" ht="15" customHeight="1">
      <c r="A24" s="265" t="s">
        <v>5267</v>
      </c>
      <c r="B24" s="265"/>
      <c r="C24" s="277"/>
      <c r="D24" s="278"/>
      <c r="E24" s="279"/>
      <c r="F24" s="278" t="s">
        <v>6024</v>
      </c>
      <c r="G24" s="761" t="s">
        <v>5268</v>
      </c>
      <c r="H24" s="762"/>
      <c r="I24" s="280">
        <f>SUMIF('pdc 2015'!$J$612:$J$1604,'CE statale'!$A24,'pdc 2015'!$Q$612:$Q$1604)</f>
        <v>0</v>
      </c>
      <c r="J24" s="280"/>
      <c r="K24" s="281">
        <f t="shared" si="0"/>
        <v>0</v>
      </c>
      <c r="L24" s="282" t="str">
        <f t="shared" si="1"/>
        <v xml:space="preserve">-    </v>
      </c>
      <c r="M24" s="265"/>
    </row>
    <row r="25" spans="1:33" s="271" customFormat="1" ht="15" customHeight="1">
      <c r="A25" s="265" t="s">
        <v>5204</v>
      </c>
      <c r="B25" s="265"/>
      <c r="C25" s="294"/>
      <c r="D25" s="273" t="s">
        <v>6015</v>
      </c>
      <c r="E25" s="763" t="s">
        <v>5205</v>
      </c>
      <c r="F25" s="763"/>
      <c r="G25" s="763"/>
      <c r="H25" s="764"/>
      <c r="I25" s="274">
        <f>SUMIF('pdc 2015'!$J$612:$J$1604,'CE statale'!$A25,'pdc 2015'!$Q$612:$Q$1604)</f>
        <v>0</v>
      </c>
      <c r="J25" s="274">
        <f>SUMIF('pdc 2015'!$J$612:$J$1604,'CE statale'!$A25,'pdc 2015'!$O$612:$O$1604)</f>
        <v>0</v>
      </c>
      <c r="K25" s="275">
        <f t="shared" si="0"/>
        <v>0</v>
      </c>
      <c r="L25" s="276" t="str">
        <f t="shared" si="1"/>
        <v xml:space="preserve">-    </v>
      </c>
      <c r="M25" s="270"/>
      <c r="AG25" s="271" t="e">
        <f>'CE MINISTERIALE'!#REF!</f>
        <v>#REF!</v>
      </c>
    </row>
    <row r="26" spans="1:33" s="271" customFormat="1" ht="15" customHeight="1">
      <c r="A26" s="265" t="s">
        <v>5278</v>
      </c>
      <c r="B26" s="265"/>
      <c r="C26" s="294"/>
      <c r="D26" s="273" t="s">
        <v>6016</v>
      </c>
      <c r="E26" s="763" t="s">
        <v>5279</v>
      </c>
      <c r="F26" s="763"/>
      <c r="G26" s="763"/>
      <c r="H26" s="764"/>
      <c r="I26" s="274">
        <f>SUMIF('pdc 2015'!$J$612:$J$1604,'CE statale'!$A26,'pdc 2015'!$Q$612:$Q$1604)</f>
        <v>0</v>
      </c>
      <c r="J26" s="274">
        <f>SUMIF('pdc 2015'!$J$612:$J$1604,'CE statale'!$A26,'pdc 2015'!$O$612:$O$1604)</f>
        <v>0</v>
      </c>
      <c r="K26" s="275">
        <f t="shared" si="0"/>
        <v>0</v>
      </c>
      <c r="L26" s="276" t="str">
        <f t="shared" si="1"/>
        <v xml:space="preserve">-    </v>
      </c>
      <c r="M26" s="270"/>
    </row>
    <row r="27" spans="1:33" s="271" customFormat="1" ht="15" customHeight="1">
      <c r="A27" s="265"/>
      <c r="B27" s="265"/>
      <c r="C27" s="272"/>
      <c r="D27" s="273" t="s">
        <v>6017</v>
      </c>
      <c r="E27" s="763" t="s">
        <v>6025</v>
      </c>
      <c r="F27" s="763"/>
      <c r="G27" s="763"/>
      <c r="H27" s="764"/>
      <c r="I27" s="274">
        <f>SUM(I28:I30)</f>
        <v>0</v>
      </c>
      <c r="J27" s="274">
        <f>SUM(J28:J30)</f>
        <v>0</v>
      </c>
      <c r="K27" s="275">
        <f t="shared" si="0"/>
        <v>0</v>
      </c>
      <c r="L27" s="276" t="str">
        <f t="shared" si="1"/>
        <v xml:space="preserve">-    </v>
      </c>
      <c r="M27" s="270"/>
    </row>
    <row r="28" spans="1:33" s="241" customFormat="1" ht="30" customHeight="1">
      <c r="A28" s="265" t="s">
        <v>5314</v>
      </c>
      <c r="B28" s="265"/>
      <c r="C28" s="277"/>
      <c r="D28" s="278"/>
      <c r="E28" s="279"/>
      <c r="F28" s="278" t="s">
        <v>6012</v>
      </c>
      <c r="G28" s="761" t="s">
        <v>5315</v>
      </c>
      <c r="H28" s="762"/>
      <c r="I28" s="280">
        <f>SUMIF('pdc 2015'!$J$612:$J$1604,'CE statale'!$A28,'pdc 2015'!$Q$612:$Q$1604)</f>
        <v>0</v>
      </c>
      <c r="J28" s="280">
        <f>SUMIF('pdc 2015'!$J$612:$J$1604,'CE statale'!$A28,'pdc 2015'!$O$612:$O$1604)</f>
        <v>0</v>
      </c>
      <c r="K28" s="281">
        <f t="shared" si="0"/>
        <v>0</v>
      </c>
      <c r="L28" s="282" t="str">
        <f t="shared" si="1"/>
        <v xml:space="preserve">-    </v>
      </c>
      <c r="M28" s="265"/>
    </row>
    <row r="29" spans="1:33" s="241" customFormat="1" ht="15" customHeight="1">
      <c r="A29" s="265" t="s">
        <v>5518</v>
      </c>
      <c r="B29" s="265"/>
      <c r="C29" s="277"/>
      <c r="D29" s="278"/>
      <c r="E29" s="279"/>
      <c r="F29" s="278" t="s">
        <v>6013</v>
      </c>
      <c r="G29" s="761" t="s">
        <v>5519</v>
      </c>
      <c r="H29" s="762"/>
      <c r="I29" s="280">
        <f>SUMIF('pdc 2015'!$J$612:$J$1604,'CE statale'!$A29,'pdc 2015'!$Q$612:$Q$1604)</f>
        <v>0</v>
      </c>
      <c r="J29" s="280">
        <f>SUMIF('pdc 2015'!$J$612:$J$1604,'CE statale'!$A29,'pdc 2015'!$O$612:$O$1604)</f>
        <v>0</v>
      </c>
      <c r="K29" s="281">
        <f t="shared" si="0"/>
        <v>0</v>
      </c>
      <c r="L29" s="282" t="str">
        <f t="shared" si="1"/>
        <v xml:space="preserve">-    </v>
      </c>
      <c r="M29" s="265"/>
    </row>
    <row r="30" spans="1:33" s="241" customFormat="1" ht="15" customHeight="1">
      <c r="A30" s="265" t="s">
        <v>5350</v>
      </c>
      <c r="B30" s="265"/>
      <c r="C30" s="277"/>
      <c r="D30" s="278"/>
      <c r="E30" s="279"/>
      <c r="F30" s="278" t="s">
        <v>6022</v>
      </c>
      <c r="G30" s="761" t="s">
        <v>5351</v>
      </c>
      <c r="H30" s="762"/>
      <c r="I30" s="280">
        <f>SUMIF('pdc 2015'!$J$612:$J$1604,'CE statale'!$A30,'pdc 2015'!$Q$612:$Q$1604)</f>
        <v>0</v>
      </c>
      <c r="J30" s="280">
        <f>SUMIF('pdc 2015'!$J$612:$J$1604,'CE statale'!$A30,'pdc 2015'!$O$612:$O$1604)</f>
        <v>0</v>
      </c>
      <c r="K30" s="281">
        <f t="shared" si="0"/>
        <v>0</v>
      </c>
      <c r="L30" s="282" t="str">
        <f t="shared" si="1"/>
        <v xml:space="preserve">-    </v>
      </c>
      <c r="M30" s="265"/>
    </row>
    <row r="31" spans="1:33" s="271" customFormat="1" ht="15" customHeight="1">
      <c r="A31" s="265" t="s">
        <v>5593</v>
      </c>
      <c r="B31" s="265"/>
      <c r="C31" s="294"/>
      <c r="D31" s="273" t="s">
        <v>6019</v>
      </c>
      <c r="E31" s="763" t="s">
        <v>5594</v>
      </c>
      <c r="F31" s="763"/>
      <c r="G31" s="763"/>
      <c r="H31" s="764"/>
      <c r="I31" s="274">
        <f>SUMIF('pdc 2015'!$J$612:$J$1604,'CE statale'!$A31,'pdc 2015'!$Q$612:$Q$1604)</f>
        <v>0</v>
      </c>
      <c r="J31" s="274">
        <f>SUMIF('pdc 2015'!$J$612:$J$1604,'CE statale'!$A31,'pdc 2015'!$O$612:$O$1604)</f>
        <v>0</v>
      </c>
      <c r="K31" s="275">
        <f t="shared" si="0"/>
        <v>0</v>
      </c>
      <c r="L31" s="276" t="str">
        <f t="shared" si="1"/>
        <v xml:space="preserve">-    </v>
      </c>
      <c r="M31" s="270"/>
    </row>
    <row r="32" spans="1:33" s="271" customFormat="1" ht="15" customHeight="1">
      <c r="A32" s="265" t="s">
        <v>5566</v>
      </c>
      <c r="B32" s="265"/>
      <c r="C32" s="294"/>
      <c r="D32" s="273" t="s">
        <v>6021</v>
      </c>
      <c r="E32" s="763" t="s">
        <v>5567</v>
      </c>
      <c r="F32" s="763"/>
      <c r="G32" s="763"/>
      <c r="H32" s="764"/>
      <c r="I32" s="274">
        <f>SUMIF('pdc 2015'!$J$612:$J$1604,'CE statale'!$A32,'pdc 2015'!$Q$612:$Q$1604)</f>
        <v>0</v>
      </c>
      <c r="J32" s="274">
        <f>SUMIF('pdc 2015'!$J$612:$J$1604,'CE statale'!$A32,'pdc 2015'!$O$612:$O$1604)</f>
        <v>0</v>
      </c>
      <c r="K32" s="275">
        <f t="shared" si="0"/>
        <v>0</v>
      </c>
      <c r="L32" s="276" t="str">
        <f t="shared" si="1"/>
        <v xml:space="preserve">-    </v>
      </c>
      <c r="M32" s="270"/>
    </row>
    <row r="33" spans="1:13" s="271" customFormat="1" ht="15" customHeight="1">
      <c r="A33" s="265" t="s">
        <v>5956</v>
      </c>
      <c r="B33" s="265"/>
      <c r="C33" s="294"/>
      <c r="D33" s="273" t="s">
        <v>6026</v>
      </c>
      <c r="E33" s="763" t="s">
        <v>5957</v>
      </c>
      <c r="F33" s="763"/>
      <c r="G33" s="763"/>
      <c r="H33" s="764"/>
      <c r="I33" s="274">
        <f>SUMIF('pdc 2015'!$J$612:$J$1604,'CE statale'!$A33,'pdc 2015'!$Q$612:$Q$1604)</f>
        <v>0</v>
      </c>
      <c r="J33" s="274">
        <f>SUMIF('pdc 2015'!$J$612:$J$1604,'CE statale'!$A33,'pdc 2015'!$O$612:$O$1604)</f>
        <v>0</v>
      </c>
      <c r="K33" s="275">
        <f t="shared" si="0"/>
        <v>0</v>
      </c>
      <c r="L33" s="276" t="str">
        <f t="shared" si="1"/>
        <v xml:space="preserve">-    </v>
      </c>
      <c r="M33" s="270"/>
    </row>
    <row r="34" spans="1:13" s="271" customFormat="1" ht="15" customHeight="1">
      <c r="A34" s="265" t="s">
        <v>5941</v>
      </c>
      <c r="B34" s="265"/>
      <c r="C34" s="294"/>
      <c r="D34" s="273" t="s">
        <v>6027</v>
      </c>
      <c r="E34" s="763" t="s">
        <v>5942</v>
      </c>
      <c r="F34" s="763"/>
      <c r="G34" s="763"/>
      <c r="H34" s="764"/>
      <c r="I34" s="274">
        <f>SUMIF('pdc 2015'!$J$612:$J$1604,'CE statale'!$A34,'pdc 2015'!$Q$612:$Q$1604)</f>
        <v>0</v>
      </c>
      <c r="J34" s="274">
        <f>SUMIF('pdc 2015'!$J$612:$J$1604,'CE statale'!$A34,'pdc 2015'!$O$612:$O$1604)</f>
        <v>0</v>
      </c>
      <c r="K34" s="275">
        <f t="shared" si="0"/>
        <v>0</v>
      </c>
      <c r="L34" s="276" t="str">
        <f t="shared" si="1"/>
        <v xml:space="preserve">-    </v>
      </c>
      <c r="M34" s="270"/>
    </row>
    <row r="35" spans="1:13" s="271" customFormat="1" ht="15" customHeight="1">
      <c r="A35" s="265" t="s">
        <v>5451</v>
      </c>
      <c r="B35" s="265"/>
      <c r="C35" s="294"/>
      <c r="D35" s="273" t="s">
        <v>6028</v>
      </c>
      <c r="E35" s="765" t="s">
        <v>5452</v>
      </c>
      <c r="F35" s="765"/>
      <c r="G35" s="765"/>
      <c r="H35" s="766"/>
      <c r="I35" s="274">
        <f>SUMIF('pdc 2015'!$J$612:$J$1604,'CE statale'!$A35,'pdc 2015'!$Q$612:$Q$1604)</f>
        <v>0</v>
      </c>
      <c r="J35" s="274">
        <f>SUMIF('pdc 2015'!$J$612:$J$1604,'CE statale'!$A35,'pdc 2015'!$O$612:$O$1604)</f>
        <v>0</v>
      </c>
      <c r="K35" s="275">
        <f t="shared" si="0"/>
        <v>0</v>
      </c>
      <c r="L35" s="276" t="str">
        <f t="shared" si="1"/>
        <v xml:space="preserve">-    </v>
      </c>
      <c r="M35" s="270"/>
    </row>
    <row r="36" spans="1:13" s="271" customFormat="1">
      <c r="A36" s="265"/>
      <c r="B36" s="265"/>
      <c r="C36" s="295"/>
      <c r="D36" s="296" t="s">
        <v>6029</v>
      </c>
      <c r="E36" s="296"/>
      <c r="F36" s="296"/>
      <c r="G36" s="296"/>
      <c r="H36" s="297"/>
      <c r="I36" s="298">
        <f>I10+I25+I26+I27+SUM(I31:I35)</f>
        <v>0</v>
      </c>
      <c r="J36" s="298">
        <f>J10+J25+J26+J27+SUM(J31:J35)</f>
        <v>0</v>
      </c>
      <c r="K36" s="299">
        <f t="shared" si="0"/>
        <v>0</v>
      </c>
      <c r="L36" s="300" t="str">
        <f t="shared" si="1"/>
        <v xml:space="preserve">-    </v>
      </c>
      <c r="M36" s="270"/>
    </row>
    <row r="37" spans="1:13" s="241" customFormat="1">
      <c r="A37" s="265"/>
      <c r="B37" s="265"/>
      <c r="C37" s="301"/>
      <c r="D37" s="278"/>
      <c r="E37" s="279"/>
      <c r="F37" s="279"/>
      <c r="G37" s="279"/>
      <c r="H37" s="302"/>
      <c r="I37" s="280"/>
      <c r="J37" s="280"/>
      <c r="K37" s="281"/>
      <c r="L37" s="282"/>
      <c r="M37" s="265"/>
    </row>
    <row r="38" spans="1:13" s="271" customFormat="1" ht="15" customHeight="1">
      <c r="A38" s="265"/>
      <c r="B38" s="265"/>
      <c r="C38" s="272" t="s">
        <v>6030</v>
      </c>
      <c r="D38" s="769" t="s">
        <v>6031</v>
      </c>
      <c r="E38" s="769"/>
      <c r="F38" s="769"/>
      <c r="G38" s="769"/>
      <c r="H38" s="770"/>
      <c r="I38" s="274"/>
      <c r="J38" s="274"/>
      <c r="K38" s="275"/>
      <c r="L38" s="276"/>
      <c r="M38" s="270"/>
    </row>
    <row r="39" spans="1:13" s="271" customFormat="1" ht="15" customHeight="1">
      <c r="A39" s="265"/>
      <c r="B39" s="265"/>
      <c r="C39" s="294"/>
      <c r="D39" s="273" t="s">
        <v>6010</v>
      </c>
      <c r="E39" s="763" t="s">
        <v>6032</v>
      </c>
      <c r="F39" s="763"/>
      <c r="G39" s="763"/>
      <c r="H39" s="764"/>
      <c r="I39" s="274">
        <f>SUM(I40:I41)</f>
        <v>0</v>
      </c>
      <c r="J39" s="274">
        <f>SUM(J40:J41)</f>
        <v>0</v>
      </c>
      <c r="K39" s="275">
        <f t="shared" ref="K39:K86" si="2">I39-J39</f>
        <v>0</v>
      </c>
      <c r="L39" s="276" t="str">
        <f t="shared" ref="L39:L86" si="3">IF(J39=0,"-    ",K39/J39)</f>
        <v xml:space="preserve">-    </v>
      </c>
      <c r="M39" s="270"/>
    </row>
    <row r="40" spans="1:13" s="241" customFormat="1" ht="15" customHeight="1">
      <c r="A40" s="265" t="s">
        <v>2481</v>
      </c>
      <c r="B40" s="265"/>
      <c r="C40" s="277"/>
      <c r="D40" s="278"/>
      <c r="E40" s="279"/>
      <c r="F40" s="278" t="s">
        <v>6012</v>
      </c>
      <c r="G40" s="761" t="s">
        <v>2482</v>
      </c>
      <c r="H40" s="762"/>
      <c r="I40" s="280">
        <f>SUMIF('pdc 2015'!$J$612:$J$1604,'CE statale'!$A40,'pdc 2015'!$Q$612:$Q$1604)</f>
        <v>0</v>
      </c>
      <c r="J40" s="280">
        <f>SUMIF('pdc 2015'!$J$612:$J$1604,'CE statale'!$A40,'pdc 2015'!$O$612:$O$1604)</f>
        <v>0</v>
      </c>
      <c r="K40" s="281">
        <f t="shared" si="2"/>
        <v>0</v>
      </c>
      <c r="L40" s="282" t="str">
        <f t="shared" si="3"/>
        <v xml:space="preserve">-    </v>
      </c>
      <c r="M40" s="265"/>
    </row>
    <row r="41" spans="1:13" s="241" customFormat="1" ht="15" customHeight="1">
      <c r="A41" s="265" t="s">
        <v>2586</v>
      </c>
      <c r="B41" s="265"/>
      <c r="C41" s="277"/>
      <c r="D41" s="278"/>
      <c r="E41" s="279"/>
      <c r="F41" s="278" t="s">
        <v>6013</v>
      </c>
      <c r="G41" s="761" t="s">
        <v>2587</v>
      </c>
      <c r="H41" s="762"/>
      <c r="I41" s="280">
        <f>SUMIF('pdc 2015'!$J$612:$J$1604,'CE statale'!$A41,'pdc 2015'!$Q$612:$Q$1604)</f>
        <v>0</v>
      </c>
      <c r="J41" s="280">
        <f>SUMIF('pdc 2015'!$J$612:$J$1604,'CE statale'!$A41,'pdc 2015'!$O$612:$O$1604)</f>
        <v>0</v>
      </c>
      <c r="K41" s="281">
        <f t="shared" si="2"/>
        <v>0</v>
      </c>
      <c r="L41" s="282" t="str">
        <f t="shared" si="3"/>
        <v xml:space="preserve">-    </v>
      </c>
      <c r="M41" s="265"/>
    </row>
    <row r="42" spans="1:13" s="271" customFormat="1" ht="15" customHeight="1">
      <c r="A42" s="265"/>
      <c r="B42" s="265"/>
      <c r="C42" s="294"/>
      <c r="D42" s="273" t="s">
        <v>6015</v>
      </c>
      <c r="E42" s="763" t="s">
        <v>6033</v>
      </c>
      <c r="F42" s="763"/>
      <c r="G42" s="763"/>
      <c r="H42" s="764"/>
      <c r="I42" s="274">
        <f>SUM(I43:I59)</f>
        <v>0</v>
      </c>
      <c r="J42" s="274">
        <f>SUM(J43:J59)</f>
        <v>0</v>
      </c>
      <c r="K42" s="275">
        <f t="shared" si="2"/>
        <v>0</v>
      </c>
      <c r="L42" s="276" t="str">
        <f t="shared" si="3"/>
        <v xml:space="preserve">-    </v>
      </c>
      <c r="M42" s="270"/>
    </row>
    <row r="43" spans="1:13" s="241" customFormat="1" ht="15" customHeight="1">
      <c r="A43" s="265" t="s">
        <v>2915</v>
      </c>
      <c r="B43" s="265"/>
      <c r="C43" s="301"/>
      <c r="D43" s="278"/>
      <c r="E43" s="279"/>
      <c r="F43" s="278" t="s">
        <v>6012</v>
      </c>
      <c r="G43" s="761" t="s">
        <v>2916</v>
      </c>
      <c r="H43" s="762"/>
      <c r="I43" s="280">
        <f>SUMIF('pdc 2015'!$J$612:$J$1604,'CE statale'!$A43,'pdc 2015'!$Q$612:$Q$1604)</f>
        <v>0</v>
      </c>
      <c r="J43" s="280">
        <f>SUMIF('pdc 2015'!$J$612:$J$1604,'CE statale'!$A43,'pdc 2015'!$O$612:$O$1604)</f>
        <v>0</v>
      </c>
      <c r="K43" s="281">
        <f t="shared" si="2"/>
        <v>0</v>
      </c>
      <c r="L43" s="282" t="str">
        <f t="shared" si="3"/>
        <v xml:space="preserve">-    </v>
      </c>
      <c r="M43" s="265"/>
    </row>
    <row r="44" spans="1:13" s="241" customFormat="1" ht="15" customHeight="1">
      <c r="A44" s="265" t="s">
        <v>2989</v>
      </c>
      <c r="B44" s="265"/>
      <c r="C44" s="301"/>
      <c r="D44" s="278"/>
      <c r="E44" s="279"/>
      <c r="F44" s="278" t="s">
        <v>6013</v>
      </c>
      <c r="G44" s="761" t="s">
        <v>2990</v>
      </c>
      <c r="H44" s="762"/>
      <c r="I44" s="280">
        <f>SUMIF('pdc 2015'!$J$612:$J$1604,'CE statale'!$A44,'pdc 2015'!$Q$612:$Q$1604)</f>
        <v>0</v>
      </c>
      <c r="J44" s="280">
        <f>SUMIF('pdc 2015'!$J$612:$J$1604,'CE statale'!$A44,'pdc 2015'!$O$612:$O$1604)</f>
        <v>0</v>
      </c>
      <c r="K44" s="281">
        <f t="shared" si="2"/>
        <v>0</v>
      </c>
      <c r="L44" s="282" t="str">
        <f t="shared" si="3"/>
        <v xml:space="preserve">-    </v>
      </c>
      <c r="M44" s="265"/>
    </row>
    <row r="45" spans="1:13" s="241" customFormat="1" ht="15" customHeight="1">
      <c r="A45" s="265" t="s">
        <v>3017</v>
      </c>
      <c r="B45" s="265"/>
      <c r="C45" s="301"/>
      <c r="D45" s="278"/>
      <c r="E45" s="303"/>
      <c r="F45" s="278" t="s">
        <v>6022</v>
      </c>
      <c r="G45" s="761" t="s">
        <v>3018</v>
      </c>
      <c r="H45" s="762"/>
      <c r="I45" s="280">
        <f>SUMIF('pdc 2015'!$J$612:$J$1604,'CE statale'!$A45,'pdc 2015'!$Q$612:$Q$1604)</f>
        <v>0</v>
      </c>
      <c r="J45" s="280">
        <f>SUMIF('pdc 2015'!$J$612:$J$1604,'CE statale'!$A45,'pdc 2015'!$O$612:$O$1604)</f>
        <v>0</v>
      </c>
      <c r="K45" s="281">
        <f t="shared" si="2"/>
        <v>0</v>
      </c>
      <c r="L45" s="282" t="str">
        <f t="shared" si="3"/>
        <v xml:space="preserve">-    </v>
      </c>
      <c r="M45" s="265"/>
    </row>
    <row r="46" spans="1:13" s="241" customFormat="1" ht="15" customHeight="1">
      <c r="A46" s="265" t="s">
        <v>3102</v>
      </c>
      <c r="B46" s="265"/>
      <c r="C46" s="301"/>
      <c r="D46" s="278"/>
      <c r="E46" s="303"/>
      <c r="F46" s="278" t="s">
        <v>6024</v>
      </c>
      <c r="G46" s="761" t="s">
        <v>3103</v>
      </c>
      <c r="H46" s="762"/>
      <c r="I46" s="280">
        <f>SUMIF('pdc 2015'!$J$612:$J$1604,'CE statale'!$A46,'pdc 2015'!$Q$612:$Q$1604)</f>
        <v>0</v>
      </c>
      <c r="J46" s="280">
        <f>SUMIF('pdc 2015'!$J$612:$J$1604,'CE statale'!$A46,'pdc 2015'!$O$612:$O$1604)</f>
        <v>0</v>
      </c>
      <c r="K46" s="281">
        <f t="shared" si="2"/>
        <v>0</v>
      </c>
      <c r="L46" s="282" t="str">
        <f t="shared" si="3"/>
        <v xml:space="preserve">-    </v>
      </c>
      <c r="M46" s="265"/>
    </row>
    <row r="47" spans="1:13" s="241" customFormat="1" ht="15" customHeight="1">
      <c r="A47" s="265" t="s">
        <v>3184</v>
      </c>
      <c r="B47" s="265"/>
      <c r="C47" s="301"/>
      <c r="D47" s="278"/>
      <c r="E47" s="303"/>
      <c r="F47" s="278" t="s">
        <v>6034</v>
      </c>
      <c r="G47" s="761" t="s">
        <v>3185</v>
      </c>
      <c r="H47" s="762"/>
      <c r="I47" s="280">
        <f>SUMIF('pdc 2015'!$J$612:$J$1604,'CE statale'!$A47,'pdc 2015'!$Q$612:$Q$1604)</f>
        <v>0</v>
      </c>
      <c r="J47" s="280">
        <f>SUMIF('pdc 2015'!$J$612:$J$1604,'CE statale'!$A47,'pdc 2015'!$O$612:$O$1604)</f>
        <v>0</v>
      </c>
      <c r="K47" s="281">
        <f t="shared" si="2"/>
        <v>0</v>
      </c>
      <c r="L47" s="282" t="str">
        <f t="shared" si="3"/>
        <v xml:space="preserve">-    </v>
      </c>
      <c r="M47" s="265"/>
    </row>
    <row r="48" spans="1:13" s="241" customFormat="1" ht="15" customHeight="1">
      <c r="A48" s="265" t="s">
        <v>3091</v>
      </c>
      <c r="B48" s="265"/>
      <c r="C48" s="301"/>
      <c r="D48" s="278"/>
      <c r="E48" s="303"/>
      <c r="F48" s="278" t="s">
        <v>6035</v>
      </c>
      <c r="G48" s="761" t="s">
        <v>3092</v>
      </c>
      <c r="H48" s="762"/>
      <c r="I48" s="280">
        <f>SUMIF('pdc 2015'!$J$612:$J$1604,'CE statale'!$A48,'pdc 2015'!$Q$612:$Q$1604)</f>
        <v>0</v>
      </c>
      <c r="J48" s="280">
        <f>SUMIF('pdc 2015'!$J$612:$J$1604,'CE statale'!$A48,'pdc 2015'!$O$612:$O$1604)</f>
        <v>0</v>
      </c>
      <c r="K48" s="281">
        <f t="shared" si="2"/>
        <v>0</v>
      </c>
      <c r="L48" s="282" t="str">
        <f t="shared" si="3"/>
        <v xml:space="preserve">-    </v>
      </c>
      <c r="M48" s="265"/>
    </row>
    <row r="49" spans="1:13" s="241" customFormat="1" ht="15" customHeight="1">
      <c r="A49" s="265" t="s">
        <v>3272</v>
      </c>
      <c r="B49" s="265"/>
      <c r="C49" s="301"/>
      <c r="D49" s="278"/>
      <c r="E49" s="303"/>
      <c r="F49" s="278" t="s">
        <v>6036</v>
      </c>
      <c r="G49" s="761" t="s">
        <v>3273</v>
      </c>
      <c r="H49" s="762"/>
      <c r="I49" s="280">
        <f>SUMIF('pdc 2015'!$J$612:$J$1604,'CE statale'!$A49,'pdc 2015'!$Q$612:$Q$1604)</f>
        <v>0</v>
      </c>
      <c r="J49" s="280">
        <f>SUMIF('pdc 2015'!$J$612:$J$1604,'CE statale'!$A49,'pdc 2015'!$O$612:$O$1604)</f>
        <v>0</v>
      </c>
      <c r="K49" s="281">
        <f t="shared" si="2"/>
        <v>0</v>
      </c>
      <c r="L49" s="282" t="str">
        <f t="shared" si="3"/>
        <v xml:space="preserve">-    </v>
      </c>
      <c r="M49" s="265"/>
    </row>
    <row r="50" spans="1:13" s="241" customFormat="1" ht="15" customHeight="1">
      <c r="A50" s="265" t="s">
        <v>3137</v>
      </c>
      <c r="B50" s="265"/>
      <c r="C50" s="301"/>
      <c r="D50" s="278"/>
      <c r="E50" s="303"/>
      <c r="F50" s="278" t="s">
        <v>6037</v>
      </c>
      <c r="G50" s="761" t="s">
        <v>3138</v>
      </c>
      <c r="H50" s="762"/>
      <c r="I50" s="280">
        <f>SUMIF('pdc 2015'!$J$612:$J$1604,'CE statale'!$A50,'pdc 2015'!$Q$612:$Q$1604)</f>
        <v>0</v>
      </c>
      <c r="J50" s="280">
        <f>SUMIF('pdc 2015'!$J$612:$J$1604,'CE statale'!$A50,'pdc 2015'!$O$612:$O$1604)</f>
        <v>0</v>
      </c>
      <c r="K50" s="281">
        <f t="shared" si="2"/>
        <v>0</v>
      </c>
      <c r="L50" s="282" t="str">
        <f t="shared" si="3"/>
        <v xml:space="preserve">-    </v>
      </c>
      <c r="M50" s="265"/>
    </row>
    <row r="51" spans="1:13" s="241" customFormat="1" ht="15" customHeight="1">
      <c r="A51" s="265" t="s">
        <v>3243</v>
      </c>
      <c r="B51" s="265"/>
      <c r="C51" s="301"/>
      <c r="D51" s="278"/>
      <c r="E51" s="303"/>
      <c r="F51" s="278" t="s">
        <v>6038</v>
      </c>
      <c r="G51" s="761" t="s">
        <v>3244</v>
      </c>
      <c r="H51" s="762"/>
      <c r="I51" s="280">
        <f>SUMIF('pdc 2015'!$J$612:$J$1604,'CE statale'!$A51,'pdc 2015'!$Q$612:$Q$1604)</f>
        <v>0</v>
      </c>
      <c r="J51" s="280">
        <f>SUMIF('pdc 2015'!$J$612:$J$1604,'CE statale'!$A51,'pdc 2015'!$O$612:$O$1604)</f>
        <v>0</v>
      </c>
      <c r="K51" s="281">
        <f t="shared" si="2"/>
        <v>0</v>
      </c>
      <c r="L51" s="282" t="str">
        <f t="shared" si="3"/>
        <v xml:space="preserve">-    </v>
      </c>
      <c r="M51" s="265"/>
    </row>
    <row r="52" spans="1:13" s="241" customFormat="1" ht="15" customHeight="1">
      <c r="A52" s="265" t="s">
        <v>3218</v>
      </c>
      <c r="B52" s="265"/>
      <c r="C52" s="301"/>
      <c r="D52" s="278"/>
      <c r="E52" s="303"/>
      <c r="F52" s="278" t="s">
        <v>6039</v>
      </c>
      <c r="G52" s="761" t="s">
        <v>3219</v>
      </c>
      <c r="H52" s="762"/>
      <c r="I52" s="280">
        <f>SUMIF('pdc 2015'!$J$612:$J$1604,'CE statale'!$A52,'pdc 2015'!$Q$612:$Q$1604)</f>
        <v>0</v>
      </c>
      <c r="J52" s="280">
        <f>SUMIF('pdc 2015'!$J$612:$J$1604,'CE statale'!$A52,'pdc 2015'!$O$612:$O$1604)</f>
        <v>0</v>
      </c>
      <c r="K52" s="281">
        <f t="shared" si="2"/>
        <v>0</v>
      </c>
      <c r="L52" s="282" t="str">
        <f t="shared" si="3"/>
        <v xml:space="preserve">-    </v>
      </c>
      <c r="M52" s="265"/>
    </row>
    <row r="53" spans="1:13" s="241" customFormat="1" ht="15" customHeight="1">
      <c r="A53" s="265" t="s">
        <v>2751</v>
      </c>
      <c r="B53" s="265"/>
      <c r="C53" s="301"/>
      <c r="D53" s="278"/>
      <c r="E53" s="303"/>
      <c r="F53" s="278" t="s">
        <v>6040</v>
      </c>
      <c r="G53" s="761" t="s">
        <v>2752</v>
      </c>
      <c r="H53" s="762"/>
      <c r="I53" s="280">
        <f>SUMIF('pdc 2015'!$J$612:$J$1604,'CE statale'!$A53,'pdc 2015'!$Q$612:$Q$1604)</f>
        <v>0</v>
      </c>
      <c r="J53" s="280">
        <f>SUMIF('pdc 2015'!$J$612:$J$1604,'CE statale'!$A53,'pdc 2015'!$O$612:$O$1604)</f>
        <v>0</v>
      </c>
      <c r="K53" s="281">
        <f t="shared" si="2"/>
        <v>0</v>
      </c>
      <c r="L53" s="282" t="str">
        <f t="shared" si="3"/>
        <v xml:space="preserve">-    </v>
      </c>
      <c r="M53" s="265"/>
    </row>
    <row r="54" spans="1:13" s="241" customFormat="1" ht="15" customHeight="1">
      <c r="A54" s="265" t="s">
        <v>2852</v>
      </c>
      <c r="B54" s="265"/>
      <c r="C54" s="301"/>
      <c r="D54" s="278"/>
      <c r="E54" s="303"/>
      <c r="F54" s="278" t="s">
        <v>6041</v>
      </c>
      <c r="G54" s="761" t="s">
        <v>2853</v>
      </c>
      <c r="H54" s="762"/>
      <c r="I54" s="280">
        <f>SUMIF('pdc 2015'!$J$612:$J$1604,'CE statale'!$A54,'pdc 2015'!$Q$612:$Q$1604)</f>
        <v>0</v>
      </c>
      <c r="J54" s="280">
        <f>SUMIF('pdc 2015'!$J$612:$J$1604,'CE statale'!$A54,'pdc 2015'!$O$612:$O$1604)</f>
        <v>0</v>
      </c>
      <c r="K54" s="281">
        <f t="shared" si="2"/>
        <v>0</v>
      </c>
      <c r="L54" s="282" t="str">
        <f t="shared" si="3"/>
        <v xml:space="preserve">-    </v>
      </c>
      <c r="M54" s="265"/>
    </row>
    <row r="55" spans="1:13" s="241" customFormat="1" ht="15" customHeight="1">
      <c r="A55" s="265" t="s">
        <v>4328</v>
      </c>
      <c r="B55" s="265"/>
      <c r="C55" s="301"/>
      <c r="D55" s="278"/>
      <c r="E55" s="303"/>
      <c r="F55" s="278" t="s">
        <v>6042</v>
      </c>
      <c r="G55" s="761" t="s">
        <v>4329</v>
      </c>
      <c r="H55" s="762"/>
      <c r="I55" s="280">
        <f>SUMIF('pdc 2015'!$J$612:$J$1604,'CE statale'!$A55,'pdc 2015'!$Q$612:$Q$1604)</f>
        <v>0</v>
      </c>
      <c r="J55" s="280">
        <f>SUMIF('pdc 2015'!$J$612:$J$1604,'CE statale'!$A55,'pdc 2015'!$O$612:$O$1604)</f>
        <v>0</v>
      </c>
      <c r="K55" s="281">
        <f t="shared" si="2"/>
        <v>0</v>
      </c>
      <c r="L55" s="282" t="str">
        <f t="shared" si="3"/>
        <v xml:space="preserve">-    </v>
      </c>
      <c r="M55" s="265"/>
    </row>
    <row r="56" spans="1:13" s="241" customFormat="1" ht="15" customHeight="1">
      <c r="A56" s="265" t="s">
        <v>3371</v>
      </c>
      <c r="B56" s="265"/>
      <c r="C56" s="301"/>
      <c r="D56" s="278"/>
      <c r="E56" s="303"/>
      <c r="F56" s="278" t="s">
        <v>6043</v>
      </c>
      <c r="G56" s="761" t="s">
        <v>3372</v>
      </c>
      <c r="H56" s="762"/>
      <c r="I56" s="280">
        <f>SUMIF('pdc 2015'!$J$612:$J$1604,'CE statale'!$A56,'pdc 2015'!$Q$612:$Q$1604)</f>
        <v>0</v>
      </c>
      <c r="J56" s="280">
        <f>SUMIF('pdc 2015'!$J$612:$J$1604,'CE statale'!$A56,'pdc 2015'!$O$612:$O$1604)</f>
        <v>0</v>
      </c>
      <c r="K56" s="281">
        <f t="shared" si="2"/>
        <v>0</v>
      </c>
      <c r="L56" s="282" t="str">
        <f t="shared" si="3"/>
        <v xml:space="preserve">-    </v>
      </c>
      <c r="M56" s="265"/>
    </row>
    <row r="57" spans="1:13" s="241" customFormat="1" ht="30" customHeight="1">
      <c r="A57" s="265" t="s">
        <v>2810</v>
      </c>
      <c r="B57" s="265"/>
      <c r="C57" s="301"/>
      <c r="D57" s="304"/>
      <c r="E57" s="305"/>
      <c r="F57" s="278" t="s">
        <v>6044</v>
      </c>
      <c r="G57" s="761" t="s">
        <v>2811</v>
      </c>
      <c r="H57" s="762"/>
      <c r="I57" s="280">
        <f>SUMIF('pdc 2015'!$J$612:$J$1604,'CE statale'!$A57,'pdc 2015'!$Q$612:$Q$1604)</f>
        <v>0</v>
      </c>
      <c r="J57" s="280">
        <f>SUMIF('pdc 2015'!$J$612:$J$1604,'CE statale'!$A57,'pdc 2015'!$O$612:$O$1604)</f>
        <v>0</v>
      </c>
      <c r="K57" s="281">
        <f t="shared" si="2"/>
        <v>0</v>
      </c>
      <c r="L57" s="282" t="str">
        <f t="shared" si="3"/>
        <v xml:space="preserve">-    </v>
      </c>
      <c r="M57" s="265"/>
    </row>
    <row r="58" spans="1:13" s="241" customFormat="1" ht="15" customHeight="1">
      <c r="A58" s="265" t="s">
        <v>2768</v>
      </c>
      <c r="B58" s="265"/>
      <c r="C58" s="301"/>
      <c r="D58" s="304"/>
      <c r="E58" s="305"/>
      <c r="F58" s="278" t="s">
        <v>6045</v>
      </c>
      <c r="G58" s="761" t="s">
        <v>2769</v>
      </c>
      <c r="H58" s="762"/>
      <c r="I58" s="280">
        <f>SUMIF('pdc 2015'!$J$612:$J$1604,'CE statale'!$A58,'pdc 2015'!$Q$612:$Q$1604)</f>
        <v>0</v>
      </c>
      <c r="J58" s="280">
        <f>SUMIF('pdc 2015'!$J$612:$J$1604,'CE statale'!$A58,'pdc 2015'!$O$612:$O$1604)</f>
        <v>0</v>
      </c>
      <c r="K58" s="281">
        <f t="shared" si="2"/>
        <v>0</v>
      </c>
      <c r="L58" s="282" t="str">
        <f t="shared" si="3"/>
        <v xml:space="preserve">-    </v>
      </c>
      <c r="M58" s="265"/>
    </row>
    <row r="59" spans="1:13" s="241" customFormat="1" ht="15" customHeight="1">
      <c r="A59" s="265" t="s">
        <v>6046</v>
      </c>
      <c r="B59" s="265"/>
      <c r="C59" s="301"/>
      <c r="D59" s="304"/>
      <c r="E59" s="305"/>
      <c r="F59" s="278" t="s">
        <v>6047</v>
      </c>
      <c r="G59" s="761" t="s">
        <v>6048</v>
      </c>
      <c r="H59" s="762"/>
      <c r="I59" s="280">
        <f>SUMIF('pdc 2015'!$J$612:$J$1604,'CE statale'!$A59,'pdc 2015'!$Q$612:$Q$1604)</f>
        <v>0</v>
      </c>
      <c r="J59" s="280">
        <f>SUMIF('pdc 2015'!$J$612:$J$1604,'CE statale'!$A59,'pdc 2015'!$O$612:$O$1604)</f>
        <v>0</v>
      </c>
      <c r="K59" s="281">
        <f t="shared" si="2"/>
        <v>0</v>
      </c>
      <c r="L59" s="282" t="str">
        <f t="shared" si="3"/>
        <v xml:space="preserve">-    </v>
      </c>
      <c r="M59" s="265"/>
    </row>
    <row r="60" spans="1:13" s="241" customFormat="1" ht="15" customHeight="1">
      <c r="A60" s="265"/>
      <c r="B60" s="265"/>
      <c r="C60" s="301"/>
      <c r="D60" s="273" t="s">
        <v>6016</v>
      </c>
      <c r="E60" s="763" t="s">
        <v>6049</v>
      </c>
      <c r="F60" s="763"/>
      <c r="G60" s="763"/>
      <c r="H60" s="764"/>
      <c r="I60" s="274">
        <f>SUM(I61:I63)</f>
        <v>0</v>
      </c>
      <c r="J60" s="274">
        <f>SUM(J61:J63)</f>
        <v>0</v>
      </c>
      <c r="K60" s="275">
        <f t="shared" si="2"/>
        <v>0</v>
      </c>
      <c r="L60" s="276" t="str">
        <f t="shared" si="3"/>
        <v xml:space="preserve">-    </v>
      </c>
      <c r="M60" s="265"/>
    </row>
    <row r="61" spans="1:13" s="241" customFormat="1" ht="15" customHeight="1">
      <c r="A61" s="265" t="s">
        <v>2712</v>
      </c>
      <c r="B61" s="265"/>
      <c r="C61" s="301"/>
      <c r="D61" s="273"/>
      <c r="E61" s="306"/>
      <c r="F61" s="278" t="s">
        <v>6012</v>
      </c>
      <c r="G61" s="761" t="s">
        <v>2713</v>
      </c>
      <c r="H61" s="762"/>
      <c r="I61" s="280">
        <f>SUMIF('pdc 2015'!$J$612:$J$1604,'CE statale'!$A61,'pdc 2015'!$Q$612:$Q$1604)</f>
        <v>0</v>
      </c>
      <c r="J61" s="280">
        <f>SUMIF('pdc 2015'!$J$612:$J$1604,'CE statale'!$A61,'pdc 2015'!$O$612:$O$1604)</f>
        <v>0</v>
      </c>
      <c r="K61" s="281">
        <f t="shared" si="2"/>
        <v>0</v>
      </c>
      <c r="L61" s="282" t="str">
        <f t="shared" si="3"/>
        <v xml:space="preserve">-    </v>
      </c>
      <c r="M61" s="265"/>
    </row>
    <row r="62" spans="1:13" s="241" customFormat="1" ht="30" customHeight="1">
      <c r="A62" s="265" t="s">
        <v>2830</v>
      </c>
      <c r="B62" s="265"/>
      <c r="C62" s="301"/>
      <c r="D62" s="307"/>
      <c r="E62" s="278"/>
      <c r="F62" s="278" t="s">
        <v>6013</v>
      </c>
      <c r="G62" s="761" t="s">
        <v>6050</v>
      </c>
      <c r="H62" s="762"/>
      <c r="I62" s="280">
        <f>SUMIF('pdc 2015'!$J$612:$J$1604,'CE statale'!$A62,'pdc 2015'!$Q$612:$Q$1604)</f>
        <v>0</v>
      </c>
      <c r="J62" s="280">
        <f>SUMIF('pdc 2015'!$J$612:$J$1604,'CE statale'!$A62,'pdc 2015'!$O$612:$O$1604)</f>
        <v>0</v>
      </c>
      <c r="K62" s="281">
        <f t="shared" si="2"/>
        <v>0</v>
      </c>
      <c r="L62" s="282" t="str">
        <f t="shared" si="3"/>
        <v xml:space="preserve">-    </v>
      </c>
      <c r="M62" s="265"/>
    </row>
    <row r="63" spans="1:13" s="241" customFormat="1" ht="15" customHeight="1">
      <c r="A63" s="265" t="s">
        <v>4415</v>
      </c>
      <c r="B63" s="265"/>
      <c r="C63" s="301"/>
      <c r="D63" s="307"/>
      <c r="E63" s="278"/>
      <c r="F63" s="278" t="s">
        <v>6022</v>
      </c>
      <c r="G63" s="761" t="s">
        <v>4416</v>
      </c>
      <c r="H63" s="762"/>
      <c r="I63" s="280">
        <f>SUMIF('pdc 2015'!$J$612:$J$1604,'CE statale'!$A63,'pdc 2015'!$Q$612:$Q$1604)</f>
        <v>0</v>
      </c>
      <c r="J63" s="280">
        <f>SUMIF('pdc 2015'!$J$612:$J$1604,'CE statale'!$A63,'pdc 2015'!$O$612:$O$1604)</f>
        <v>0</v>
      </c>
      <c r="K63" s="281">
        <f t="shared" si="2"/>
        <v>0</v>
      </c>
      <c r="L63" s="282" t="str">
        <f t="shared" si="3"/>
        <v xml:space="preserve">-    </v>
      </c>
      <c r="M63" s="265"/>
    </row>
    <row r="64" spans="1:13" s="241" customFormat="1" ht="15" customHeight="1">
      <c r="A64" s="265" t="s">
        <v>1946</v>
      </c>
      <c r="B64" s="265"/>
      <c r="C64" s="301"/>
      <c r="D64" s="273" t="s">
        <v>6017</v>
      </c>
      <c r="E64" s="763" t="s">
        <v>2660</v>
      </c>
      <c r="F64" s="763"/>
      <c r="G64" s="763"/>
      <c r="H64" s="764"/>
      <c r="I64" s="274">
        <f>SUMIF('pdc 2015'!$J$612:$J$1604,'CE statale'!$A64,'pdc 2015'!$Q$612:$Q$1604)</f>
        <v>0</v>
      </c>
      <c r="J64" s="274">
        <f>SUMIF('pdc 2015'!$J$612:$J$1604,'CE statale'!$A64,'pdc 2015'!$O$612:$O$1604)</f>
        <v>0</v>
      </c>
      <c r="K64" s="275">
        <f t="shared" si="2"/>
        <v>0</v>
      </c>
      <c r="L64" s="276" t="str">
        <f t="shared" si="3"/>
        <v xml:space="preserve">-    </v>
      </c>
      <c r="M64" s="265"/>
    </row>
    <row r="65" spans="1:13" s="271" customFormat="1" ht="15" customHeight="1">
      <c r="A65" s="265" t="s">
        <v>1864</v>
      </c>
      <c r="B65" s="265"/>
      <c r="C65" s="301"/>
      <c r="D65" s="273" t="s">
        <v>6019</v>
      </c>
      <c r="E65" s="763" t="s">
        <v>3454</v>
      </c>
      <c r="F65" s="763"/>
      <c r="G65" s="763"/>
      <c r="H65" s="764"/>
      <c r="I65" s="274">
        <f>SUMIF('pdc 2015'!$J$612:$J$1604,'CE statale'!$A65,'pdc 2015'!$Q$612:$Q$1604)</f>
        <v>0</v>
      </c>
      <c r="J65" s="274">
        <f>SUMIF('pdc 2015'!$J$612:$J$1604,'CE statale'!$A65,'pdc 2015'!$O$612:$O$1604)</f>
        <v>0</v>
      </c>
      <c r="K65" s="275">
        <f t="shared" si="2"/>
        <v>0</v>
      </c>
      <c r="L65" s="276" t="str">
        <f t="shared" si="3"/>
        <v xml:space="preserve">-    </v>
      </c>
      <c r="M65" s="270"/>
    </row>
    <row r="66" spans="1:13" s="271" customFormat="1" ht="15" customHeight="1">
      <c r="A66" s="265"/>
      <c r="B66" s="265"/>
      <c r="C66" s="301"/>
      <c r="D66" s="273" t="s">
        <v>6021</v>
      </c>
      <c r="E66" s="763" t="s">
        <v>6051</v>
      </c>
      <c r="F66" s="763"/>
      <c r="G66" s="763"/>
      <c r="H66" s="764"/>
      <c r="I66" s="274">
        <f>SUM(I67:I71)</f>
        <v>0</v>
      </c>
      <c r="J66" s="274">
        <f>SUM(J67:J71)</f>
        <v>0</v>
      </c>
      <c r="K66" s="275">
        <f t="shared" si="2"/>
        <v>0</v>
      </c>
      <c r="L66" s="276" t="str">
        <f t="shared" si="3"/>
        <v xml:space="preserve">-    </v>
      </c>
      <c r="M66" s="270"/>
    </row>
    <row r="67" spans="1:13" s="241" customFormat="1" ht="15" customHeight="1">
      <c r="A67" s="265" t="s">
        <v>3657</v>
      </c>
      <c r="B67" s="265"/>
      <c r="C67" s="301"/>
      <c r="D67" s="278"/>
      <c r="E67" s="308"/>
      <c r="F67" s="278" t="s">
        <v>6012</v>
      </c>
      <c r="G67" s="761" t="s">
        <v>3658</v>
      </c>
      <c r="H67" s="762"/>
      <c r="I67" s="280">
        <f>SUMIF('pdc 2015'!$J$612:$J$1604,'CE statale'!$A67,'pdc 2015'!$Q$612:$Q$1604)</f>
        <v>0</v>
      </c>
      <c r="J67" s="280">
        <f>SUMIF('pdc 2015'!$J$612:$J$1604,'CE statale'!$A67,'pdc 2015'!$O$612:$O$1604)</f>
        <v>0</v>
      </c>
      <c r="K67" s="281">
        <f t="shared" si="2"/>
        <v>0</v>
      </c>
      <c r="L67" s="282" t="str">
        <f t="shared" si="3"/>
        <v xml:space="preserve">-    </v>
      </c>
      <c r="M67" s="265"/>
    </row>
    <row r="68" spans="1:13" s="241" customFormat="1" ht="15" customHeight="1">
      <c r="A68" s="265" t="s">
        <v>3678</v>
      </c>
      <c r="B68" s="265"/>
      <c r="C68" s="301"/>
      <c r="D68" s="278"/>
      <c r="E68" s="308"/>
      <c r="F68" s="278" t="s">
        <v>6013</v>
      </c>
      <c r="G68" s="761" t="s">
        <v>3679</v>
      </c>
      <c r="H68" s="762"/>
      <c r="I68" s="280">
        <f>SUMIF('pdc 2015'!$J$612:$J$1604,'CE statale'!$A68,'pdc 2015'!$Q$612:$Q$1604)</f>
        <v>0</v>
      </c>
      <c r="J68" s="280">
        <f>SUMIF('pdc 2015'!$J$612:$J$1604,'CE statale'!$A68,'pdc 2015'!$O$612:$O$1604)</f>
        <v>0</v>
      </c>
      <c r="K68" s="281">
        <f t="shared" si="2"/>
        <v>0</v>
      </c>
      <c r="L68" s="282" t="str">
        <f t="shared" si="3"/>
        <v xml:space="preserve">-    </v>
      </c>
      <c r="M68" s="265"/>
    </row>
    <row r="69" spans="1:13" s="241" customFormat="1" ht="15" customHeight="1">
      <c r="A69" s="265" t="s">
        <v>3698</v>
      </c>
      <c r="B69" s="265"/>
      <c r="C69" s="301"/>
      <c r="D69" s="278"/>
      <c r="E69" s="308"/>
      <c r="F69" s="278" t="s">
        <v>6022</v>
      </c>
      <c r="G69" s="761" t="s">
        <v>3699</v>
      </c>
      <c r="H69" s="762"/>
      <c r="I69" s="280">
        <f>SUMIF('pdc 2015'!$J$612:$J$1604,'CE statale'!$A69,'pdc 2015'!$Q$612:$Q$1604)</f>
        <v>0</v>
      </c>
      <c r="J69" s="280">
        <f>SUMIF('pdc 2015'!$J$612:$J$1604,'CE statale'!$A69,'pdc 2015'!$O$612:$O$1604)</f>
        <v>0</v>
      </c>
      <c r="K69" s="281">
        <f t="shared" si="2"/>
        <v>0</v>
      </c>
      <c r="L69" s="282" t="str">
        <f t="shared" si="3"/>
        <v xml:space="preserve">-    </v>
      </c>
      <c r="M69" s="265"/>
    </row>
    <row r="70" spans="1:13" s="241" customFormat="1" ht="15" customHeight="1">
      <c r="A70" s="265" t="s">
        <v>3921</v>
      </c>
      <c r="B70" s="265"/>
      <c r="C70" s="301"/>
      <c r="D70" s="278"/>
      <c r="E70" s="308"/>
      <c r="F70" s="278" t="s">
        <v>6024</v>
      </c>
      <c r="G70" s="761" t="s">
        <v>3922</v>
      </c>
      <c r="H70" s="762"/>
      <c r="I70" s="280">
        <f>SUMIF('pdc 2015'!$J$612:$J$1604,'CE statale'!$A70,'pdc 2015'!$Q$612:$Q$1604)</f>
        <v>0</v>
      </c>
      <c r="J70" s="280">
        <f>SUMIF('pdc 2015'!$J$612:$J$1604,'CE statale'!$A70,'pdc 2015'!$O$612:$O$1604)</f>
        <v>0</v>
      </c>
      <c r="K70" s="281">
        <f t="shared" si="2"/>
        <v>0</v>
      </c>
      <c r="L70" s="282" t="str">
        <f t="shared" si="3"/>
        <v xml:space="preserve">-    </v>
      </c>
      <c r="M70" s="265"/>
    </row>
    <row r="71" spans="1:13" s="241" customFormat="1" ht="15" customHeight="1">
      <c r="A71" s="265" t="s">
        <v>3941</v>
      </c>
      <c r="B71" s="265"/>
      <c r="C71" s="301"/>
      <c r="D71" s="278"/>
      <c r="E71" s="308"/>
      <c r="F71" s="278" t="s">
        <v>6034</v>
      </c>
      <c r="G71" s="761" t="s">
        <v>3942</v>
      </c>
      <c r="H71" s="762"/>
      <c r="I71" s="280">
        <f>SUMIF('pdc 2015'!$J$612:$J$1604,'CE statale'!$A71,'pdc 2015'!$Q$612:$Q$1604)</f>
        <v>0</v>
      </c>
      <c r="J71" s="280">
        <f>SUMIF('pdc 2015'!$J$612:$J$1604,'CE statale'!$A71,'pdc 2015'!$O$612:$O$1604)</f>
        <v>0</v>
      </c>
      <c r="K71" s="281">
        <f t="shared" si="2"/>
        <v>0</v>
      </c>
      <c r="L71" s="282" t="str">
        <f t="shared" si="3"/>
        <v xml:space="preserve">-    </v>
      </c>
      <c r="M71" s="265"/>
    </row>
    <row r="72" spans="1:13" s="241" customFormat="1" ht="15" customHeight="1">
      <c r="A72" s="265" t="s">
        <v>3523</v>
      </c>
      <c r="B72" s="265"/>
      <c r="C72" s="301"/>
      <c r="D72" s="273" t="s">
        <v>6026</v>
      </c>
      <c r="E72" s="763" t="s">
        <v>3524</v>
      </c>
      <c r="F72" s="763"/>
      <c r="G72" s="763"/>
      <c r="H72" s="764"/>
      <c r="I72" s="274">
        <f>SUMIF('pdc 2015'!$J$612:$J$1604,'CE statale'!$A72,'pdc 2015'!$Q$612:$Q$1604)</f>
        <v>0</v>
      </c>
      <c r="J72" s="274">
        <f>SUMIF('pdc 2015'!$J$612:$J$1604,'CE statale'!$A72,'pdc 2015'!$O$612:$O$1604)</f>
        <v>0</v>
      </c>
      <c r="K72" s="275">
        <f t="shared" si="2"/>
        <v>0</v>
      </c>
      <c r="L72" s="276" t="str">
        <f t="shared" si="3"/>
        <v xml:space="preserve">-    </v>
      </c>
      <c r="M72" s="265"/>
    </row>
    <row r="73" spans="1:13" s="271" customFormat="1" ht="15" customHeight="1">
      <c r="A73" s="265"/>
      <c r="B73" s="265"/>
      <c r="C73" s="301"/>
      <c r="D73" s="273" t="s">
        <v>6027</v>
      </c>
      <c r="E73" s="763" t="s">
        <v>6052</v>
      </c>
      <c r="F73" s="763"/>
      <c r="G73" s="763"/>
      <c r="H73" s="764"/>
      <c r="I73" s="274">
        <f>SUM(I74:I76)</f>
        <v>0</v>
      </c>
      <c r="J73" s="274">
        <f>SUM(J74:J76)</f>
        <v>0</v>
      </c>
      <c r="K73" s="275">
        <f t="shared" si="2"/>
        <v>0</v>
      </c>
      <c r="L73" s="276" t="str">
        <f t="shared" si="3"/>
        <v xml:space="preserve">-    </v>
      </c>
      <c r="M73" s="270"/>
    </row>
    <row r="74" spans="1:13" s="241" customFormat="1" ht="15" customHeight="1">
      <c r="A74" s="265" t="s">
        <v>4482</v>
      </c>
      <c r="B74" s="265"/>
      <c r="C74" s="301"/>
      <c r="D74" s="278"/>
      <c r="E74" s="308"/>
      <c r="F74" s="278" t="s">
        <v>6012</v>
      </c>
      <c r="G74" s="761" t="s">
        <v>4483</v>
      </c>
      <c r="H74" s="762"/>
      <c r="I74" s="280">
        <f>SUMIF('pdc 2015'!$J$612:$J$1604,'CE statale'!$A74,'pdc 2015'!$Q$612:$Q$1604)</f>
        <v>0</v>
      </c>
      <c r="J74" s="280">
        <f>SUMIF('pdc 2015'!$J$612:$J$1604,'CE statale'!$A74,'pdc 2015'!$O$612:$O$1604)</f>
        <v>0</v>
      </c>
      <c r="K74" s="281">
        <f t="shared" si="2"/>
        <v>0</v>
      </c>
      <c r="L74" s="282" t="str">
        <f t="shared" si="3"/>
        <v xml:space="preserve">-    </v>
      </c>
      <c r="M74" s="265"/>
    </row>
    <row r="75" spans="1:13" s="271" customFormat="1" ht="15" customHeight="1">
      <c r="A75" s="265" t="s">
        <v>4524</v>
      </c>
      <c r="B75" s="265"/>
      <c r="C75" s="294"/>
      <c r="D75" s="273"/>
      <c r="E75" s="309"/>
      <c r="F75" s="278" t="s">
        <v>6013</v>
      </c>
      <c r="G75" s="761" t="s">
        <v>4525</v>
      </c>
      <c r="H75" s="762"/>
      <c r="I75" s="274">
        <f>SUMIF('pdc 2015'!$J$612:$J$1604,'CE statale'!$A75,'pdc 2015'!$Q$612:$Q$1604)</f>
        <v>0</v>
      </c>
      <c r="J75" s="274">
        <f>SUMIF('pdc 2015'!$J$612:$J$1604,'CE statale'!$A75,'pdc 2015'!$O$612:$O$1604)</f>
        <v>0</v>
      </c>
      <c r="K75" s="275">
        <f t="shared" si="2"/>
        <v>0</v>
      </c>
      <c r="L75" s="276" t="str">
        <f t="shared" si="3"/>
        <v xml:space="preserve">-    </v>
      </c>
      <c r="M75" s="270"/>
    </row>
    <row r="76" spans="1:13" s="271" customFormat="1" ht="15" customHeight="1">
      <c r="A76" s="265" t="s">
        <v>4533</v>
      </c>
      <c r="B76" s="265"/>
      <c r="C76" s="294"/>
      <c r="D76" s="273"/>
      <c r="E76" s="309"/>
      <c r="F76" s="278" t="s">
        <v>6022</v>
      </c>
      <c r="G76" s="761" t="s">
        <v>4532</v>
      </c>
      <c r="H76" s="762"/>
      <c r="I76" s="280">
        <f>SUMIF('pdc 2015'!$J$612:$J$1604,'CE statale'!$A76,'pdc 2015'!$Q$612:$Q$1604)</f>
        <v>0</v>
      </c>
      <c r="J76" s="280">
        <f>SUMIF('pdc 2015'!$J$612:$J$1604,'CE statale'!$A76,'pdc 2015'!$O$612:$O$1604)</f>
        <v>0</v>
      </c>
      <c r="K76" s="281">
        <f t="shared" si="2"/>
        <v>0</v>
      </c>
      <c r="L76" s="282" t="str">
        <f t="shared" si="3"/>
        <v xml:space="preserve">-    </v>
      </c>
      <c r="M76" s="270"/>
    </row>
    <row r="77" spans="1:13" s="271" customFormat="1" ht="15" customHeight="1">
      <c r="A77" s="265" t="s">
        <v>4561</v>
      </c>
      <c r="B77" s="265"/>
      <c r="C77" s="294"/>
      <c r="D77" s="273" t="s">
        <v>6028</v>
      </c>
      <c r="E77" s="763" t="s">
        <v>4562</v>
      </c>
      <c r="F77" s="763"/>
      <c r="G77" s="763"/>
      <c r="H77" s="764"/>
      <c r="I77" s="274">
        <f>SUMIF('pdc 2015'!$J$612:$J$1604,'CE statale'!$A77,'pdc 2015'!$Q$612:$Q$1604)</f>
        <v>0</v>
      </c>
      <c r="J77" s="274">
        <f>SUMIF('pdc 2015'!$J$612:$J$1604,'CE statale'!$A77,'pdc 2015'!$O$612:$O$1604)</f>
        <v>0</v>
      </c>
      <c r="K77" s="275">
        <f t="shared" si="2"/>
        <v>0</v>
      </c>
      <c r="L77" s="276" t="str">
        <f t="shared" si="3"/>
        <v xml:space="preserve">-    </v>
      </c>
      <c r="M77" s="270"/>
    </row>
    <row r="78" spans="1:13" s="271" customFormat="1" ht="15" customHeight="1">
      <c r="A78" s="265"/>
      <c r="B78" s="265"/>
      <c r="C78" s="294"/>
      <c r="D78" s="273" t="s">
        <v>6053</v>
      </c>
      <c r="E78" s="763" t="s">
        <v>6054</v>
      </c>
      <c r="F78" s="763"/>
      <c r="G78" s="763"/>
      <c r="H78" s="764"/>
      <c r="I78" s="274">
        <f>SUM(I79:I80)</f>
        <v>0</v>
      </c>
      <c r="J78" s="274">
        <f>SUM(J79:J80)</f>
        <v>0</v>
      </c>
      <c r="K78" s="275">
        <f t="shared" si="2"/>
        <v>0</v>
      </c>
      <c r="L78" s="276" t="str">
        <f t="shared" si="3"/>
        <v xml:space="preserve">-    </v>
      </c>
      <c r="M78" s="270"/>
    </row>
    <row r="79" spans="1:13" s="241" customFormat="1" ht="15" customHeight="1">
      <c r="A79" s="265" t="s">
        <v>4581</v>
      </c>
      <c r="B79" s="265"/>
      <c r="C79" s="310"/>
      <c r="D79" s="304"/>
      <c r="E79" s="308"/>
      <c r="F79" s="278" t="s">
        <v>6012</v>
      </c>
      <c r="G79" s="761" t="s">
        <v>4582</v>
      </c>
      <c r="H79" s="762"/>
      <c r="I79" s="280">
        <f>SUMIF('pdc 2015'!$J$612:$J$1604,'CE statale'!$A79,'pdc 2015'!$Q$612:$Q$1604)</f>
        <v>0</v>
      </c>
      <c r="J79" s="280">
        <f>SUMIF('pdc 2015'!$J$612:$J$1604,'CE statale'!$A79,'pdc 2015'!$O$612:$O$1604)</f>
        <v>0</v>
      </c>
      <c r="K79" s="281">
        <f t="shared" si="2"/>
        <v>0</v>
      </c>
      <c r="L79" s="282" t="str">
        <f t="shared" si="3"/>
        <v xml:space="preserve">-    </v>
      </c>
      <c r="M79" s="265"/>
    </row>
    <row r="80" spans="1:13" s="241" customFormat="1" ht="15" customHeight="1">
      <c r="A80" s="265" t="s">
        <v>4589</v>
      </c>
      <c r="B80" s="265"/>
      <c r="C80" s="310"/>
      <c r="D80" s="304"/>
      <c r="E80" s="308"/>
      <c r="F80" s="278" t="s">
        <v>6013</v>
      </c>
      <c r="G80" s="761" t="s">
        <v>4590</v>
      </c>
      <c r="H80" s="762"/>
      <c r="I80" s="280">
        <f>SUMIF('pdc 2015'!$J$612:$J$1604,'CE statale'!$A80,'pdc 2015'!$Q$612:$Q$1604)</f>
        <v>0</v>
      </c>
      <c r="J80" s="280">
        <f>SUMIF('pdc 2015'!$J$612:$J$1604,'CE statale'!$A80,'pdc 2015'!$O$612:$O$1604)</f>
        <v>0</v>
      </c>
      <c r="K80" s="281">
        <f t="shared" si="2"/>
        <v>0</v>
      </c>
      <c r="L80" s="282" t="str">
        <f t="shared" si="3"/>
        <v xml:space="preserve">-    </v>
      </c>
      <c r="M80" s="265"/>
    </row>
    <row r="81" spans="1:13" s="271" customFormat="1" ht="15" customHeight="1">
      <c r="A81" s="265"/>
      <c r="B81" s="265"/>
      <c r="C81" s="310"/>
      <c r="D81" s="273" t="s">
        <v>6055</v>
      </c>
      <c r="E81" s="763" t="s">
        <v>6056</v>
      </c>
      <c r="F81" s="763"/>
      <c r="G81" s="763"/>
      <c r="H81" s="764"/>
      <c r="I81" s="274">
        <f>SUM(I82:I85)</f>
        <v>0</v>
      </c>
      <c r="J81" s="274">
        <f>SUM(J82:J85)</f>
        <v>0</v>
      </c>
      <c r="K81" s="275">
        <f t="shared" si="2"/>
        <v>0</v>
      </c>
      <c r="L81" s="276" t="str">
        <f t="shared" si="3"/>
        <v xml:space="preserve">-    </v>
      </c>
      <c r="M81" s="270"/>
    </row>
    <row r="82" spans="1:13" s="241" customFormat="1" ht="15" customHeight="1">
      <c r="A82" s="265" t="s">
        <v>4695</v>
      </c>
      <c r="B82" s="265"/>
      <c r="C82" s="310"/>
      <c r="D82" s="304"/>
      <c r="E82" s="308"/>
      <c r="F82" s="278" t="s">
        <v>6012</v>
      </c>
      <c r="G82" s="761" t="s">
        <v>4696</v>
      </c>
      <c r="H82" s="762"/>
      <c r="I82" s="280">
        <f>SUMIF('pdc 2015'!$J$612:$J$1604,'CE statale'!$A82,'pdc 2015'!$Q$612:$Q$1604)</f>
        <v>0</v>
      </c>
      <c r="J82" s="280">
        <f>SUMIF('pdc 2015'!$J$612:$J$1604,'CE statale'!$A82,'pdc 2015'!$O$612:$O$1604)</f>
        <v>0</v>
      </c>
      <c r="K82" s="281">
        <f t="shared" si="2"/>
        <v>0</v>
      </c>
      <c r="L82" s="282" t="str">
        <f t="shared" si="3"/>
        <v xml:space="preserve">-    </v>
      </c>
      <c r="M82" s="265"/>
    </row>
    <row r="83" spans="1:13" s="241" customFormat="1" ht="15" customHeight="1">
      <c r="A83" s="265" t="s">
        <v>3029</v>
      </c>
      <c r="B83" s="265"/>
      <c r="C83" s="310"/>
      <c r="D83" s="304"/>
      <c r="E83" s="308"/>
      <c r="F83" s="278" t="s">
        <v>6013</v>
      </c>
      <c r="G83" s="761" t="s">
        <v>3030</v>
      </c>
      <c r="H83" s="762"/>
      <c r="I83" s="280">
        <f>SUMIF('pdc 2015'!$J$612:$J$1604,'CE statale'!$A83,'pdc 2015'!$Q$612:$Q$1604)</f>
        <v>0</v>
      </c>
      <c r="J83" s="280">
        <f>SUMIF('pdc 2015'!$J$612:$J$1604,'CE statale'!$A83,'pdc 2015'!$O$612:$O$1604)</f>
        <v>0</v>
      </c>
      <c r="K83" s="281">
        <f t="shared" si="2"/>
        <v>0</v>
      </c>
      <c r="L83" s="282" t="str">
        <f t="shared" si="3"/>
        <v xml:space="preserve">-    </v>
      </c>
      <c r="M83" s="265"/>
    </row>
    <row r="84" spans="1:13" s="241" customFormat="1" ht="15" customHeight="1">
      <c r="A84" s="265" t="s">
        <v>4730</v>
      </c>
      <c r="B84" s="265"/>
      <c r="C84" s="310"/>
      <c r="D84" s="304"/>
      <c r="E84" s="308"/>
      <c r="F84" s="278" t="s">
        <v>6022</v>
      </c>
      <c r="G84" s="761" t="s">
        <v>4731</v>
      </c>
      <c r="H84" s="762"/>
      <c r="I84" s="280">
        <f>SUMIF('pdc 2015'!$J$612:$J$1604,'CE statale'!$A84,'pdc 2015'!$Q$612:$Q$1604)</f>
        <v>0</v>
      </c>
      <c r="J84" s="280">
        <f>SUMIF('pdc 2015'!$J$612:$J$1604,'CE statale'!$A84,'pdc 2015'!$O$612:$O$1604)</f>
        <v>0</v>
      </c>
      <c r="K84" s="281">
        <f t="shared" si="2"/>
        <v>0</v>
      </c>
      <c r="L84" s="282" t="str">
        <f t="shared" si="3"/>
        <v xml:space="preserve">-    </v>
      </c>
      <c r="M84" s="265"/>
    </row>
    <row r="85" spans="1:13" s="241" customFormat="1" ht="15" customHeight="1">
      <c r="A85" s="265" t="s">
        <v>3538</v>
      </c>
      <c r="B85" s="265"/>
      <c r="C85" s="310"/>
      <c r="D85" s="304"/>
      <c r="E85" s="308"/>
      <c r="F85" s="278" t="s">
        <v>6024</v>
      </c>
      <c r="G85" s="767" t="s">
        <v>3537</v>
      </c>
      <c r="H85" s="768"/>
      <c r="I85" s="280">
        <f>SUMIF('pdc 2015'!$J$612:$J$1604,'CE statale'!$A85,'pdc 2015'!$Q$612:$Q$1604)</f>
        <v>0</v>
      </c>
      <c r="J85" s="280">
        <f>SUMIF('pdc 2015'!$J$612:$J$1604,'CE statale'!$A85,'pdc 2015'!$O$612:$O$1604)</f>
        <v>0</v>
      </c>
      <c r="K85" s="281">
        <f t="shared" si="2"/>
        <v>0</v>
      </c>
      <c r="L85" s="282" t="str">
        <f t="shared" si="3"/>
        <v xml:space="preserve">-    </v>
      </c>
      <c r="M85" s="265"/>
    </row>
    <row r="86" spans="1:13" s="271" customFormat="1">
      <c r="A86" s="265"/>
      <c r="B86" s="265"/>
      <c r="C86" s="295"/>
      <c r="D86" s="296" t="s">
        <v>6057</v>
      </c>
      <c r="E86" s="296"/>
      <c r="F86" s="296"/>
      <c r="G86" s="296"/>
      <c r="H86" s="297"/>
      <c r="I86" s="298">
        <f>I39+I42+I60+I64+I65+I66+I72+I73+I77+I78+I81</f>
        <v>0</v>
      </c>
      <c r="J86" s="298">
        <f>J39+J42+J60+J64+J65+J66+J72+J73+J77+J78+J81</f>
        <v>0</v>
      </c>
      <c r="K86" s="299">
        <f t="shared" si="2"/>
        <v>0</v>
      </c>
      <c r="L86" s="300" t="str">
        <f t="shared" si="3"/>
        <v xml:space="preserve">-    </v>
      </c>
      <c r="M86" s="270"/>
    </row>
    <row r="87" spans="1:13" s="241" customFormat="1" ht="15.75" thickBot="1">
      <c r="A87" s="265"/>
      <c r="B87" s="265"/>
      <c r="C87" s="310"/>
      <c r="D87" s="278"/>
      <c r="E87" s="308"/>
      <c r="F87" s="305"/>
      <c r="G87" s="308"/>
      <c r="H87" s="311"/>
      <c r="I87" s="280"/>
      <c r="J87" s="280"/>
      <c r="K87" s="281"/>
      <c r="L87" s="282"/>
      <c r="M87" s="265"/>
    </row>
    <row r="88" spans="1:13" s="317" customFormat="1" ht="16.5" customHeight="1" thickTop="1" thickBot="1">
      <c r="A88" s="312"/>
      <c r="B88" s="312"/>
      <c r="C88" s="771" t="s">
        <v>6058</v>
      </c>
      <c r="D88" s="772"/>
      <c r="E88" s="772"/>
      <c r="F88" s="772"/>
      <c r="G88" s="772"/>
      <c r="H88" s="773"/>
      <c r="I88" s="313">
        <f>I36-I86</f>
        <v>0</v>
      </c>
      <c r="J88" s="313">
        <f>J36-J86</f>
        <v>0</v>
      </c>
      <c r="K88" s="314">
        <f>I88-J88</f>
        <v>0</v>
      </c>
      <c r="L88" s="315" t="str">
        <f>IF(J88=0,"-    ",K88/J88)</f>
        <v xml:space="preserve">-    </v>
      </c>
      <c r="M88" s="316"/>
    </row>
    <row r="89" spans="1:13" s="317" customFormat="1" ht="15.75" thickTop="1">
      <c r="A89" s="312"/>
      <c r="B89" s="312"/>
      <c r="C89" s="318"/>
      <c r="D89" s="319"/>
      <c r="E89" s="319"/>
      <c r="F89" s="320"/>
      <c r="G89" s="321"/>
      <c r="H89" s="322"/>
      <c r="I89" s="323"/>
      <c r="J89" s="323"/>
      <c r="K89" s="324"/>
      <c r="L89" s="325"/>
      <c r="M89" s="316"/>
    </row>
    <row r="90" spans="1:13" s="271" customFormat="1" ht="15" customHeight="1">
      <c r="A90" s="265"/>
      <c r="B90" s="265"/>
      <c r="C90" s="272" t="s">
        <v>6059</v>
      </c>
      <c r="D90" s="769" t="s">
        <v>6060</v>
      </c>
      <c r="E90" s="769"/>
      <c r="F90" s="769"/>
      <c r="G90" s="769"/>
      <c r="H90" s="770"/>
      <c r="I90" s="274"/>
      <c r="J90" s="274"/>
      <c r="K90" s="275"/>
      <c r="L90" s="276"/>
      <c r="M90" s="270"/>
    </row>
    <row r="91" spans="1:13" s="271" customFormat="1" ht="15" customHeight="1">
      <c r="A91" s="265" t="s">
        <v>1982</v>
      </c>
      <c r="B91" s="265"/>
      <c r="C91" s="294"/>
      <c r="D91" s="273" t="s">
        <v>6010</v>
      </c>
      <c r="E91" s="763" t="s">
        <v>5756</v>
      </c>
      <c r="F91" s="763"/>
      <c r="G91" s="763"/>
      <c r="H91" s="764"/>
      <c r="I91" s="274">
        <f>SUMIF('pdc 2015'!$J$612:$J$1604,'CE statale'!$A91,'pdc 2015'!$Q$612:$Q$1604)</f>
        <v>0</v>
      </c>
      <c r="J91" s="274">
        <f>SUMIF('pdc 2015'!$J$612:$J$1604,'CE statale'!$A91,'pdc 2015'!$O$612:$O$1604)</f>
        <v>0</v>
      </c>
      <c r="K91" s="275">
        <f>I91-J91</f>
        <v>0</v>
      </c>
      <c r="L91" s="276" t="str">
        <f>IF(J91=0,"-    ",K91/J91)</f>
        <v xml:space="preserve">-    </v>
      </c>
      <c r="M91" s="270"/>
    </row>
    <row r="92" spans="1:13" s="271" customFormat="1" ht="15" customHeight="1">
      <c r="A92" s="265" t="s">
        <v>1990</v>
      </c>
      <c r="B92" s="265"/>
      <c r="C92" s="294"/>
      <c r="D92" s="273" t="s">
        <v>6015</v>
      </c>
      <c r="E92" s="765" t="s">
        <v>4774</v>
      </c>
      <c r="F92" s="765"/>
      <c r="G92" s="765"/>
      <c r="H92" s="766"/>
      <c r="I92" s="274">
        <f>SUMIF('pdc 2015'!$J$612:$J$1604,'CE statale'!$A92,'pdc 2015'!$Q$612:$Q$1604)</f>
        <v>0</v>
      </c>
      <c r="J92" s="274">
        <f>SUMIF('pdc 2015'!$J$612:$J$1604,'CE statale'!$A92,'pdc 2015'!$O$612:$O$1604)</f>
        <v>0</v>
      </c>
      <c r="K92" s="275">
        <f>I92-J92</f>
        <v>0</v>
      </c>
      <c r="L92" s="276" t="str">
        <f>IF(J92=0,"-    ",K92/J92)</f>
        <v xml:space="preserve">-    </v>
      </c>
      <c r="M92" s="270"/>
    </row>
    <row r="93" spans="1:13" s="271" customFormat="1">
      <c r="A93" s="265"/>
      <c r="B93" s="265"/>
      <c r="C93" s="295"/>
      <c r="D93" s="296" t="s">
        <v>6061</v>
      </c>
      <c r="E93" s="296"/>
      <c r="F93" s="296"/>
      <c r="G93" s="296"/>
      <c r="H93" s="297"/>
      <c r="I93" s="298">
        <f>+I91-I92</f>
        <v>0</v>
      </c>
      <c r="J93" s="298">
        <f>+J91-J92</f>
        <v>0</v>
      </c>
      <c r="K93" s="299">
        <f>I93-J93</f>
        <v>0</v>
      </c>
      <c r="L93" s="300" t="str">
        <f>IF(J93=0,"-    ",K93/J93)</f>
        <v xml:space="preserve">-    </v>
      </c>
      <c r="M93" s="270"/>
    </row>
    <row r="94" spans="1:13" s="241" customFormat="1">
      <c r="A94" s="265"/>
      <c r="B94" s="265"/>
      <c r="C94" s="301"/>
      <c r="D94" s="278"/>
      <c r="E94" s="308"/>
      <c r="F94" s="303"/>
      <c r="G94" s="308"/>
      <c r="H94" s="311"/>
      <c r="I94" s="280"/>
      <c r="J94" s="280"/>
      <c r="K94" s="281"/>
      <c r="L94" s="282"/>
      <c r="M94" s="265"/>
    </row>
    <row r="95" spans="1:13" s="271" customFormat="1" ht="15" customHeight="1">
      <c r="A95" s="265"/>
      <c r="B95" s="265"/>
      <c r="C95" s="272" t="s">
        <v>6062</v>
      </c>
      <c r="D95" s="769" t="s">
        <v>6063</v>
      </c>
      <c r="E95" s="769"/>
      <c r="F95" s="769"/>
      <c r="G95" s="769"/>
      <c r="H95" s="770"/>
      <c r="I95" s="274"/>
      <c r="J95" s="274"/>
      <c r="K95" s="275"/>
      <c r="L95" s="276"/>
      <c r="M95" s="270"/>
    </row>
    <row r="96" spans="1:13" s="271" customFormat="1" ht="15" customHeight="1">
      <c r="A96" s="265" t="s">
        <v>1110</v>
      </c>
      <c r="B96" s="265"/>
      <c r="C96" s="294"/>
      <c r="D96" s="273" t="s">
        <v>6010</v>
      </c>
      <c r="E96" s="763" t="s">
        <v>5904</v>
      </c>
      <c r="F96" s="763"/>
      <c r="G96" s="763"/>
      <c r="H96" s="764"/>
      <c r="I96" s="274">
        <f>SUMIF('pdc 2015'!$J$612:$J$1604,'CE statale'!$A96,'pdc 2015'!$Q$612:$Q$1604)</f>
        <v>0</v>
      </c>
      <c r="J96" s="274">
        <f>SUMIF('pdc 2015'!$J$612:$J$1604,'CE statale'!$A96,'pdc 2015'!$O$612:$O$1604)</f>
        <v>0</v>
      </c>
      <c r="K96" s="275">
        <f>I96-J96</f>
        <v>0</v>
      </c>
      <c r="L96" s="276" t="str">
        <f>IF(J96=0,"-    ",K96/J96)</f>
        <v xml:space="preserve">-    </v>
      </c>
      <c r="M96" s="270"/>
    </row>
    <row r="97" spans="1:13" s="271" customFormat="1" ht="15" customHeight="1">
      <c r="A97" s="265" t="s">
        <v>1119</v>
      </c>
      <c r="B97" s="265"/>
      <c r="C97" s="294"/>
      <c r="D97" s="273" t="s">
        <v>6015</v>
      </c>
      <c r="E97" s="765" t="s">
        <v>4947</v>
      </c>
      <c r="F97" s="765"/>
      <c r="G97" s="765"/>
      <c r="H97" s="766"/>
      <c r="I97" s="274">
        <f>SUMIF('pdc 2015'!$J$612:$J$1604,'CE statale'!$A97,'pdc 2015'!$Q$612:$Q$1604)</f>
        <v>0</v>
      </c>
      <c r="J97" s="274">
        <f>SUMIF('pdc 2015'!$J$612:$J$1604,'CE statale'!$A97,'pdc 2015'!$O$612:$O$1604)</f>
        <v>0</v>
      </c>
      <c r="K97" s="275">
        <f>I97-J97</f>
        <v>0</v>
      </c>
      <c r="L97" s="276" t="str">
        <f>IF(J97=0,"-    ",K97/J97)</f>
        <v xml:space="preserve">-    </v>
      </c>
      <c r="M97" s="270"/>
    </row>
    <row r="98" spans="1:13" s="271" customFormat="1">
      <c r="A98" s="265"/>
      <c r="B98" s="265"/>
      <c r="C98" s="295"/>
      <c r="D98" s="296" t="s">
        <v>6064</v>
      </c>
      <c r="E98" s="296"/>
      <c r="F98" s="296"/>
      <c r="G98" s="296"/>
      <c r="H98" s="297"/>
      <c r="I98" s="298">
        <f>I96-I97</f>
        <v>0</v>
      </c>
      <c r="J98" s="298">
        <f>J96-J97</f>
        <v>0</v>
      </c>
      <c r="K98" s="299">
        <f>I98-J98</f>
        <v>0</v>
      </c>
      <c r="L98" s="300" t="str">
        <f>IF(J98=0,"-    ",K98/J98)</f>
        <v xml:space="preserve">-    </v>
      </c>
      <c r="M98" s="270"/>
    </row>
    <row r="99" spans="1:13" s="241" customFormat="1">
      <c r="A99" s="265"/>
      <c r="B99" s="265"/>
      <c r="C99" s="301"/>
      <c r="D99" s="278"/>
      <c r="E99" s="305"/>
      <c r="F99" s="303"/>
      <c r="G99" s="279"/>
      <c r="H99" s="302"/>
      <c r="I99" s="280"/>
      <c r="J99" s="280"/>
      <c r="K99" s="281"/>
      <c r="L99" s="282"/>
      <c r="M99" s="265"/>
    </row>
    <row r="100" spans="1:13" s="271" customFormat="1" ht="15" customHeight="1">
      <c r="A100" s="265"/>
      <c r="B100" s="265"/>
      <c r="C100" s="272" t="s">
        <v>6065</v>
      </c>
      <c r="D100" s="769" t="s">
        <v>6066</v>
      </c>
      <c r="E100" s="769"/>
      <c r="F100" s="769"/>
      <c r="G100" s="769"/>
      <c r="H100" s="770"/>
      <c r="I100" s="274"/>
      <c r="J100" s="274"/>
      <c r="K100" s="275"/>
      <c r="L100" s="276"/>
      <c r="M100" s="270"/>
    </row>
    <row r="101" spans="1:13" s="271" customFormat="1" ht="15" customHeight="1">
      <c r="A101" s="265"/>
      <c r="B101" s="265"/>
      <c r="C101" s="294"/>
      <c r="D101" s="273" t="s">
        <v>6010</v>
      </c>
      <c r="E101" s="763" t="s">
        <v>6067</v>
      </c>
      <c r="F101" s="763"/>
      <c r="G101" s="763"/>
      <c r="H101" s="764"/>
      <c r="I101" s="274">
        <f>SUM(I102:I103)</f>
        <v>0</v>
      </c>
      <c r="J101" s="274">
        <f>SUM(J102:J103)</f>
        <v>0</v>
      </c>
      <c r="K101" s="275">
        <f t="shared" ref="K101:K107" si="4">I101-J101</f>
        <v>0</v>
      </c>
      <c r="L101" s="276" t="str">
        <f t="shared" ref="L101:L107" si="5">IF(J101=0,"-    ",K101/J101)</f>
        <v xml:space="preserve">-    </v>
      </c>
      <c r="M101" s="270"/>
    </row>
    <row r="102" spans="1:13" s="241" customFormat="1" ht="15" customHeight="1">
      <c r="A102" s="265" t="s">
        <v>5927</v>
      </c>
      <c r="B102" s="265"/>
      <c r="C102" s="301"/>
      <c r="D102" s="304"/>
      <c r="E102" s="308"/>
      <c r="F102" s="278" t="s">
        <v>6012</v>
      </c>
      <c r="G102" s="761" t="s">
        <v>5926</v>
      </c>
      <c r="H102" s="762"/>
      <c r="I102" s="280">
        <f>SUMIF('pdc 2015'!$J$612:$J$1604,'CE statale'!$A102,'pdc 2015'!$Q$612:$Q$1604)</f>
        <v>0</v>
      </c>
      <c r="J102" s="280">
        <f>SUMIF('pdc 2015'!$J$612:$J$1604,'CE statale'!$A102,'pdc 2015'!$O$612:$O$1604)</f>
        <v>0</v>
      </c>
      <c r="K102" s="281">
        <f t="shared" si="4"/>
        <v>0</v>
      </c>
      <c r="L102" s="282" t="str">
        <f t="shared" si="5"/>
        <v xml:space="preserve">-    </v>
      </c>
      <c r="M102" s="265"/>
    </row>
    <row r="103" spans="1:13" s="241" customFormat="1" ht="15" customHeight="1">
      <c r="A103" s="265" t="s">
        <v>5722</v>
      </c>
      <c r="B103" s="265"/>
      <c r="C103" s="301"/>
      <c r="D103" s="304"/>
      <c r="E103" s="308"/>
      <c r="F103" s="278" t="s">
        <v>6013</v>
      </c>
      <c r="G103" s="761" t="s">
        <v>5723</v>
      </c>
      <c r="H103" s="762"/>
      <c r="I103" s="280">
        <f>SUMIF('pdc 2015'!$J$612:$J$1604,'CE statale'!$A103,'pdc 2015'!$Q$612:$Q$1604)</f>
        <v>0</v>
      </c>
      <c r="J103" s="280">
        <f>SUMIF('pdc 2015'!$J$612:$J$1604,'CE statale'!$A103,'pdc 2015'!$O$612:$O$1604)</f>
        <v>0</v>
      </c>
      <c r="K103" s="281">
        <f t="shared" si="4"/>
        <v>0</v>
      </c>
      <c r="L103" s="282" t="str">
        <f t="shared" si="5"/>
        <v xml:space="preserve">-    </v>
      </c>
      <c r="M103" s="265"/>
    </row>
    <row r="104" spans="1:13" s="271" customFormat="1" ht="15" customHeight="1">
      <c r="A104" s="265"/>
      <c r="B104" s="265"/>
      <c r="C104" s="294"/>
      <c r="D104" s="273" t="s">
        <v>6015</v>
      </c>
      <c r="E104" s="763" t="s">
        <v>6068</v>
      </c>
      <c r="F104" s="763"/>
      <c r="G104" s="763"/>
      <c r="H104" s="764"/>
      <c r="I104" s="274">
        <f>SUM(I105:I106)</f>
        <v>0</v>
      </c>
      <c r="J104" s="274">
        <f>SUM(J105:J106)</f>
        <v>0</v>
      </c>
      <c r="K104" s="275">
        <f t="shared" si="4"/>
        <v>0</v>
      </c>
      <c r="L104" s="276" t="str">
        <f t="shared" si="5"/>
        <v xml:space="preserve">-    </v>
      </c>
      <c r="M104" s="270"/>
    </row>
    <row r="105" spans="1:13" s="241" customFormat="1" ht="15" customHeight="1">
      <c r="A105" s="265" t="s">
        <v>4972</v>
      </c>
      <c r="B105" s="265"/>
      <c r="C105" s="301"/>
      <c r="D105" s="304"/>
      <c r="E105" s="308"/>
      <c r="F105" s="278" t="s">
        <v>6012</v>
      </c>
      <c r="G105" s="761" t="s">
        <v>4971</v>
      </c>
      <c r="H105" s="762"/>
      <c r="I105" s="280">
        <f>SUMIF('pdc 2015'!$J$612:$J$1604,'CE statale'!$A105,'pdc 2015'!$Q$612:$Q$1604)</f>
        <v>0</v>
      </c>
      <c r="J105" s="280">
        <f>SUMIF('pdc 2015'!$J$612:$J$1604,'CE statale'!$A105,'pdc 2015'!$O$612:$O$1604)</f>
        <v>0</v>
      </c>
      <c r="K105" s="281">
        <f t="shared" si="4"/>
        <v>0</v>
      </c>
      <c r="L105" s="282" t="str">
        <f t="shared" si="5"/>
        <v xml:space="preserve">-    </v>
      </c>
      <c r="M105" s="265"/>
    </row>
    <row r="106" spans="1:13" s="241" customFormat="1" ht="15" customHeight="1">
      <c r="A106" s="265" t="s">
        <v>3589</v>
      </c>
      <c r="B106" s="265"/>
      <c r="C106" s="301"/>
      <c r="D106" s="304"/>
      <c r="E106" s="308"/>
      <c r="F106" s="278" t="s">
        <v>6013</v>
      </c>
      <c r="G106" s="767" t="s">
        <v>3590</v>
      </c>
      <c r="H106" s="768"/>
      <c r="I106" s="280">
        <f>SUMIF('pdc 2015'!$J$612:$J$1604,'CE statale'!$A106,'pdc 2015'!$Q$612:$Q$1604)</f>
        <v>0</v>
      </c>
      <c r="J106" s="280">
        <f>SUMIF('pdc 2015'!$J$612:$J$1604,'CE statale'!$A106,'pdc 2015'!$O$612:$O$1604)</f>
        <v>0</v>
      </c>
      <c r="K106" s="281">
        <f t="shared" si="4"/>
        <v>0</v>
      </c>
      <c r="L106" s="282" t="str">
        <f t="shared" si="5"/>
        <v xml:space="preserve">-    </v>
      </c>
      <c r="M106" s="265"/>
    </row>
    <row r="107" spans="1:13" s="271" customFormat="1">
      <c r="A107" s="265"/>
      <c r="B107" s="265"/>
      <c r="C107" s="295"/>
      <c r="D107" s="296" t="s">
        <v>6069</v>
      </c>
      <c r="E107" s="296"/>
      <c r="F107" s="296"/>
      <c r="G107" s="296"/>
      <c r="H107" s="297"/>
      <c r="I107" s="298">
        <f>I101-I104</f>
        <v>0</v>
      </c>
      <c r="J107" s="298">
        <f>J101-J104</f>
        <v>0</v>
      </c>
      <c r="K107" s="299">
        <f t="shared" si="4"/>
        <v>0</v>
      </c>
      <c r="L107" s="300" t="str">
        <f t="shared" si="5"/>
        <v xml:space="preserve">-    </v>
      </c>
      <c r="M107" s="270"/>
    </row>
    <row r="108" spans="1:13" s="241" customFormat="1" ht="15.75" thickBot="1">
      <c r="A108" s="265"/>
      <c r="B108" s="265"/>
      <c r="C108" s="310"/>
      <c r="D108" s="278"/>
      <c r="E108" s="308"/>
      <c r="F108" s="305"/>
      <c r="G108" s="308"/>
      <c r="H108" s="311"/>
      <c r="I108" s="280"/>
      <c r="J108" s="280"/>
      <c r="K108" s="281"/>
      <c r="L108" s="282"/>
      <c r="M108" s="265"/>
    </row>
    <row r="109" spans="1:13" s="317" customFormat="1" ht="16.5" thickTop="1" thickBot="1">
      <c r="A109" s="312"/>
      <c r="B109" s="312"/>
      <c r="C109" s="326" t="s">
        <v>6070</v>
      </c>
      <c r="D109" s="327"/>
      <c r="E109" s="327"/>
      <c r="F109" s="327"/>
      <c r="G109" s="327"/>
      <c r="H109" s="328"/>
      <c r="I109" s="313">
        <f>I88+I93+I98+I107</f>
        <v>0</v>
      </c>
      <c r="J109" s="313">
        <f>J88+J93+J98+J107</f>
        <v>0</v>
      </c>
      <c r="K109" s="314">
        <f>I109-J109</f>
        <v>0</v>
      </c>
      <c r="L109" s="315" t="str">
        <f>IF(J109=0,"-    ",K109/J109)</f>
        <v xml:space="preserve">-    </v>
      </c>
      <c r="M109" s="316"/>
    </row>
    <row r="110" spans="1:13" s="317" customFormat="1" ht="15.75" thickTop="1">
      <c r="A110" s="312"/>
      <c r="B110" s="312"/>
      <c r="C110" s="318"/>
      <c r="D110" s="319"/>
      <c r="E110" s="319"/>
      <c r="F110" s="320"/>
      <c r="G110" s="321"/>
      <c r="H110" s="322"/>
      <c r="I110" s="323"/>
      <c r="J110" s="323"/>
      <c r="K110" s="324"/>
      <c r="L110" s="325"/>
      <c r="M110" s="316"/>
    </row>
    <row r="111" spans="1:13" s="271" customFormat="1" ht="15" customHeight="1">
      <c r="A111" s="265"/>
      <c r="B111" s="265"/>
      <c r="C111" s="272" t="s">
        <v>6071</v>
      </c>
      <c r="D111" s="769" t="s">
        <v>6072</v>
      </c>
      <c r="E111" s="769"/>
      <c r="F111" s="769"/>
      <c r="G111" s="769"/>
      <c r="H111" s="770"/>
      <c r="I111" s="274"/>
      <c r="J111" s="274"/>
      <c r="K111" s="275"/>
      <c r="L111" s="276"/>
      <c r="M111" s="270"/>
    </row>
    <row r="112" spans="1:13" s="271" customFormat="1" ht="15" customHeight="1">
      <c r="A112" s="265"/>
      <c r="B112" s="265"/>
      <c r="C112" s="294"/>
      <c r="D112" s="273" t="s">
        <v>6010</v>
      </c>
      <c r="E112" s="763" t="s">
        <v>5000</v>
      </c>
      <c r="F112" s="763"/>
      <c r="G112" s="763"/>
      <c r="H112" s="764"/>
      <c r="I112" s="274">
        <f>SUM(I113:I116)</f>
        <v>0</v>
      </c>
      <c r="J112" s="274">
        <f>SUM(J113:J116)</f>
        <v>0</v>
      </c>
      <c r="K112" s="275">
        <f t="shared" ref="K112:K119" si="6">I112-J112</f>
        <v>0</v>
      </c>
      <c r="L112" s="276" t="str">
        <f t="shared" ref="L112:L119" si="7">IF(J112=0,"-    ",K112/J112)</f>
        <v xml:space="preserve">-    </v>
      </c>
      <c r="M112" s="270"/>
    </row>
    <row r="113" spans="1:13" s="241" customFormat="1" ht="15" customHeight="1">
      <c r="A113" s="265" t="s">
        <v>5008</v>
      </c>
      <c r="B113" s="265"/>
      <c r="C113" s="310"/>
      <c r="D113" s="304"/>
      <c r="E113" s="308"/>
      <c r="F113" s="278" t="s">
        <v>6012</v>
      </c>
      <c r="G113" s="761" t="s">
        <v>5007</v>
      </c>
      <c r="H113" s="762"/>
      <c r="I113" s="280">
        <f>SUMIF('pdc 2015'!$J$612:$J$1604,'CE statale'!$A113,'pdc 2015'!$Q$612:$Q$1604)</f>
        <v>0</v>
      </c>
      <c r="J113" s="280">
        <f>SUMIF('pdc 2015'!$J$612:$J$1604,'CE statale'!$A113,'pdc 2015'!$O$612:$O$1604)</f>
        <v>0</v>
      </c>
      <c r="K113" s="281">
        <f t="shared" si="6"/>
        <v>0</v>
      </c>
      <c r="L113" s="282" t="str">
        <f t="shared" si="7"/>
        <v xml:space="preserve">-    </v>
      </c>
      <c r="M113" s="265"/>
    </row>
    <row r="114" spans="1:13" s="241" customFormat="1" ht="15" customHeight="1">
      <c r="A114" s="265" t="s">
        <v>5016</v>
      </c>
      <c r="B114" s="265"/>
      <c r="C114" s="310"/>
      <c r="D114" s="304"/>
      <c r="E114" s="308"/>
      <c r="F114" s="278" t="s">
        <v>6013</v>
      </c>
      <c r="G114" s="761" t="s">
        <v>5015</v>
      </c>
      <c r="H114" s="762"/>
      <c r="I114" s="280">
        <f>SUMIF('pdc 2015'!$J$612:$J$1604,'CE statale'!$A114,'pdc 2015'!$Q$612:$Q$1604)</f>
        <v>0</v>
      </c>
      <c r="J114" s="280">
        <f>SUMIF('pdc 2015'!$J$612:$J$1604,'CE statale'!$A114,'pdc 2015'!$O$612:$O$1604)</f>
        <v>0</v>
      </c>
      <c r="K114" s="281">
        <f t="shared" si="6"/>
        <v>0</v>
      </c>
      <c r="L114" s="282" t="str">
        <f t="shared" si="7"/>
        <v xml:space="preserve">-    </v>
      </c>
      <c r="M114" s="265"/>
    </row>
    <row r="115" spans="1:13" s="241" customFormat="1" ht="15" customHeight="1">
      <c r="A115" s="265" t="s">
        <v>5031</v>
      </c>
      <c r="B115" s="265"/>
      <c r="C115" s="310"/>
      <c r="D115" s="304"/>
      <c r="E115" s="308"/>
      <c r="F115" s="278" t="s">
        <v>6022</v>
      </c>
      <c r="G115" s="761" t="s">
        <v>5030</v>
      </c>
      <c r="H115" s="762"/>
      <c r="I115" s="280">
        <f>SUMIF('pdc 2015'!$J$612:$J$1604,'CE statale'!$A115,'pdc 2015'!$Q$612:$Q$1604)</f>
        <v>0</v>
      </c>
      <c r="J115" s="280">
        <f>SUMIF('pdc 2015'!$J$612:$J$1604,'CE statale'!$A115,'pdc 2015'!$O$612:$O$1604)</f>
        <v>0</v>
      </c>
      <c r="K115" s="281">
        <f t="shared" si="6"/>
        <v>0</v>
      </c>
      <c r="L115" s="282" t="str">
        <f t="shared" si="7"/>
        <v xml:space="preserve">-    </v>
      </c>
      <c r="M115" s="265"/>
    </row>
    <row r="116" spans="1:13" s="241" customFormat="1" ht="15" customHeight="1">
      <c r="A116" s="265" t="s">
        <v>5023</v>
      </c>
      <c r="B116" s="265"/>
      <c r="C116" s="310"/>
      <c r="D116" s="304"/>
      <c r="E116" s="308"/>
      <c r="F116" s="278" t="s">
        <v>6024</v>
      </c>
      <c r="G116" s="761" t="s">
        <v>5024</v>
      </c>
      <c r="H116" s="762"/>
      <c r="I116" s="280">
        <f>SUMIF('pdc 2015'!$J$612:$J$1604,'CE statale'!$A116,'pdc 2015'!$Q$612:$Q$1604)</f>
        <v>0</v>
      </c>
      <c r="J116" s="280">
        <f>SUMIF('pdc 2015'!$J$612:$J$1604,'CE statale'!$A116,'pdc 2015'!$O$612:$O$1604)</f>
        <v>0</v>
      </c>
      <c r="K116" s="281">
        <f t="shared" si="6"/>
        <v>0</v>
      </c>
      <c r="L116" s="282" t="str">
        <f t="shared" si="7"/>
        <v xml:space="preserve">-    </v>
      </c>
      <c r="M116" s="265"/>
    </row>
    <row r="117" spans="1:13" s="271" customFormat="1" ht="15" customHeight="1">
      <c r="A117" s="265" t="s">
        <v>4989</v>
      </c>
      <c r="B117" s="265"/>
      <c r="C117" s="294"/>
      <c r="D117" s="273" t="s">
        <v>6015</v>
      </c>
      <c r="E117" s="763" t="s">
        <v>4982</v>
      </c>
      <c r="F117" s="763"/>
      <c r="G117" s="763"/>
      <c r="H117" s="764"/>
      <c r="I117" s="274">
        <f>SUMIF('pdc 2015'!$J$612:$J$1604,'CE statale'!$A117,'pdc 2015'!$Q$612:$Q$1604)</f>
        <v>0</v>
      </c>
      <c r="J117" s="274">
        <f>SUMIF('pdc 2015'!$J$612:$J$1604,'CE statale'!$A117,'pdc 2015'!$O$612:$O$1604)</f>
        <v>0</v>
      </c>
      <c r="K117" s="275">
        <f t="shared" si="6"/>
        <v>0</v>
      </c>
      <c r="L117" s="276" t="str">
        <f t="shared" si="7"/>
        <v xml:space="preserve">-    </v>
      </c>
      <c r="M117" s="270"/>
    </row>
    <row r="118" spans="1:13" s="271" customFormat="1" ht="15" customHeight="1">
      <c r="A118" s="265" t="s">
        <v>4607</v>
      </c>
      <c r="B118" s="265"/>
      <c r="C118" s="294"/>
      <c r="D118" s="273" t="s">
        <v>6016</v>
      </c>
      <c r="E118" s="765" t="s">
        <v>4609</v>
      </c>
      <c r="F118" s="765"/>
      <c r="G118" s="765"/>
      <c r="H118" s="766"/>
      <c r="I118" s="274">
        <f>SUMIF('pdc 2015'!$J$612:$J$1604,'CE statale'!$A118,'pdc 2015'!$Q$612:$Q$1604)</f>
        <v>0</v>
      </c>
      <c r="J118" s="274">
        <f>SUMIF('pdc 2015'!$J$612:$J$1604,'CE statale'!$A118,'pdc 2015'!$O$612:$O$1604)</f>
        <v>0</v>
      </c>
      <c r="K118" s="275">
        <f t="shared" si="6"/>
        <v>0</v>
      </c>
      <c r="L118" s="276" t="str">
        <f t="shared" si="7"/>
        <v xml:space="preserve">-    </v>
      </c>
      <c r="M118" s="270"/>
    </row>
    <row r="119" spans="1:13" s="271" customFormat="1">
      <c r="A119" s="265"/>
      <c r="B119" s="265"/>
      <c r="C119" s="295"/>
      <c r="D119" s="296" t="s">
        <v>6073</v>
      </c>
      <c r="E119" s="296"/>
      <c r="F119" s="296"/>
      <c r="G119" s="296"/>
      <c r="H119" s="297"/>
      <c r="I119" s="298">
        <f>I112+I117+I118</f>
        <v>0</v>
      </c>
      <c r="J119" s="298">
        <f>J112+J117+J118</f>
        <v>0</v>
      </c>
      <c r="K119" s="299">
        <f t="shared" si="6"/>
        <v>0</v>
      </c>
      <c r="L119" s="300" t="str">
        <f t="shared" si="7"/>
        <v xml:space="preserve">-    </v>
      </c>
      <c r="M119" s="270"/>
    </row>
    <row r="120" spans="1:13" s="241" customFormat="1">
      <c r="A120" s="265"/>
      <c r="B120" s="265"/>
      <c r="C120" s="310"/>
      <c r="D120" s="278"/>
      <c r="E120" s="308"/>
      <c r="F120" s="305"/>
      <c r="G120" s="308"/>
      <c r="H120" s="311"/>
      <c r="I120" s="280"/>
      <c r="J120" s="280"/>
      <c r="K120" s="281"/>
      <c r="L120" s="282"/>
      <c r="M120" s="265"/>
    </row>
    <row r="121" spans="1:13" s="317" customFormat="1" ht="15.75" thickBot="1">
      <c r="A121" s="312"/>
      <c r="B121" s="312"/>
      <c r="C121" s="329" t="s">
        <v>6074</v>
      </c>
      <c r="D121" s="330"/>
      <c r="E121" s="331"/>
      <c r="F121" s="330"/>
      <c r="G121" s="332"/>
      <c r="H121" s="333"/>
      <c r="I121" s="334">
        <f>I109-I119</f>
        <v>0</v>
      </c>
      <c r="J121" s="334">
        <f>J109-J119</f>
        <v>0</v>
      </c>
      <c r="K121" s="335">
        <f>I121-J121</f>
        <v>0</v>
      </c>
      <c r="L121" s="336" t="str">
        <f>IF(J121=0,"-    ",K121/J121)</f>
        <v xml:space="preserve">-    </v>
      </c>
      <c r="M121" s="316"/>
    </row>
    <row r="122" spans="1:13" s="241" customFormat="1">
      <c r="C122" s="337"/>
      <c r="D122" s="337"/>
      <c r="E122" s="338"/>
      <c r="F122" s="338"/>
      <c r="G122" s="339"/>
      <c r="H122" s="339"/>
      <c r="I122" s="340"/>
      <c r="J122" s="340"/>
      <c r="K122" s="341"/>
      <c r="L122" s="342"/>
    </row>
    <row r="123" spans="1:13">
      <c r="C123" s="343"/>
      <c r="D123" s="343"/>
      <c r="E123" s="240"/>
      <c r="F123" s="240"/>
      <c r="G123" s="240"/>
      <c r="H123" s="240"/>
      <c r="I123" s="238"/>
      <c r="J123" s="344"/>
    </row>
    <row r="124" spans="1:13">
      <c r="C124" s="345"/>
      <c r="D124" s="345"/>
      <c r="E124" s="346"/>
      <c r="F124" s="346"/>
      <c r="G124" s="346"/>
      <c r="H124" s="347"/>
      <c r="I124" s="344"/>
      <c r="J124" s="344"/>
    </row>
    <row r="125" spans="1:13">
      <c r="C125" s="345"/>
      <c r="D125" s="345"/>
      <c r="E125" s="346"/>
      <c r="F125" s="346"/>
      <c r="G125" s="346"/>
      <c r="H125" s="347"/>
      <c r="I125" s="344"/>
      <c r="J125" s="344"/>
    </row>
    <row r="126" spans="1:13">
      <c r="C126" s="345"/>
      <c r="D126" s="345"/>
      <c r="E126" s="346"/>
      <c r="F126" s="346"/>
      <c r="G126" s="346"/>
      <c r="H126" s="347"/>
      <c r="I126" s="344"/>
      <c r="J126" s="344"/>
    </row>
    <row r="127" spans="1:13">
      <c r="C127" s="345"/>
      <c r="D127" s="345"/>
      <c r="E127" s="346"/>
      <c r="F127" s="346"/>
      <c r="G127" s="346"/>
      <c r="H127" s="347"/>
      <c r="I127" s="344"/>
      <c r="J127" s="344"/>
    </row>
    <row r="128" spans="1:13">
      <c r="C128" s="345"/>
      <c r="D128" s="345"/>
      <c r="E128" s="346"/>
      <c r="F128" s="346"/>
      <c r="G128" s="346"/>
      <c r="H128" s="347"/>
      <c r="I128" s="344"/>
      <c r="J128" s="344"/>
    </row>
    <row r="129" spans="3:13">
      <c r="C129" s="345"/>
      <c r="D129" s="345"/>
      <c r="E129" s="346"/>
      <c r="F129" s="346"/>
      <c r="G129" s="346"/>
      <c r="H129" s="347"/>
      <c r="I129" s="344"/>
      <c r="J129" s="344"/>
    </row>
    <row r="130" spans="3:13">
      <c r="C130" s="345"/>
      <c r="D130" s="345"/>
      <c r="E130" s="346"/>
      <c r="F130" s="346"/>
      <c r="G130" s="346"/>
      <c r="H130" s="347"/>
      <c r="I130" s="344"/>
      <c r="J130" s="344"/>
    </row>
    <row r="131" spans="3:13">
      <c r="C131" s="345"/>
      <c r="D131" s="345"/>
      <c r="E131" s="346"/>
      <c r="F131" s="346"/>
      <c r="G131" s="346"/>
      <c r="H131" s="347"/>
      <c r="I131" s="344"/>
      <c r="J131" s="344"/>
    </row>
    <row r="132" spans="3:13">
      <c r="C132" s="345"/>
      <c r="D132" s="345"/>
      <c r="E132" s="346"/>
      <c r="F132" s="346"/>
      <c r="G132" s="346"/>
      <c r="H132" s="347"/>
      <c r="I132" s="344"/>
      <c r="J132" s="344"/>
    </row>
    <row r="133" spans="3:13">
      <c r="C133" s="345"/>
      <c r="D133" s="345"/>
      <c r="E133" s="346"/>
      <c r="F133" s="346"/>
      <c r="G133" s="346"/>
      <c r="H133" s="347"/>
      <c r="I133" s="344"/>
      <c r="J133" s="344"/>
    </row>
    <row r="134" spans="3:13">
      <c r="C134" s="345"/>
      <c r="D134" s="345"/>
      <c r="E134" s="346"/>
      <c r="F134" s="346"/>
      <c r="G134" s="346"/>
      <c r="H134" s="347"/>
      <c r="I134" s="344"/>
      <c r="J134" s="344"/>
    </row>
    <row r="135" spans="3:13">
      <c r="C135" s="345"/>
      <c r="D135" s="345"/>
      <c r="E135" s="346"/>
      <c r="F135" s="346"/>
      <c r="G135" s="346"/>
      <c r="H135" s="347"/>
    </row>
    <row r="136" spans="3:13">
      <c r="C136" s="345"/>
      <c r="D136" s="345"/>
      <c r="E136" s="346"/>
      <c r="F136" s="346"/>
      <c r="G136" s="346"/>
      <c r="H136" s="347"/>
    </row>
    <row r="137" spans="3:13">
      <c r="C137" s="345"/>
      <c r="D137" s="345"/>
      <c r="E137" s="346"/>
      <c r="F137" s="346"/>
      <c r="G137" s="346"/>
      <c r="H137" s="347"/>
    </row>
    <row r="138" spans="3:13">
      <c r="C138" s="345"/>
      <c r="D138" s="345"/>
      <c r="E138" s="346"/>
      <c r="F138" s="346"/>
      <c r="G138" s="346"/>
      <c r="H138" s="347"/>
    </row>
    <row r="139" spans="3:13">
      <c r="C139" s="345"/>
      <c r="D139" s="345"/>
      <c r="E139" s="346"/>
      <c r="F139" s="346"/>
      <c r="G139" s="346"/>
      <c r="H139" s="347"/>
    </row>
    <row r="140" spans="3:13">
      <c r="C140" s="345"/>
      <c r="D140" s="345"/>
      <c r="E140" s="346"/>
      <c r="F140" s="346"/>
      <c r="G140" s="346"/>
      <c r="H140" s="347"/>
    </row>
    <row r="141" spans="3:13">
      <c r="C141" s="345"/>
      <c r="D141" s="345"/>
      <c r="E141" s="346"/>
      <c r="F141" s="346"/>
      <c r="G141" s="346"/>
      <c r="H141" s="347"/>
    </row>
    <row r="142" spans="3:13">
      <c r="C142" s="345"/>
      <c r="D142" s="345"/>
      <c r="E142" s="346"/>
      <c r="F142" s="346"/>
      <c r="G142" s="346"/>
      <c r="H142" s="347"/>
    </row>
    <row r="143" spans="3:13" s="348" customFormat="1">
      <c r="C143" s="345"/>
      <c r="D143" s="345"/>
      <c r="E143" s="346"/>
      <c r="F143" s="346"/>
      <c r="G143" s="346"/>
      <c r="H143" s="347"/>
      <c r="I143" s="250"/>
      <c r="J143" s="250"/>
      <c r="K143" s="250"/>
      <c r="L143" s="250"/>
      <c r="M143" s="250"/>
    </row>
    <row r="144" spans="3:13" s="348" customFormat="1">
      <c r="C144" s="345"/>
      <c r="D144" s="345"/>
      <c r="E144" s="346"/>
      <c r="F144" s="346"/>
      <c r="G144" s="346"/>
      <c r="H144" s="347"/>
      <c r="I144" s="250"/>
      <c r="J144" s="250"/>
      <c r="K144" s="250"/>
      <c r="L144" s="250"/>
      <c r="M144" s="250"/>
    </row>
    <row r="145" spans="3:13" s="348" customFormat="1">
      <c r="C145" s="345"/>
      <c r="D145" s="345"/>
      <c r="E145" s="346"/>
      <c r="F145" s="346"/>
      <c r="G145" s="346"/>
      <c r="H145" s="347"/>
      <c r="I145" s="250"/>
      <c r="J145" s="250"/>
      <c r="K145" s="250"/>
      <c r="L145" s="250"/>
      <c r="M145" s="250"/>
    </row>
    <row r="146" spans="3:13" s="348" customFormat="1">
      <c r="C146" s="345"/>
      <c r="D146" s="345"/>
      <c r="E146" s="346"/>
      <c r="F146" s="346"/>
      <c r="G146" s="346"/>
      <c r="H146" s="347"/>
      <c r="I146" s="250"/>
      <c r="J146" s="250"/>
      <c r="K146" s="250"/>
      <c r="L146" s="250"/>
      <c r="M146" s="250"/>
    </row>
    <row r="147" spans="3:13" s="348" customFormat="1">
      <c r="C147" s="345"/>
      <c r="D147" s="345"/>
      <c r="E147" s="346"/>
      <c r="F147" s="346"/>
      <c r="G147" s="346"/>
      <c r="H147" s="347"/>
      <c r="I147" s="250"/>
      <c r="J147" s="250"/>
      <c r="K147" s="250"/>
      <c r="L147" s="250"/>
      <c r="M147" s="250"/>
    </row>
    <row r="148" spans="3:13" s="348" customFormat="1">
      <c r="C148" s="345"/>
      <c r="D148" s="345"/>
      <c r="E148" s="346"/>
      <c r="F148" s="346"/>
      <c r="G148" s="346"/>
      <c r="H148" s="347"/>
      <c r="I148" s="250"/>
      <c r="J148" s="250"/>
      <c r="K148" s="250"/>
      <c r="L148" s="250"/>
      <c r="M148" s="250"/>
    </row>
    <row r="149" spans="3:13" s="348" customFormat="1">
      <c r="C149" s="345"/>
      <c r="D149" s="345"/>
      <c r="E149" s="346"/>
      <c r="F149" s="346"/>
      <c r="G149" s="346"/>
      <c r="H149" s="347"/>
      <c r="I149" s="250"/>
      <c r="J149" s="250"/>
      <c r="K149" s="250"/>
      <c r="L149" s="250"/>
      <c r="M149" s="250"/>
    </row>
    <row r="150" spans="3:13" s="348" customFormat="1">
      <c r="C150" s="345"/>
      <c r="D150" s="345"/>
      <c r="E150" s="346"/>
      <c r="F150" s="346"/>
      <c r="G150" s="346"/>
      <c r="H150" s="347"/>
      <c r="I150" s="250"/>
      <c r="J150" s="250"/>
      <c r="K150" s="250"/>
      <c r="L150" s="250"/>
      <c r="M150" s="250"/>
    </row>
    <row r="151" spans="3:13" s="348" customFormat="1">
      <c r="C151" s="345"/>
      <c r="D151" s="345"/>
      <c r="E151" s="346"/>
      <c r="F151" s="346"/>
      <c r="G151" s="346"/>
      <c r="H151" s="347"/>
      <c r="I151" s="250"/>
      <c r="J151" s="250"/>
      <c r="K151" s="250"/>
      <c r="L151" s="250"/>
      <c r="M151" s="250"/>
    </row>
    <row r="152" spans="3:13" s="348" customFormat="1">
      <c r="C152" s="345"/>
      <c r="D152" s="345"/>
      <c r="E152" s="346"/>
      <c r="F152" s="346"/>
      <c r="G152" s="346"/>
      <c r="H152" s="347"/>
      <c r="I152" s="250"/>
      <c r="J152" s="250"/>
      <c r="K152" s="250"/>
      <c r="L152" s="250"/>
      <c r="M152" s="250"/>
    </row>
    <row r="153" spans="3:13" s="348" customFormat="1">
      <c r="C153" s="345"/>
      <c r="D153" s="345"/>
      <c r="E153" s="346"/>
      <c r="F153" s="346"/>
      <c r="G153" s="346"/>
      <c r="H153" s="347"/>
      <c r="I153" s="250"/>
      <c r="J153" s="250"/>
      <c r="K153" s="250"/>
      <c r="L153" s="250"/>
      <c r="M153" s="250"/>
    </row>
    <row r="154" spans="3:13" s="348" customFormat="1">
      <c r="C154" s="345"/>
      <c r="D154" s="345"/>
      <c r="E154" s="346"/>
      <c r="F154" s="346"/>
      <c r="G154" s="346"/>
      <c r="H154" s="347"/>
      <c r="I154" s="250"/>
      <c r="J154" s="250"/>
      <c r="K154" s="250"/>
      <c r="L154" s="250"/>
      <c r="M154" s="250"/>
    </row>
    <row r="155" spans="3:13" s="348" customFormat="1">
      <c r="C155" s="345"/>
      <c r="D155" s="345"/>
      <c r="E155" s="346"/>
      <c r="F155" s="346"/>
      <c r="G155" s="346"/>
      <c r="H155" s="347"/>
      <c r="I155" s="250"/>
      <c r="J155" s="250"/>
      <c r="K155" s="250"/>
      <c r="L155" s="250"/>
      <c r="M155" s="250"/>
    </row>
    <row r="156" spans="3:13" s="348" customFormat="1">
      <c r="C156" s="345"/>
      <c r="D156" s="345"/>
      <c r="E156" s="346"/>
      <c r="F156" s="346"/>
      <c r="G156" s="346"/>
      <c r="H156" s="347"/>
      <c r="I156" s="250"/>
      <c r="J156" s="250"/>
      <c r="K156" s="250"/>
      <c r="L156" s="250"/>
      <c r="M156" s="250"/>
    </row>
    <row r="157" spans="3:13" s="348" customFormat="1">
      <c r="C157" s="345"/>
      <c r="D157" s="345"/>
      <c r="E157" s="346"/>
      <c r="F157" s="346"/>
      <c r="G157" s="346"/>
      <c r="H157" s="347"/>
      <c r="I157" s="250"/>
      <c r="J157" s="250"/>
      <c r="K157" s="250"/>
      <c r="L157" s="250"/>
      <c r="M157" s="250"/>
    </row>
    <row r="158" spans="3:13" s="348" customFormat="1">
      <c r="C158" s="345"/>
      <c r="D158" s="345"/>
      <c r="E158" s="346"/>
      <c r="F158" s="346"/>
      <c r="G158" s="346"/>
      <c r="H158" s="347"/>
      <c r="I158" s="250"/>
      <c r="J158" s="250"/>
      <c r="K158" s="250"/>
      <c r="L158" s="250"/>
      <c r="M158" s="250"/>
    </row>
    <row r="159" spans="3:13" s="348" customFormat="1">
      <c r="C159" s="345"/>
      <c r="D159" s="345"/>
      <c r="E159" s="346"/>
      <c r="F159" s="346"/>
      <c r="G159" s="346"/>
      <c r="H159" s="347"/>
      <c r="I159" s="250"/>
      <c r="J159" s="250"/>
      <c r="K159" s="250"/>
      <c r="L159" s="250"/>
      <c r="M159" s="250"/>
    </row>
    <row r="160" spans="3:13" s="348" customFormat="1">
      <c r="C160" s="345"/>
      <c r="D160" s="345"/>
      <c r="E160" s="346"/>
      <c r="F160" s="346"/>
      <c r="G160" s="346"/>
      <c r="H160" s="347"/>
      <c r="I160" s="250"/>
      <c r="J160" s="250"/>
      <c r="K160" s="250"/>
      <c r="L160" s="250"/>
      <c r="M160" s="250"/>
    </row>
    <row r="161" spans="3:13" s="348" customFormat="1">
      <c r="C161" s="345"/>
      <c r="D161" s="345"/>
      <c r="E161" s="346"/>
      <c r="F161" s="346"/>
      <c r="G161" s="346"/>
      <c r="H161" s="347"/>
      <c r="I161" s="250"/>
      <c r="J161" s="250"/>
      <c r="K161" s="250"/>
      <c r="L161" s="250"/>
      <c r="M161" s="250"/>
    </row>
    <row r="162" spans="3:13" s="348" customFormat="1">
      <c r="C162" s="345"/>
      <c r="D162" s="345"/>
      <c r="E162" s="346"/>
      <c r="F162" s="346"/>
      <c r="G162" s="346"/>
      <c r="H162" s="347"/>
      <c r="I162" s="250"/>
      <c r="J162" s="250"/>
      <c r="K162" s="250"/>
      <c r="L162" s="250"/>
      <c r="M162" s="250"/>
    </row>
    <row r="163" spans="3:13" s="348" customFormat="1">
      <c r="C163" s="345"/>
      <c r="D163" s="345"/>
      <c r="E163" s="346"/>
      <c r="F163" s="346"/>
      <c r="G163" s="346"/>
      <c r="H163" s="347"/>
      <c r="I163" s="250"/>
      <c r="J163" s="250"/>
      <c r="K163" s="250"/>
      <c r="L163" s="250"/>
      <c r="M163" s="250"/>
    </row>
    <row r="164" spans="3:13" s="348" customFormat="1">
      <c r="C164" s="345"/>
      <c r="D164" s="345"/>
      <c r="E164" s="346"/>
      <c r="F164" s="346"/>
      <c r="G164" s="346"/>
      <c r="H164" s="347"/>
      <c r="I164" s="250"/>
      <c r="J164" s="250"/>
      <c r="K164" s="250"/>
      <c r="L164" s="250"/>
      <c r="M164" s="250"/>
    </row>
    <row r="165" spans="3:13" s="348" customFormat="1">
      <c r="C165" s="345"/>
      <c r="D165" s="345"/>
      <c r="E165" s="346"/>
      <c r="F165" s="346"/>
      <c r="G165" s="346"/>
      <c r="H165" s="347"/>
      <c r="I165" s="250"/>
      <c r="J165" s="250"/>
      <c r="K165" s="250"/>
      <c r="L165" s="250"/>
      <c r="M165" s="250"/>
    </row>
    <row r="166" spans="3:13" s="348" customFormat="1">
      <c r="C166" s="345"/>
      <c r="D166" s="345"/>
      <c r="E166" s="346"/>
      <c r="F166" s="346"/>
      <c r="G166" s="346"/>
      <c r="H166" s="347"/>
      <c r="I166" s="250"/>
      <c r="J166" s="250"/>
      <c r="K166" s="250"/>
      <c r="L166" s="250"/>
      <c r="M166" s="250"/>
    </row>
    <row r="167" spans="3:13" s="348" customFormat="1">
      <c r="C167" s="345"/>
      <c r="D167" s="345"/>
      <c r="E167" s="346"/>
      <c r="F167" s="346"/>
      <c r="G167" s="346"/>
      <c r="H167" s="347"/>
      <c r="I167" s="250"/>
      <c r="J167" s="250"/>
      <c r="K167" s="250"/>
      <c r="L167" s="250"/>
      <c r="M167" s="250"/>
    </row>
    <row r="168" spans="3:13" s="348" customFormat="1">
      <c r="C168" s="349"/>
      <c r="D168" s="349"/>
      <c r="H168" s="250"/>
      <c r="I168" s="250"/>
      <c r="J168" s="250"/>
      <c r="K168" s="250"/>
      <c r="L168" s="250"/>
      <c r="M168" s="250"/>
    </row>
    <row r="169" spans="3:13" s="348" customFormat="1">
      <c r="C169" s="349"/>
      <c r="D169" s="349"/>
      <c r="H169" s="250"/>
      <c r="I169" s="250"/>
      <c r="J169" s="250"/>
      <c r="K169" s="250"/>
      <c r="L169" s="250"/>
      <c r="M169" s="250"/>
    </row>
    <row r="170" spans="3:13" s="348" customFormat="1">
      <c r="C170" s="349"/>
      <c r="D170" s="349"/>
      <c r="H170" s="250"/>
      <c r="I170" s="250"/>
      <c r="J170" s="250"/>
      <c r="K170" s="250"/>
      <c r="L170" s="250"/>
      <c r="M170" s="250"/>
    </row>
    <row r="171" spans="3:13" s="348" customFormat="1">
      <c r="C171" s="349"/>
      <c r="D171" s="349"/>
      <c r="H171" s="250"/>
      <c r="I171" s="250"/>
      <c r="J171" s="250"/>
      <c r="K171" s="250"/>
      <c r="L171" s="250"/>
      <c r="M171" s="250"/>
    </row>
    <row r="172" spans="3:13" s="348" customFormat="1">
      <c r="C172" s="349"/>
      <c r="D172" s="349"/>
      <c r="H172" s="250"/>
      <c r="I172" s="250"/>
      <c r="J172" s="250"/>
      <c r="K172" s="250"/>
      <c r="L172" s="250"/>
      <c r="M172" s="250"/>
    </row>
    <row r="173" spans="3:13" s="348" customFormat="1">
      <c r="C173" s="349"/>
      <c r="D173" s="349"/>
      <c r="H173" s="250"/>
      <c r="I173" s="250"/>
      <c r="J173" s="250"/>
      <c r="K173" s="250"/>
      <c r="L173" s="250"/>
      <c r="M173" s="250"/>
    </row>
    <row r="174" spans="3:13" s="348" customFormat="1">
      <c r="C174" s="349"/>
      <c r="D174" s="349"/>
      <c r="H174" s="250"/>
      <c r="I174" s="250"/>
      <c r="J174" s="250"/>
      <c r="K174" s="250"/>
      <c r="L174" s="250"/>
      <c r="M174" s="250"/>
    </row>
    <row r="175" spans="3:13" s="348" customFormat="1">
      <c r="C175" s="349"/>
      <c r="D175" s="349"/>
      <c r="H175" s="250"/>
      <c r="I175" s="250"/>
      <c r="J175" s="250"/>
      <c r="K175" s="250"/>
      <c r="L175" s="250"/>
      <c r="M175" s="250"/>
    </row>
    <row r="176" spans="3:13" s="348" customFormat="1">
      <c r="C176" s="349"/>
      <c r="D176" s="349"/>
      <c r="H176" s="250"/>
      <c r="I176" s="250"/>
      <c r="J176" s="250"/>
      <c r="K176" s="250"/>
      <c r="L176" s="250"/>
      <c r="M176" s="250"/>
    </row>
    <row r="177" spans="3:13" s="348" customFormat="1">
      <c r="C177" s="349"/>
      <c r="D177" s="349"/>
      <c r="H177" s="250"/>
      <c r="I177" s="250"/>
      <c r="J177" s="250"/>
      <c r="K177" s="250"/>
      <c r="L177" s="250"/>
      <c r="M177" s="250"/>
    </row>
    <row r="178" spans="3:13" s="348" customFormat="1">
      <c r="C178" s="349"/>
      <c r="D178" s="349"/>
      <c r="H178" s="250"/>
      <c r="I178" s="250"/>
      <c r="J178" s="250"/>
      <c r="K178" s="250"/>
      <c r="L178" s="250"/>
      <c r="M178" s="250"/>
    </row>
    <row r="179" spans="3:13" s="348" customFormat="1">
      <c r="C179" s="349"/>
      <c r="D179" s="349"/>
      <c r="H179" s="250"/>
      <c r="I179" s="250"/>
      <c r="J179" s="250"/>
      <c r="K179" s="250"/>
      <c r="L179" s="250"/>
      <c r="M179" s="250"/>
    </row>
    <row r="180" spans="3:13" s="348" customFormat="1">
      <c r="C180" s="349"/>
      <c r="D180" s="349"/>
      <c r="H180" s="250"/>
      <c r="I180" s="250"/>
      <c r="J180" s="250"/>
      <c r="K180" s="250"/>
      <c r="L180" s="250"/>
      <c r="M180" s="250"/>
    </row>
    <row r="181" spans="3:13" s="348" customFormat="1">
      <c r="C181" s="349"/>
      <c r="D181" s="349"/>
      <c r="H181" s="250"/>
      <c r="I181" s="250"/>
      <c r="J181" s="250"/>
      <c r="K181" s="250"/>
      <c r="L181" s="250"/>
      <c r="M181" s="250"/>
    </row>
    <row r="182" spans="3:13" s="348" customFormat="1">
      <c r="C182" s="349"/>
      <c r="D182" s="349"/>
      <c r="H182" s="250"/>
      <c r="I182" s="250"/>
      <c r="J182" s="250"/>
      <c r="K182" s="250"/>
      <c r="L182" s="250"/>
      <c r="M182" s="250"/>
    </row>
    <row r="183" spans="3:13" s="348" customFormat="1">
      <c r="C183" s="349"/>
      <c r="D183" s="349"/>
      <c r="H183" s="250"/>
      <c r="I183" s="250"/>
      <c r="J183" s="250"/>
      <c r="K183" s="250"/>
      <c r="L183" s="250"/>
      <c r="M183" s="250"/>
    </row>
    <row r="184" spans="3:13" s="348" customFormat="1">
      <c r="C184" s="349"/>
      <c r="D184" s="349"/>
      <c r="H184" s="250"/>
      <c r="I184" s="250"/>
      <c r="J184" s="250"/>
      <c r="K184" s="250"/>
      <c r="L184" s="250"/>
      <c r="M184" s="250"/>
    </row>
    <row r="185" spans="3:13" s="348" customFormat="1">
      <c r="C185" s="349"/>
      <c r="D185" s="349"/>
      <c r="H185" s="250"/>
      <c r="I185" s="250"/>
      <c r="J185" s="250"/>
      <c r="K185" s="250"/>
      <c r="L185" s="250"/>
      <c r="M185" s="250"/>
    </row>
    <row r="186" spans="3:13" s="348" customFormat="1">
      <c r="C186" s="349"/>
      <c r="D186" s="349"/>
      <c r="H186" s="250"/>
      <c r="I186" s="250"/>
      <c r="J186" s="250"/>
      <c r="K186" s="250"/>
      <c r="L186" s="250"/>
      <c r="M186" s="250"/>
    </row>
    <row r="187" spans="3:13" s="348" customFormat="1">
      <c r="C187" s="349"/>
      <c r="D187" s="349"/>
      <c r="H187" s="250"/>
      <c r="I187" s="250"/>
      <c r="J187" s="250"/>
      <c r="K187" s="250"/>
      <c r="L187" s="250"/>
      <c r="M187" s="250"/>
    </row>
    <row r="188" spans="3:13" s="348" customFormat="1">
      <c r="C188" s="349"/>
      <c r="D188" s="349"/>
      <c r="H188" s="250"/>
      <c r="I188" s="250"/>
      <c r="J188" s="250"/>
      <c r="K188" s="250"/>
      <c r="L188" s="250"/>
      <c r="M188" s="250"/>
    </row>
    <row r="189" spans="3:13" s="348" customFormat="1">
      <c r="C189" s="349"/>
      <c r="D189" s="349"/>
      <c r="H189" s="250"/>
      <c r="I189" s="250"/>
      <c r="J189" s="250"/>
      <c r="K189" s="250"/>
      <c r="L189" s="250"/>
      <c r="M189" s="250"/>
    </row>
    <row r="190" spans="3:13" s="348" customFormat="1">
      <c r="C190" s="349"/>
      <c r="D190" s="349"/>
      <c r="H190" s="250"/>
      <c r="I190" s="250"/>
      <c r="J190" s="250"/>
      <c r="K190" s="250"/>
      <c r="L190" s="250"/>
      <c r="M190" s="250"/>
    </row>
    <row r="191" spans="3:13" s="348" customFormat="1">
      <c r="C191" s="349"/>
      <c r="D191" s="349"/>
      <c r="H191" s="250"/>
      <c r="I191" s="250"/>
      <c r="J191" s="250"/>
      <c r="K191" s="250"/>
      <c r="L191" s="250"/>
      <c r="M191" s="250"/>
    </row>
    <row r="192" spans="3:13" s="348" customFormat="1">
      <c r="C192" s="349"/>
      <c r="D192" s="349"/>
      <c r="H192" s="250"/>
      <c r="I192" s="250"/>
      <c r="J192" s="250"/>
      <c r="K192" s="250"/>
      <c r="L192" s="250"/>
      <c r="M192" s="250"/>
    </row>
    <row r="193" spans="3:13" s="348" customFormat="1">
      <c r="C193" s="349"/>
      <c r="D193" s="349"/>
      <c r="H193" s="250"/>
      <c r="I193" s="250"/>
      <c r="J193" s="250"/>
      <c r="K193" s="250"/>
      <c r="L193" s="250"/>
      <c r="M193" s="250"/>
    </row>
    <row r="194" spans="3:13" s="348" customFormat="1">
      <c r="C194" s="349"/>
      <c r="D194" s="349"/>
      <c r="H194" s="250"/>
      <c r="I194" s="250"/>
      <c r="J194" s="250"/>
      <c r="K194" s="250"/>
      <c r="L194" s="250"/>
      <c r="M194" s="250"/>
    </row>
    <row r="195" spans="3:13" s="348" customFormat="1">
      <c r="C195" s="349"/>
      <c r="D195" s="349"/>
      <c r="H195" s="250"/>
      <c r="I195" s="250"/>
      <c r="J195" s="250"/>
      <c r="K195" s="250"/>
      <c r="L195" s="250"/>
      <c r="M195" s="250"/>
    </row>
    <row r="196" spans="3:13" s="348" customFormat="1">
      <c r="C196" s="349"/>
      <c r="D196" s="349"/>
      <c r="H196" s="250"/>
      <c r="I196" s="250"/>
      <c r="J196" s="250"/>
      <c r="K196" s="250"/>
      <c r="L196" s="250"/>
      <c r="M196" s="250"/>
    </row>
    <row r="197" spans="3:13" s="348" customFormat="1">
      <c r="C197" s="349"/>
      <c r="H197" s="250"/>
      <c r="I197" s="250"/>
      <c r="J197" s="250"/>
      <c r="K197" s="250"/>
      <c r="L197" s="250"/>
      <c r="M197" s="250"/>
    </row>
    <row r="198" spans="3:13" s="348" customFormat="1">
      <c r="C198" s="349"/>
      <c r="H198" s="250"/>
      <c r="I198" s="250"/>
      <c r="J198" s="250"/>
      <c r="K198" s="250"/>
      <c r="L198" s="250"/>
      <c r="M198" s="250"/>
    </row>
    <row r="199" spans="3:13" s="348" customFormat="1">
      <c r="C199" s="349"/>
      <c r="H199" s="250"/>
      <c r="I199" s="250"/>
      <c r="J199" s="250"/>
      <c r="K199" s="250"/>
      <c r="L199" s="250"/>
      <c r="M199" s="250"/>
    </row>
    <row r="200" spans="3:13" s="348" customFormat="1">
      <c r="C200" s="349"/>
      <c r="H200" s="250"/>
      <c r="I200" s="250"/>
      <c r="J200" s="250"/>
      <c r="K200" s="250"/>
      <c r="L200" s="250"/>
      <c r="M200" s="250"/>
    </row>
    <row r="201" spans="3:13" s="348" customFormat="1">
      <c r="C201" s="349"/>
      <c r="H201" s="250"/>
      <c r="I201" s="250"/>
      <c r="J201" s="250"/>
      <c r="K201" s="250"/>
      <c r="L201" s="250"/>
      <c r="M201" s="250"/>
    </row>
    <row r="202" spans="3:13" s="348" customFormat="1">
      <c r="C202" s="349"/>
      <c r="H202" s="250"/>
      <c r="I202" s="250"/>
      <c r="J202" s="250"/>
      <c r="K202" s="250"/>
      <c r="L202" s="250"/>
      <c r="M202" s="250"/>
    </row>
    <row r="203" spans="3:13" s="348" customFormat="1">
      <c r="C203" s="349"/>
      <c r="H203" s="250"/>
      <c r="I203" s="250"/>
      <c r="J203" s="250"/>
      <c r="K203" s="250"/>
      <c r="L203" s="250"/>
      <c r="M203" s="250"/>
    </row>
    <row r="204" spans="3:13" s="348" customFormat="1">
      <c r="C204" s="349"/>
      <c r="H204" s="250"/>
      <c r="I204" s="250"/>
      <c r="J204" s="250"/>
      <c r="K204" s="250"/>
      <c r="L204" s="250"/>
      <c r="M204" s="250"/>
    </row>
    <row r="205" spans="3:13" s="348" customFormat="1">
      <c r="C205" s="349"/>
      <c r="H205" s="250"/>
      <c r="I205" s="250"/>
      <c r="J205" s="250"/>
      <c r="K205" s="250"/>
      <c r="L205" s="250"/>
      <c r="M205" s="250"/>
    </row>
    <row r="206" spans="3:13" s="348" customFormat="1">
      <c r="C206" s="349"/>
      <c r="H206" s="250"/>
      <c r="I206" s="250"/>
      <c r="J206" s="250"/>
      <c r="K206" s="250"/>
      <c r="L206" s="250"/>
      <c r="M206" s="250"/>
    </row>
    <row r="207" spans="3:13" s="348" customFormat="1">
      <c r="C207" s="349"/>
      <c r="H207" s="250"/>
      <c r="I207" s="250"/>
      <c r="J207" s="250"/>
      <c r="K207" s="250"/>
      <c r="L207" s="250"/>
      <c r="M207" s="250"/>
    </row>
    <row r="208" spans="3:13" s="348" customFormat="1">
      <c r="C208" s="349"/>
      <c r="H208" s="250"/>
      <c r="I208" s="250"/>
      <c r="J208" s="250"/>
      <c r="K208" s="250"/>
      <c r="L208" s="250"/>
      <c r="M208" s="250"/>
    </row>
    <row r="209" spans="3:13" s="348" customFormat="1">
      <c r="C209" s="349"/>
      <c r="H209" s="250"/>
      <c r="I209" s="250"/>
      <c r="J209" s="250"/>
      <c r="K209" s="250"/>
      <c r="L209" s="250"/>
      <c r="M209" s="250"/>
    </row>
    <row r="210" spans="3:13" s="348" customFormat="1">
      <c r="C210" s="349"/>
      <c r="H210" s="250"/>
      <c r="I210" s="250"/>
      <c r="J210" s="250"/>
      <c r="K210" s="250"/>
      <c r="L210" s="250"/>
      <c r="M210" s="250"/>
    </row>
    <row r="211" spans="3:13" s="348" customFormat="1">
      <c r="C211" s="349"/>
      <c r="H211" s="250"/>
      <c r="I211" s="250"/>
      <c r="J211" s="250"/>
      <c r="K211" s="250"/>
      <c r="L211" s="250"/>
      <c r="M211" s="250"/>
    </row>
    <row r="212" spans="3:13" s="348" customFormat="1">
      <c r="C212" s="349"/>
      <c r="H212" s="250"/>
      <c r="I212" s="250"/>
      <c r="J212" s="250"/>
      <c r="K212" s="250"/>
      <c r="L212" s="250"/>
      <c r="M212" s="250"/>
    </row>
    <row r="213" spans="3:13" s="348" customFormat="1">
      <c r="C213" s="349"/>
      <c r="H213" s="250"/>
      <c r="I213" s="250"/>
      <c r="J213" s="250"/>
      <c r="K213" s="250"/>
      <c r="L213" s="250"/>
      <c r="M213" s="250"/>
    </row>
    <row r="214" spans="3:13" s="348" customFormat="1">
      <c r="C214" s="349"/>
      <c r="H214" s="250"/>
      <c r="I214" s="250"/>
      <c r="J214" s="250"/>
      <c r="K214" s="250"/>
      <c r="L214" s="250"/>
      <c r="M214" s="250"/>
    </row>
    <row r="215" spans="3:13" s="348" customFormat="1">
      <c r="C215" s="349"/>
      <c r="H215" s="250"/>
      <c r="I215" s="250"/>
      <c r="J215" s="250"/>
      <c r="K215" s="250"/>
      <c r="L215" s="250"/>
      <c r="M215" s="250"/>
    </row>
    <row r="216" spans="3:13" s="348" customFormat="1">
      <c r="C216" s="349"/>
      <c r="H216" s="250"/>
      <c r="I216" s="250"/>
      <c r="J216" s="250"/>
      <c r="K216" s="250"/>
      <c r="L216" s="250"/>
      <c r="M216" s="250"/>
    </row>
    <row r="217" spans="3:13" s="348" customFormat="1">
      <c r="C217" s="349"/>
      <c r="H217" s="250"/>
      <c r="I217" s="250"/>
      <c r="J217" s="250"/>
      <c r="K217" s="250"/>
      <c r="L217" s="250"/>
      <c r="M217" s="250"/>
    </row>
    <row r="218" spans="3:13" s="348" customFormat="1">
      <c r="C218" s="349"/>
      <c r="H218" s="250"/>
      <c r="I218" s="250"/>
      <c r="J218" s="250"/>
      <c r="K218" s="250"/>
      <c r="L218" s="250"/>
      <c r="M218" s="250"/>
    </row>
    <row r="219" spans="3:13" s="348" customFormat="1">
      <c r="C219" s="349"/>
      <c r="H219" s="250"/>
      <c r="I219" s="250"/>
      <c r="J219" s="250"/>
      <c r="K219" s="250"/>
      <c r="L219" s="250"/>
      <c r="M219" s="250"/>
    </row>
    <row r="220" spans="3:13" s="348" customFormat="1">
      <c r="C220" s="349"/>
      <c r="H220" s="250"/>
      <c r="I220" s="250"/>
      <c r="J220" s="250"/>
      <c r="K220" s="250"/>
      <c r="L220" s="250"/>
      <c r="M220" s="250"/>
    </row>
    <row r="221" spans="3:13" s="348" customFormat="1">
      <c r="C221" s="349"/>
      <c r="H221" s="250"/>
      <c r="I221" s="250"/>
      <c r="J221" s="250"/>
      <c r="K221" s="250"/>
      <c r="L221" s="250"/>
      <c r="M221" s="250"/>
    </row>
    <row r="222" spans="3:13" s="348" customFormat="1">
      <c r="C222" s="349"/>
      <c r="H222" s="250"/>
      <c r="I222" s="250"/>
      <c r="J222" s="250"/>
      <c r="K222" s="250"/>
      <c r="L222" s="250"/>
      <c r="M222" s="250"/>
    </row>
    <row r="223" spans="3:13" s="348" customFormat="1">
      <c r="C223" s="349"/>
      <c r="H223" s="250"/>
      <c r="I223" s="250"/>
      <c r="J223" s="250"/>
      <c r="K223" s="250"/>
      <c r="L223" s="250"/>
      <c r="M223" s="250"/>
    </row>
    <row r="224" spans="3:13" s="348" customFormat="1">
      <c r="C224" s="349"/>
      <c r="H224" s="250"/>
      <c r="I224" s="250"/>
      <c r="J224" s="250"/>
      <c r="K224" s="250"/>
      <c r="L224" s="250"/>
      <c r="M224" s="250"/>
    </row>
    <row r="225" spans="3:13" s="348" customFormat="1">
      <c r="C225" s="349"/>
      <c r="H225" s="250"/>
      <c r="I225" s="250"/>
      <c r="J225" s="250"/>
      <c r="K225" s="250"/>
      <c r="L225" s="250"/>
      <c r="M225" s="250"/>
    </row>
    <row r="226" spans="3:13" s="348" customFormat="1">
      <c r="C226" s="349"/>
      <c r="H226" s="250"/>
      <c r="I226" s="250"/>
      <c r="J226" s="250"/>
      <c r="K226" s="250"/>
      <c r="L226" s="250"/>
      <c r="M226" s="250"/>
    </row>
    <row r="227" spans="3:13" s="348" customFormat="1">
      <c r="C227" s="349"/>
      <c r="H227" s="250"/>
      <c r="I227" s="250"/>
      <c r="J227" s="250"/>
      <c r="K227" s="250"/>
      <c r="L227" s="250"/>
      <c r="M227" s="250"/>
    </row>
    <row r="228" spans="3:13" s="348" customFormat="1">
      <c r="C228" s="349"/>
      <c r="H228" s="250"/>
      <c r="I228" s="250"/>
      <c r="J228" s="250"/>
      <c r="K228" s="250"/>
      <c r="L228" s="250"/>
      <c r="M228" s="250"/>
    </row>
    <row r="229" spans="3:13" s="348" customFormat="1">
      <c r="C229" s="349"/>
      <c r="H229" s="250"/>
      <c r="I229" s="250"/>
      <c r="J229" s="250"/>
      <c r="K229" s="250"/>
      <c r="L229" s="250"/>
      <c r="M229" s="250"/>
    </row>
    <row r="230" spans="3:13" s="348" customFormat="1">
      <c r="C230" s="349"/>
      <c r="H230" s="250"/>
      <c r="I230" s="250"/>
      <c r="J230" s="250"/>
      <c r="K230" s="250"/>
      <c r="L230" s="250"/>
      <c r="M230" s="250"/>
    </row>
    <row r="231" spans="3:13" s="348" customFormat="1">
      <c r="C231" s="349"/>
      <c r="H231" s="250"/>
      <c r="I231" s="250"/>
      <c r="J231" s="250"/>
      <c r="K231" s="250"/>
      <c r="L231" s="250"/>
      <c r="M231" s="250"/>
    </row>
    <row r="232" spans="3:13" s="348" customFormat="1">
      <c r="C232" s="349"/>
      <c r="H232" s="250"/>
      <c r="I232" s="250"/>
      <c r="J232" s="250"/>
      <c r="K232" s="250"/>
      <c r="L232" s="250"/>
      <c r="M232" s="250"/>
    </row>
    <row r="233" spans="3:13" s="348" customFormat="1">
      <c r="C233" s="349"/>
      <c r="H233" s="250"/>
      <c r="I233" s="250"/>
      <c r="J233" s="250"/>
      <c r="K233" s="250"/>
      <c r="L233" s="250"/>
      <c r="M233" s="250"/>
    </row>
    <row r="234" spans="3:13" s="348" customFormat="1">
      <c r="C234" s="349"/>
      <c r="H234" s="250"/>
      <c r="I234" s="250"/>
      <c r="J234" s="250"/>
      <c r="K234" s="250"/>
      <c r="L234" s="250"/>
      <c r="M234" s="250"/>
    </row>
    <row r="235" spans="3:13" s="348" customFormat="1">
      <c r="C235" s="349"/>
      <c r="H235" s="250"/>
      <c r="I235" s="250"/>
      <c r="J235" s="250"/>
      <c r="K235" s="250"/>
      <c r="L235" s="250"/>
      <c r="M235" s="250"/>
    </row>
    <row r="236" spans="3:13" s="348" customFormat="1">
      <c r="C236" s="349"/>
      <c r="H236" s="250"/>
      <c r="I236" s="250"/>
      <c r="J236" s="250"/>
      <c r="K236" s="250"/>
      <c r="L236" s="250"/>
      <c r="M236" s="250"/>
    </row>
    <row r="237" spans="3:13" s="348" customFormat="1">
      <c r="C237" s="349"/>
      <c r="H237" s="250"/>
      <c r="I237" s="250"/>
      <c r="J237" s="250"/>
      <c r="K237" s="250"/>
      <c r="L237" s="250"/>
      <c r="M237" s="250"/>
    </row>
    <row r="238" spans="3:13" s="348" customFormat="1">
      <c r="C238" s="349"/>
      <c r="H238" s="250"/>
      <c r="I238" s="250"/>
      <c r="J238" s="250"/>
      <c r="K238" s="250"/>
      <c r="L238" s="250"/>
      <c r="M238" s="250"/>
    </row>
    <row r="239" spans="3:13" s="348" customFormat="1">
      <c r="C239" s="349"/>
      <c r="H239" s="250"/>
      <c r="I239" s="250"/>
      <c r="J239" s="250"/>
      <c r="K239" s="250"/>
      <c r="L239" s="250"/>
      <c r="M239" s="250"/>
    </row>
    <row r="240" spans="3:13" s="348" customFormat="1">
      <c r="C240" s="349"/>
      <c r="H240" s="250"/>
      <c r="I240" s="250"/>
      <c r="J240" s="250"/>
      <c r="K240" s="250"/>
      <c r="L240" s="250"/>
      <c r="M240" s="250"/>
    </row>
    <row r="241" spans="3:13" s="348" customFormat="1">
      <c r="C241" s="349"/>
      <c r="H241" s="250"/>
      <c r="I241" s="250"/>
      <c r="J241" s="250"/>
      <c r="K241" s="250"/>
      <c r="L241" s="250"/>
      <c r="M241" s="250"/>
    </row>
    <row r="242" spans="3:13" s="348" customFormat="1">
      <c r="C242" s="349"/>
      <c r="H242" s="250"/>
      <c r="I242" s="250"/>
      <c r="J242" s="250"/>
      <c r="K242" s="250"/>
      <c r="L242" s="250"/>
      <c r="M242" s="250"/>
    </row>
    <row r="243" spans="3:13" s="348" customFormat="1">
      <c r="C243" s="349"/>
      <c r="H243" s="250"/>
      <c r="I243" s="250"/>
      <c r="J243" s="250"/>
      <c r="K243" s="250"/>
      <c r="L243" s="250"/>
      <c r="M243" s="250"/>
    </row>
    <row r="244" spans="3:13" s="348" customFormat="1">
      <c r="C244" s="349"/>
      <c r="H244" s="250"/>
      <c r="I244" s="250"/>
      <c r="J244" s="250"/>
      <c r="K244" s="250"/>
      <c r="L244" s="250"/>
      <c r="M244" s="250"/>
    </row>
    <row r="245" spans="3:13" s="348" customFormat="1">
      <c r="C245" s="349"/>
      <c r="H245" s="250"/>
      <c r="I245" s="250"/>
      <c r="J245" s="250"/>
      <c r="K245" s="250"/>
      <c r="L245" s="250"/>
      <c r="M245" s="250"/>
    </row>
    <row r="246" spans="3:13" s="348" customFormat="1">
      <c r="C246" s="349"/>
      <c r="H246" s="250"/>
      <c r="I246" s="250"/>
      <c r="J246" s="250"/>
      <c r="K246" s="250"/>
      <c r="L246" s="250"/>
      <c r="M246" s="250"/>
    </row>
    <row r="247" spans="3:13" s="348" customFormat="1">
      <c r="C247" s="349"/>
      <c r="H247" s="250"/>
      <c r="I247" s="250"/>
      <c r="J247" s="250"/>
      <c r="K247" s="250"/>
      <c r="L247" s="250"/>
      <c r="M247" s="250"/>
    </row>
    <row r="248" spans="3:13" s="348" customFormat="1">
      <c r="C248" s="349"/>
      <c r="H248" s="250"/>
      <c r="I248" s="250"/>
      <c r="J248" s="250"/>
      <c r="K248" s="250"/>
      <c r="L248" s="250"/>
      <c r="M248" s="250"/>
    </row>
    <row r="249" spans="3:13" s="348" customFormat="1">
      <c r="C249" s="349"/>
      <c r="H249" s="250"/>
      <c r="I249" s="250"/>
      <c r="J249" s="250"/>
      <c r="K249" s="250"/>
      <c r="L249" s="250"/>
      <c r="M249" s="250"/>
    </row>
    <row r="250" spans="3:13" s="348" customFormat="1">
      <c r="C250" s="349"/>
      <c r="H250" s="250"/>
      <c r="I250" s="250"/>
      <c r="J250" s="250"/>
      <c r="K250" s="250"/>
      <c r="L250" s="250"/>
      <c r="M250" s="250"/>
    </row>
    <row r="251" spans="3:13" s="348" customFormat="1">
      <c r="C251" s="349"/>
      <c r="H251" s="250"/>
      <c r="I251" s="250"/>
      <c r="J251" s="250"/>
      <c r="K251" s="250"/>
      <c r="L251" s="250"/>
      <c r="M251" s="250"/>
    </row>
    <row r="252" spans="3:13" s="348" customFormat="1">
      <c r="C252" s="349"/>
      <c r="H252" s="250"/>
      <c r="I252" s="250"/>
      <c r="J252" s="250"/>
      <c r="K252" s="250"/>
      <c r="L252" s="250"/>
      <c r="M252" s="250"/>
    </row>
    <row r="253" spans="3:13" s="348" customFormat="1">
      <c r="C253" s="349"/>
      <c r="H253" s="250"/>
      <c r="I253" s="250"/>
      <c r="J253" s="250"/>
      <c r="K253" s="250"/>
      <c r="L253" s="250"/>
      <c r="M253" s="250"/>
    </row>
    <row r="254" spans="3:13" s="348" customFormat="1">
      <c r="C254" s="349"/>
      <c r="H254" s="250"/>
      <c r="I254" s="250"/>
      <c r="J254" s="250"/>
      <c r="K254" s="250"/>
      <c r="L254" s="250"/>
      <c r="M254" s="250"/>
    </row>
    <row r="255" spans="3:13" s="348" customFormat="1">
      <c r="C255" s="349"/>
      <c r="H255" s="250"/>
      <c r="I255" s="250"/>
      <c r="J255" s="250"/>
      <c r="K255" s="250"/>
      <c r="L255" s="250"/>
      <c r="M255" s="250"/>
    </row>
    <row r="256" spans="3:13" s="348" customFormat="1">
      <c r="C256" s="349"/>
      <c r="H256" s="250"/>
      <c r="I256" s="250"/>
      <c r="J256" s="250"/>
      <c r="K256" s="250"/>
      <c r="L256" s="250"/>
      <c r="M256" s="250"/>
    </row>
    <row r="257" spans="3:13" s="348" customFormat="1">
      <c r="C257" s="349"/>
      <c r="H257" s="250"/>
      <c r="I257" s="250"/>
      <c r="J257" s="250"/>
      <c r="K257" s="250"/>
      <c r="L257" s="250"/>
      <c r="M257" s="250"/>
    </row>
    <row r="258" spans="3:13" s="348" customFormat="1">
      <c r="C258" s="349"/>
      <c r="H258" s="250"/>
      <c r="I258" s="250"/>
      <c r="J258" s="250"/>
      <c r="K258" s="250"/>
      <c r="L258" s="250"/>
      <c r="M258" s="250"/>
    </row>
    <row r="259" spans="3:13" s="348" customFormat="1">
      <c r="C259" s="349"/>
      <c r="H259" s="250"/>
      <c r="I259" s="250"/>
      <c r="J259" s="250"/>
      <c r="K259" s="250"/>
      <c r="L259" s="250"/>
      <c r="M259" s="250"/>
    </row>
    <row r="260" spans="3:13" s="348" customFormat="1">
      <c r="C260" s="349"/>
      <c r="H260" s="250"/>
      <c r="I260" s="250"/>
      <c r="J260" s="250"/>
      <c r="K260" s="250"/>
      <c r="L260" s="250"/>
      <c r="M260" s="250"/>
    </row>
    <row r="261" spans="3:13" s="348" customFormat="1">
      <c r="C261" s="349"/>
      <c r="H261" s="250"/>
      <c r="I261" s="250"/>
      <c r="J261" s="250"/>
      <c r="K261" s="250"/>
      <c r="L261" s="250"/>
      <c r="M261" s="250"/>
    </row>
    <row r="262" spans="3:13" s="348" customFormat="1">
      <c r="C262" s="349"/>
      <c r="H262" s="250"/>
      <c r="I262" s="250"/>
      <c r="J262" s="250"/>
      <c r="K262" s="250"/>
      <c r="L262" s="250"/>
      <c r="M262" s="250"/>
    </row>
    <row r="263" spans="3:13" s="348" customFormat="1">
      <c r="C263" s="349"/>
      <c r="H263" s="250"/>
      <c r="I263" s="250"/>
      <c r="J263" s="250"/>
      <c r="K263" s="250"/>
      <c r="L263" s="250"/>
      <c r="M263" s="250"/>
    </row>
    <row r="264" spans="3:13" s="348" customFormat="1">
      <c r="C264" s="349"/>
      <c r="H264" s="250"/>
      <c r="I264" s="250"/>
      <c r="J264" s="250"/>
      <c r="K264" s="250"/>
      <c r="L264" s="250"/>
      <c r="M264" s="250"/>
    </row>
    <row r="265" spans="3:13" s="348" customFormat="1">
      <c r="C265" s="349"/>
      <c r="H265" s="250"/>
      <c r="I265" s="250"/>
      <c r="J265" s="250"/>
      <c r="K265" s="250"/>
      <c r="L265" s="250"/>
      <c r="M265" s="250"/>
    </row>
    <row r="266" spans="3:13" s="348" customFormat="1">
      <c r="C266" s="349"/>
      <c r="H266" s="250"/>
      <c r="I266" s="250"/>
      <c r="J266" s="250"/>
      <c r="K266" s="250"/>
      <c r="L266" s="250"/>
      <c r="M266" s="250"/>
    </row>
    <row r="267" spans="3:13" s="348" customFormat="1">
      <c r="C267" s="349"/>
      <c r="H267" s="250"/>
      <c r="I267" s="250"/>
      <c r="J267" s="250"/>
      <c r="K267" s="250"/>
      <c r="L267" s="250"/>
      <c r="M267" s="250"/>
    </row>
    <row r="268" spans="3:13" s="348" customFormat="1">
      <c r="C268" s="349"/>
      <c r="H268" s="250"/>
      <c r="I268" s="250"/>
      <c r="J268" s="250"/>
      <c r="K268" s="250"/>
      <c r="L268" s="250"/>
      <c r="M268" s="250"/>
    </row>
    <row r="269" spans="3:13" s="348" customFormat="1">
      <c r="C269" s="349"/>
      <c r="H269" s="250"/>
      <c r="I269" s="250"/>
      <c r="J269" s="250"/>
      <c r="K269" s="250"/>
      <c r="L269" s="250"/>
      <c r="M269" s="250"/>
    </row>
    <row r="270" spans="3:13" s="348" customFormat="1">
      <c r="C270" s="349"/>
      <c r="H270" s="250"/>
      <c r="I270" s="250"/>
      <c r="J270" s="250"/>
      <c r="K270" s="250"/>
      <c r="L270" s="250"/>
      <c r="M270" s="250"/>
    </row>
    <row r="271" spans="3:13" s="348" customFormat="1">
      <c r="C271" s="349"/>
      <c r="H271" s="250"/>
      <c r="I271" s="250"/>
      <c r="J271" s="250"/>
      <c r="K271" s="250"/>
      <c r="L271" s="250"/>
      <c r="M271" s="250"/>
    </row>
    <row r="272" spans="3:13" s="348" customFormat="1">
      <c r="C272" s="349"/>
      <c r="H272" s="250"/>
      <c r="I272" s="250"/>
      <c r="J272" s="250"/>
      <c r="K272" s="250"/>
      <c r="L272" s="250"/>
      <c r="M272" s="250"/>
    </row>
    <row r="273" spans="3:13" s="348" customFormat="1">
      <c r="C273" s="349"/>
      <c r="H273" s="250"/>
      <c r="I273" s="250"/>
      <c r="J273" s="250"/>
      <c r="K273" s="250"/>
      <c r="L273" s="250"/>
      <c r="M273" s="250"/>
    </row>
    <row r="274" spans="3:13" s="348" customFormat="1">
      <c r="C274" s="349"/>
      <c r="H274" s="250"/>
      <c r="I274" s="250"/>
      <c r="J274" s="250"/>
      <c r="K274" s="250"/>
      <c r="L274" s="250"/>
      <c r="M274" s="250"/>
    </row>
    <row r="275" spans="3:13" s="348" customFormat="1">
      <c r="C275" s="349"/>
      <c r="H275" s="250"/>
      <c r="I275" s="250"/>
      <c r="J275" s="250"/>
      <c r="K275" s="250"/>
      <c r="L275" s="250"/>
      <c r="M275" s="250"/>
    </row>
    <row r="276" spans="3:13" s="348" customFormat="1">
      <c r="C276" s="349"/>
      <c r="H276" s="250"/>
      <c r="I276" s="250"/>
      <c r="J276" s="250"/>
      <c r="K276" s="250"/>
      <c r="L276" s="250"/>
      <c r="M276" s="250"/>
    </row>
    <row r="277" spans="3:13" s="348" customFormat="1">
      <c r="C277" s="349"/>
      <c r="H277" s="250"/>
      <c r="I277" s="250"/>
      <c r="J277" s="250"/>
      <c r="K277" s="250"/>
      <c r="L277" s="250"/>
      <c r="M277" s="250"/>
    </row>
    <row r="278" spans="3:13" s="348" customFormat="1">
      <c r="C278" s="349"/>
      <c r="H278" s="250"/>
      <c r="I278" s="250"/>
      <c r="J278" s="250"/>
      <c r="K278" s="250"/>
      <c r="L278" s="250"/>
      <c r="M278" s="250"/>
    </row>
    <row r="279" spans="3:13" s="348" customFormat="1">
      <c r="C279" s="349"/>
      <c r="H279" s="250"/>
      <c r="I279" s="250"/>
      <c r="J279" s="250"/>
      <c r="K279" s="250"/>
      <c r="L279" s="250"/>
      <c r="M279" s="250"/>
    </row>
    <row r="280" spans="3:13" s="348" customFormat="1">
      <c r="C280" s="349"/>
      <c r="H280" s="250"/>
      <c r="I280" s="250"/>
      <c r="J280" s="250"/>
      <c r="K280" s="250"/>
      <c r="L280" s="250"/>
      <c r="M280" s="250"/>
    </row>
    <row r="281" spans="3:13" s="348" customFormat="1">
      <c r="C281" s="349"/>
      <c r="H281" s="250"/>
      <c r="I281" s="250"/>
      <c r="J281" s="250"/>
      <c r="K281" s="250"/>
      <c r="L281" s="250"/>
      <c r="M281" s="250"/>
    </row>
    <row r="282" spans="3:13" s="348" customFormat="1">
      <c r="C282" s="349"/>
      <c r="H282" s="250"/>
      <c r="I282" s="250"/>
      <c r="J282" s="250"/>
      <c r="K282" s="250"/>
      <c r="L282" s="250"/>
      <c r="M282" s="250"/>
    </row>
    <row r="283" spans="3:13" s="348" customFormat="1">
      <c r="C283" s="349"/>
      <c r="H283" s="250"/>
      <c r="I283" s="250"/>
      <c r="J283" s="250"/>
      <c r="K283" s="250"/>
      <c r="L283" s="250"/>
      <c r="M283" s="250"/>
    </row>
    <row r="284" spans="3:13" s="348" customFormat="1">
      <c r="C284" s="349"/>
      <c r="H284" s="250"/>
      <c r="I284" s="250"/>
      <c r="J284" s="250"/>
      <c r="K284" s="250"/>
      <c r="L284" s="250"/>
      <c r="M284" s="250"/>
    </row>
    <row r="285" spans="3:13" s="348" customFormat="1">
      <c r="C285" s="349"/>
      <c r="H285" s="250"/>
      <c r="I285" s="250"/>
      <c r="J285" s="250"/>
      <c r="K285" s="250"/>
      <c r="L285" s="250"/>
      <c r="M285" s="250"/>
    </row>
    <row r="286" spans="3:13" s="348" customFormat="1">
      <c r="C286" s="349"/>
      <c r="H286" s="250"/>
      <c r="I286" s="250"/>
      <c r="J286" s="250"/>
      <c r="K286" s="250"/>
      <c r="L286" s="250"/>
      <c r="M286" s="250"/>
    </row>
    <row r="287" spans="3:13" s="348" customFormat="1">
      <c r="C287" s="349"/>
      <c r="H287" s="250"/>
      <c r="I287" s="250"/>
      <c r="J287" s="250"/>
      <c r="K287" s="250"/>
      <c r="L287" s="250"/>
      <c r="M287" s="250"/>
    </row>
    <row r="288" spans="3:13" s="348" customFormat="1">
      <c r="C288" s="349"/>
      <c r="H288" s="250"/>
      <c r="I288" s="250"/>
      <c r="J288" s="250"/>
      <c r="K288" s="250"/>
      <c r="L288" s="250"/>
      <c r="M288" s="250"/>
    </row>
    <row r="289" spans="3:13" s="348" customFormat="1">
      <c r="C289" s="349"/>
      <c r="H289" s="250"/>
      <c r="I289" s="250"/>
      <c r="J289" s="250"/>
      <c r="K289" s="250"/>
      <c r="L289" s="250"/>
      <c r="M289" s="250"/>
    </row>
  </sheetData>
  <mergeCells count="88">
    <mergeCell ref="G19:H19"/>
    <mergeCell ref="C1:L1"/>
    <mergeCell ref="D9:H9"/>
    <mergeCell ref="E10:H10"/>
    <mergeCell ref="G11:H11"/>
    <mergeCell ref="G12:H12"/>
    <mergeCell ref="E35:H35"/>
    <mergeCell ref="G24:H24"/>
    <mergeCell ref="E25:H25"/>
    <mergeCell ref="E26:H26"/>
    <mergeCell ref="E27:H27"/>
    <mergeCell ref="G28:H28"/>
    <mergeCell ref="G29:H29"/>
    <mergeCell ref="G30:H30"/>
    <mergeCell ref="E31:H31"/>
    <mergeCell ref="E32:H32"/>
    <mergeCell ref="E33:H33"/>
    <mergeCell ref="E34:H34"/>
    <mergeCell ref="G49:H49"/>
    <mergeCell ref="D38:H38"/>
    <mergeCell ref="E39:H39"/>
    <mergeCell ref="G40:H40"/>
    <mergeCell ref="G41:H41"/>
    <mergeCell ref="E42:H42"/>
    <mergeCell ref="G43:H43"/>
    <mergeCell ref="G44:H44"/>
    <mergeCell ref="G45:H45"/>
    <mergeCell ref="G46:H46"/>
    <mergeCell ref="G47:H47"/>
    <mergeCell ref="G48:H48"/>
    <mergeCell ref="G61:H61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E60:H60"/>
    <mergeCell ref="E73:H73"/>
    <mergeCell ref="G62:H62"/>
    <mergeCell ref="G63:H63"/>
    <mergeCell ref="E64:H64"/>
    <mergeCell ref="E65:H65"/>
    <mergeCell ref="E66:H66"/>
    <mergeCell ref="G67:H67"/>
    <mergeCell ref="G68:H68"/>
    <mergeCell ref="G69:H69"/>
    <mergeCell ref="G70:H70"/>
    <mergeCell ref="G71:H71"/>
    <mergeCell ref="E72:H72"/>
    <mergeCell ref="G85:H85"/>
    <mergeCell ref="G74:H74"/>
    <mergeCell ref="G75:H75"/>
    <mergeCell ref="G76:H76"/>
    <mergeCell ref="E77:H77"/>
    <mergeCell ref="E78:H78"/>
    <mergeCell ref="G79:H79"/>
    <mergeCell ref="G80:H80"/>
    <mergeCell ref="E81:H81"/>
    <mergeCell ref="G82:H82"/>
    <mergeCell ref="G83:H83"/>
    <mergeCell ref="G84:H84"/>
    <mergeCell ref="E104:H104"/>
    <mergeCell ref="C88:H88"/>
    <mergeCell ref="D90:H90"/>
    <mergeCell ref="E91:H91"/>
    <mergeCell ref="E92:H92"/>
    <mergeCell ref="D95:H95"/>
    <mergeCell ref="E96:H96"/>
    <mergeCell ref="E97:H97"/>
    <mergeCell ref="D100:H100"/>
    <mergeCell ref="E101:H101"/>
    <mergeCell ref="G102:H102"/>
    <mergeCell ref="G103:H103"/>
    <mergeCell ref="G115:H115"/>
    <mergeCell ref="G116:H116"/>
    <mergeCell ref="E117:H117"/>
    <mergeCell ref="E118:H118"/>
    <mergeCell ref="G105:H105"/>
    <mergeCell ref="G106:H106"/>
    <mergeCell ref="D111:H111"/>
    <mergeCell ref="E112:H112"/>
    <mergeCell ref="G113:H113"/>
    <mergeCell ref="G114:H114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6" fitToHeight="0" orientation="portrait" r:id="rId1"/>
  <headerFooter alignWithMargins="0">
    <oddFooter>&amp;C&amp;"Garamond,Corsivo"&amp;P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289"/>
  <sheetViews>
    <sheetView showGridLines="0" view="pageBreakPreview" zoomScale="90" zoomScaleNormal="100" zoomScaleSheetLayoutView="90" workbookViewId="0">
      <pane xSplit="8" ySplit="8" topLeftCell="I9" activePane="bottomRight" state="frozen"/>
      <selection activeCell="Q309" sqref="Q309"/>
      <selection pane="topRight" activeCell="Q309" sqref="Q309"/>
      <selection pane="bottomLeft" activeCell="Q309" sqref="Q309"/>
      <selection pane="bottomRight" activeCell="N1" sqref="N1:R1048576"/>
    </sheetView>
  </sheetViews>
  <sheetFormatPr defaultColWidth="10.42578125" defaultRowHeight="15"/>
  <cols>
    <col min="1" max="1" width="10.42578125" style="250"/>
    <col min="2" max="2" width="4.7109375" style="250" customWidth="1"/>
    <col min="3" max="3" width="4" style="348" customWidth="1"/>
    <col min="4" max="4" width="4.5703125" style="348" customWidth="1"/>
    <col min="5" max="5" width="2.5703125" style="348" customWidth="1"/>
    <col min="6" max="7" width="4" style="348" customWidth="1"/>
    <col min="8" max="8" width="59.5703125" style="250" customWidth="1"/>
    <col min="9" max="10" width="23.140625" style="250" customWidth="1"/>
    <col min="11" max="11" width="23.140625" style="250" bestFit="1" customWidth="1"/>
    <col min="12" max="12" width="15.140625" style="250" customWidth="1"/>
    <col min="13" max="13" width="10.42578125" style="250" customWidth="1"/>
    <col min="14" max="16384" width="10.42578125" style="250"/>
  </cols>
  <sheetData>
    <row r="1" spans="1:13" s="238" customFormat="1" ht="36.75" customHeight="1">
      <c r="C1" s="774" t="s">
        <v>6075</v>
      </c>
      <c r="D1" s="774"/>
      <c r="E1" s="774"/>
      <c r="F1" s="774"/>
      <c r="G1" s="774"/>
      <c r="H1" s="774"/>
      <c r="I1" s="774"/>
      <c r="J1" s="774"/>
      <c r="K1" s="774"/>
      <c r="L1" s="774"/>
      <c r="M1" s="239"/>
    </row>
    <row r="2" spans="1:13" s="238" customFormat="1">
      <c r="C2" s="240"/>
      <c r="D2" s="240"/>
      <c r="E2" s="240"/>
      <c r="F2" s="240"/>
      <c r="G2" s="240"/>
      <c r="H2" s="240"/>
    </row>
    <row r="3" spans="1:13" s="238" customFormat="1" ht="15.75" thickBot="1">
      <c r="C3" s="240"/>
      <c r="D3" s="240"/>
      <c r="E3" s="240"/>
      <c r="F3" s="240"/>
      <c r="G3" s="240"/>
      <c r="H3" s="240"/>
    </row>
    <row r="4" spans="1:13" s="241" customFormat="1" ht="27.6" customHeight="1">
      <c r="C4" s="242" t="s">
        <v>2416</v>
      </c>
      <c r="D4" s="243"/>
      <c r="E4" s="243"/>
      <c r="F4" s="243"/>
      <c r="G4" s="243"/>
      <c r="H4" s="243"/>
      <c r="I4" s="243"/>
      <c r="J4" s="243"/>
      <c r="K4" s="244" t="s">
        <v>6076</v>
      </c>
      <c r="L4" s="245"/>
    </row>
    <row r="5" spans="1:13" s="241" customFormat="1" ht="27.6" customHeight="1" thickBot="1">
      <c r="C5" s="246"/>
      <c r="D5" s="247"/>
      <c r="E5" s="247"/>
      <c r="F5" s="247"/>
      <c r="G5" s="247"/>
      <c r="H5" s="247"/>
      <c r="I5" s="247"/>
      <c r="J5" s="247"/>
      <c r="K5" s="248"/>
      <c r="L5" s="249"/>
    </row>
    <row r="6" spans="1:13" ht="15" customHeight="1" thickBot="1">
      <c r="C6" s="251"/>
      <c r="D6" s="251"/>
      <c r="E6" s="251"/>
      <c r="F6" s="251"/>
      <c r="G6" s="251"/>
      <c r="H6" s="251"/>
      <c r="I6" s="252"/>
    </row>
    <row r="7" spans="1:13" ht="39.75" customHeight="1">
      <c r="C7" s="253" t="s">
        <v>6077</v>
      </c>
      <c r="D7" s="254"/>
      <c r="E7" s="254"/>
      <c r="F7" s="254"/>
      <c r="G7" s="254"/>
      <c r="H7" s="255"/>
      <c r="I7" s="256" t="s">
        <v>6078</v>
      </c>
      <c r="J7" s="256" t="s">
        <v>6078</v>
      </c>
      <c r="K7" s="257" t="str">
        <f>CONCATENATE("ABWEICHUNG ",  J8, " / ", I8)</f>
        <v>ABWEICHUNG 2014 / 2015</v>
      </c>
      <c r="L7" s="258"/>
    </row>
    <row r="8" spans="1:13" ht="22.5" customHeight="1">
      <c r="C8" s="259"/>
      <c r="D8" s="260"/>
      <c r="E8" s="260"/>
      <c r="F8" s="260"/>
      <c r="G8" s="260"/>
      <c r="H8" s="261"/>
      <c r="I8" s="262">
        <f>IF('CE statale'!I8=0,"",'CE statale'!I8)</f>
        <v>2015</v>
      </c>
      <c r="J8" s="262">
        <f>IF('CE statale'!J8=0,"",'CE statale'!J8)</f>
        <v>2014</v>
      </c>
      <c r="K8" s="263" t="s">
        <v>6079</v>
      </c>
      <c r="L8" s="264" t="s">
        <v>14</v>
      </c>
    </row>
    <row r="9" spans="1:13" s="271" customFormat="1" ht="15" customHeight="1">
      <c r="A9" s="265"/>
      <c r="B9" s="265"/>
      <c r="C9" s="266" t="s">
        <v>6008</v>
      </c>
      <c r="D9" s="775" t="s">
        <v>6080</v>
      </c>
      <c r="E9" s="775"/>
      <c r="F9" s="775"/>
      <c r="G9" s="775"/>
      <c r="H9" s="776"/>
      <c r="I9" s="267" t="str">
        <f>IF('CE statale'!I9=0,"",'CE statale'!I9)</f>
        <v/>
      </c>
      <c r="J9" s="267" t="str">
        <f>IF('CE statale'!J9=0,"",'CE statale'!J9)</f>
        <v/>
      </c>
      <c r="K9" s="268" t="str">
        <f>IF('CE statale'!K9=0,"",'CE statale'!K9)</f>
        <v/>
      </c>
      <c r="L9" s="269" t="str">
        <f>IF('CE statale'!L9=0,"",'CE statale'!L9)</f>
        <v/>
      </c>
      <c r="M9" s="270"/>
    </row>
    <row r="10" spans="1:13" s="271" customFormat="1" ht="15" customHeight="1">
      <c r="A10" s="265"/>
      <c r="B10" s="265"/>
      <c r="C10" s="272"/>
      <c r="D10" s="273" t="s">
        <v>6010</v>
      </c>
      <c r="E10" s="763" t="s">
        <v>6081</v>
      </c>
      <c r="F10" s="763"/>
      <c r="G10" s="763"/>
      <c r="H10" s="764"/>
      <c r="I10" s="274" t="str">
        <f>IF('CE statale'!I10=0,"",'CE statale'!I10)</f>
        <v/>
      </c>
      <c r="J10" s="274" t="str">
        <f>IF('CE statale'!J10=0,"",'CE statale'!J10)</f>
        <v/>
      </c>
      <c r="K10" s="275" t="str">
        <f>IF('CE statale'!K10=0,"",'CE statale'!K10)</f>
        <v/>
      </c>
      <c r="L10" s="276" t="str">
        <f>IF('CE statale'!L10=0,"",'CE statale'!L10)</f>
        <v xml:space="preserve">-    </v>
      </c>
      <c r="M10" s="270"/>
    </row>
    <row r="11" spans="1:13" s="241" customFormat="1" ht="30" customHeight="1">
      <c r="A11" s="265" t="s">
        <v>5104</v>
      </c>
      <c r="B11" s="265"/>
      <c r="C11" s="277"/>
      <c r="D11" s="278"/>
      <c r="E11" s="279"/>
      <c r="F11" s="278" t="s">
        <v>6012</v>
      </c>
      <c r="G11" s="761" t="s">
        <v>6082</v>
      </c>
      <c r="H11" s="762"/>
      <c r="I11" s="280" t="str">
        <f>IF('CE statale'!I11=0,"",'CE statale'!I11)</f>
        <v/>
      </c>
      <c r="J11" s="280" t="str">
        <f>IF('CE statale'!J11=0,"",'CE statale'!J11)</f>
        <v/>
      </c>
      <c r="K11" s="281" t="str">
        <f>IF('CE statale'!K11=0,"",'CE statale'!K11)</f>
        <v/>
      </c>
      <c r="L11" s="282" t="str">
        <f>IF('CE statale'!L11=0,"",'CE statale'!L11)</f>
        <v xml:space="preserve">-    </v>
      </c>
      <c r="M11" s="265"/>
    </row>
    <row r="12" spans="1:13" s="241" customFormat="1" ht="15" customHeight="1">
      <c r="A12" s="265"/>
      <c r="B12" s="265"/>
      <c r="C12" s="277"/>
      <c r="D12" s="278"/>
      <c r="E12" s="279"/>
      <c r="F12" s="278" t="s">
        <v>6013</v>
      </c>
      <c r="G12" s="761" t="s">
        <v>6083</v>
      </c>
      <c r="H12" s="762"/>
      <c r="I12" s="280" t="str">
        <f>IF('CE statale'!I12=0,"",'CE statale'!I12)</f>
        <v/>
      </c>
      <c r="J12" s="280" t="str">
        <f>IF('CE statale'!J12=0,"",'CE statale'!J12)</f>
        <v/>
      </c>
      <c r="K12" s="281" t="str">
        <f>IF('CE statale'!K12=0,"",'CE statale'!K12)</f>
        <v/>
      </c>
      <c r="L12" s="282" t="str">
        <f>IF('CE statale'!L12=0,"",'CE statale'!L12)</f>
        <v xml:space="preserve">-    </v>
      </c>
      <c r="M12" s="265"/>
    </row>
    <row r="13" spans="1:13" s="290" customFormat="1" ht="30" customHeight="1">
      <c r="A13" s="265" t="s">
        <v>5130</v>
      </c>
      <c r="B13" s="265"/>
      <c r="C13" s="283"/>
      <c r="D13" s="284"/>
      <c r="E13" s="285"/>
      <c r="F13" s="284"/>
      <c r="G13" s="286" t="s">
        <v>6010</v>
      </c>
      <c r="H13" s="287" t="s">
        <v>6084</v>
      </c>
      <c r="I13" s="288" t="str">
        <f>IF('CE statale'!I13=0,"",'CE statale'!I13)</f>
        <v/>
      </c>
      <c r="J13" s="288" t="str">
        <f>IF('CE statale'!J13=0,"",'CE statale'!J13)</f>
        <v/>
      </c>
      <c r="K13" s="288" t="str">
        <f>IF('CE statale'!K13=0,"",'CE statale'!K13)</f>
        <v/>
      </c>
      <c r="L13" s="282" t="str">
        <f>IF('CE statale'!L13=0,"",'CE statale'!L13)</f>
        <v xml:space="preserve">-    </v>
      </c>
      <c r="M13" s="289"/>
    </row>
    <row r="14" spans="1:13" s="290" customFormat="1" ht="30" customHeight="1">
      <c r="A14" s="289" t="s">
        <v>5113</v>
      </c>
      <c r="B14" s="289"/>
      <c r="C14" s="283"/>
      <c r="D14" s="284"/>
      <c r="E14" s="285"/>
      <c r="F14" s="284"/>
      <c r="G14" s="286" t="s">
        <v>6015</v>
      </c>
      <c r="H14" s="287" t="s">
        <v>6085</v>
      </c>
      <c r="I14" s="288" t="str">
        <f>IF('CE statale'!I14=0,"",'CE statale'!I14)</f>
        <v/>
      </c>
      <c r="J14" s="288" t="str">
        <f>IF('CE statale'!J14=0,"",'CE statale'!J14)</f>
        <v/>
      </c>
      <c r="K14" s="288" t="str">
        <f>IF('CE statale'!K14=0,"",'CE statale'!K14)</f>
        <v/>
      </c>
      <c r="L14" s="282" t="str">
        <f>IF('CE statale'!L14=0,"",'CE statale'!L14)</f>
        <v xml:space="preserve">-    </v>
      </c>
      <c r="M14" s="289"/>
    </row>
    <row r="15" spans="1:13" s="290" customFormat="1" ht="30" customHeight="1">
      <c r="A15" s="265" t="s">
        <v>5150</v>
      </c>
      <c r="B15" s="265"/>
      <c r="C15" s="283"/>
      <c r="D15" s="284"/>
      <c r="E15" s="285"/>
      <c r="F15" s="284"/>
      <c r="G15" s="286" t="s">
        <v>6016</v>
      </c>
      <c r="H15" s="287" t="s">
        <v>6086</v>
      </c>
      <c r="I15" s="288" t="str">
        <f>IF('CE statale'!I15=0,"",'CE statale'!I15)</f>
        <v/>
      </c>
      <c r="J15" s="288" t="str">
        <f>IF('CE statale'!J15=0,"",'CE statale'!J15)</f>
        <v/>
      </c>
      <c r="K15" s="288" t="str">
        <f>IF('CE statale'!K15=0,"",'CE statale'!K15)</f>
        <v/>
      </c>
      <c r="L15" s="282" t="str">
        <f>IF('CE statale'!L15=0,"",'CE statale'!L15)</f>
        <v xml:space="preserve">-    </v>
      </c>
      <c r="M15" s="289"/>
    </row>
    <row r="16" spans="1:13" s="290" customFormat="1" ht="30" customHeight="1">
      <c r="A16" s="289" t="s">
        <v>5193</v>
      </c>
      <c r="B16" s="289"/>
      <c r="C16" s="283"/>
      <c r="D16" s="284"/>
      <c r="E16" s="285"/>
      <c r="F16" s="284"/>
      <c r="G16" s="286" t="s">
        <v>6017</v>
      </c>
      <c r="H16" s="287" t="s">
        <v>6087</v>
      </c>
      <c r="I16" s="288" t="str">
        <f>IF('CE statale'!I16=0,"",'CE statale'!I16)</f>
        <v/>
      </c>
      <c r="J16" s="288" t="str">
        <f>IF('CE statale'!J16=0,"",'CE statale'!J16)</f>
        <v/>
      </c>
      <c r="K16" s="288" t="str">
        <f>IF('CE statale'!K16=0,"",'CE statale'!K16)</f>
        <v/>
      </c>
      <c r="L16" s="282" t="str">
        <f>IF('CE statale'!L16=0,"",'CE statale'!L16)</f>
        <v xml:space="preserve">-    </v>
      </c>
      <c r="M16" s="289"/>
    </row>
    <row r="17" spans="1:33" s="290" customFormat="1" ht="30" customHeight="1">
      <c r="A17" s="265" t="s">
        <v>6018</v>
      </c>
      <c r="B17" s="265"/>
      <c r="C17" s="283"/>
      <c r="D17" s="284"/>
      <c r="E17" s="285"/>
      <c r="F17" s="284"/>
      <c r="G17" s="286" t="s">
        <v>6019</v>
      </c>
      <c r="H17" s="287" t="s">
        <v>6088</v>
      </c>
      <c r="I17" s="288" t="str">
        <f>IF('CE statale'!I17=0,"",'CE statale'!I17)</f>
        <v/>
      </c>
      <c r="J17" s="288" t="str">
        <f>IF('CE statale'!J17=0,"",'CE statale'!J17)</f>
        <v/>
      </c>
      <c r="K17" s="288" t="str">
        <f>IF('CE statale'!K17=0,"",'CE statale'!K17)</f>
        <v/>
      </c>
      <c r="L17" s="291" t="str">
        <f>IF('CE statale'!L17=0,"",'CE statale'!L17)</f>
        <v xml:space="preserve">-    </v>
      </c>
      <c r="M17" s="289"/>
    </row>
    <row r="18" spans="1:33" s="290" customFormat="1">
      <c r="A18" s="289" t="s">
        <v>5223</v>
      </c>
      <c r="B18" s="289"/>
      <c r="C18" s="283"/>
      <c r="D18" s="284"/>
      <c r="E18" s="285"/>
      <c r="F18" s="284"/>
      <c r="G18" s="286" t="s">
        <v>6021</v>
      </c>
      <c r="H18" s="287" t="s">
        <v>6089</v>
      </c>
      <c r="I18" s="288" t="str">
        <f>IF('CE statale'!I18=0,"",'CE statale'!I18)</f>
        <v/>
      </c>
      <c r="J18" s="288" t="str">
        <f>IF('CE statale'!J18=0,"",'CE statale'!J18)</f>
        <v/>
      </c>
      <c r="K18" s="288" t="str">
        <f>IF('CE statale'!K18=0,"",'CE statale'!K18)</f>
        <v/>
      </c>
      <c r="L18" s="282" t="str">
        <f>IF('CE statale'!L18=0,"",'CE statale'!L18)</f>
        <v xml:space="preserve">-    </v>
      </c>
      <c r="M18" s="289"/>
    </row>
    <row r="19" spans="1:33" s="241" customFormat="1" ht="15" customHeight="1">
      <c r="A19" s="265"/>
      <c r="B19" s="265"/>
      <c r="C19" s="277"/>
      <c r="D19" s="278"/>
      <c r="E19" s="279"/>
      <c r="F19" s="278" t="s">
        <v>6022</v>
      </c>
      <c r="G19" s="761" t="s">
        <v>6090</v>
      </c>
      <c r="H19" s="762"/>
      <c r="I19" s="280" t="str">
        <f>IF('CE statale'!I19=0,"",'CE statale'!I19)</f>
        <v/>
      </c>
      <c r="J19" s="280" t="str">
        <f>IF('CE statale'!J19=0,"",'CE statale'!J19)</f>
        <v/>
      </c>
      <c r="K19" s="281" t="str">
        <f>IF('CE statale'!K19=0,"",'CE statale'!K19)</f>
        <v/>
      </c>
      <c r="L19" s="282" t="str">
        <f>IF('CE statale'!L19=0,"",'CE statale'!L19)</f>
        <v xml:space="preserve">-    </v>
      </c>
      <c r="M19" s="265"/>
    </row>
    <row r="20" spans="1:33" s="241" customFormat="1">
      <c r="A20" s="265" t="s">
        <v>5238</v>
      </c>
      <c r="B20" s="265"/>
      <c r="C20" s="277"/>
      <c r="D20" s="278"/>
      <c r="E20" s="279"/>
      <c r="F20" s="279"/>
      <c r="G20" s="292" t="s">
        <v>6010</v>
      </c>
      <c r="H20" s="287" t="s">
        <v>6091</v>
      </c>
      <c r="I20" s="288" t="str">
        <f>IF('CE statale'!I20=0,"",'CE statale'!I20)</f>
        <v/>
      </c>
      <c r="J20" s="288" t="str">
        <f>IF('CE statale'!J20=0,"",'CE statale'!J20)</f>
        <v/>
      </c>
      <c r="K20" s="288" t="str">
        <f>IF('CE statale'!K20=0,"",'CE statale'!K20)</f>
        <v/>
      </c>
      <c r="L20" s="293" t="str">
        <f>IF('CE statale'!L20=0,"",'CE statale'!L20)</f>
        <v xml:space="preserve">-    </v>
      </c>
      <c r="M20" s="265"/>
    </row>
    <row r="21" spans="1:33" s="241" customFormat="1">
      <c r="A21" s="265" t="s">
        <v>5238</v>
      </c>
      <c r="B21" s="265"/>
      <c r="C21" s="277"/>
      <c r="D21" s="278"/>
      <c r="E21" s="279"/>
      <c r="F21" s="279"/>
      <c r="G21" s="292" t="s">
        <v>6015</v>
      </c>
      <c r="H21" s="287" t="s">
        <v>6092</v>
      </c>
      <c r="I21" s="288" t="str">
        <f>IF('CE statale'!I21=0,"",'CE statale'!I21)</f>
        <v/>
      </c>
      <c r="J21" s="288" t="str">
        <f>IF('CE statale'!J21=0,"",'CE statale'!J21)</f>
        <v/>
      </c>
      <c r="K21" s="288" t="str">
        <f>IF('CE statale'!K21=0,"",'CE statale'!K21)</f>
        <v/>
      </c>
      <c r="L21" s="293" t="str">
        <f>IF('CE statale'!L21=0,"",'CE statale'!L21)</f>
        <v xml:space="preserve">-    </v>
      </c>
      <c r="M21" s="265"/>
    </row>
    <row r="22" spans="1:33" s="241" customFormat="1">
      <c r="A22" s="265" t="s">
        <v>5238</v>
      </c>
      <c r="B22" s="265"/>
      <c r="C22" s="277"/>
      <c r="D22" s="278"/>
      <c r="E22" s="279"/>
      <c r="F22" s="279"/>
      <c r="G22" s="292" t="s">
        <v>6016</v>
      </c>
      <c r="H22" s="287" t="s">
        <v>6093</v>
      </c>
      <c r="I22" s="288" t="str">
        <f>IF('CE statale'!I22=0,"",'CE statale'!I22)</f>
        <v/>
      </c>
      <c r="J22" s="288" t="str">
        <f>IF('CE statale'!J22=0,"",'CE statale'!J22)</f>
        <v/>
      </c>
      <c r="K22" s="288" t="str">
        <f>IF('CE statale'!K22=0,"",'CE statale'!K22)</f>
        <v/>
      </c>
      <c r="L22" s="293" t="str">
        <f>IF('CE statale'!L22=0,"",'CE statale'!L22)</f>
        <v xml:space="preserve">-    </v>
      </c>
      <c r="M22" s="265"/>
    </row>
    <row r="23" spans="1:33" s="241" customFormat="1">
      <c r="A23" s="265" t="s">
        <v>5238</v>
      </c>
      <c r="B23" s="265"/>
      <c r="C23" s="277"/>
      <c r="D23" s="278"/>
      <c r="E23" s="279"/>
      <c r="F23" s="279"/>
      <c r="G23" s="292" t="s">
        <v>6017</v>
      </c>
      <c r="H23" s="287" t="s">
        <v>6094</v>
      </c>
      <c r="I23" s="288" t="str">
        <f>IF('CE statale'!I23=0,"",'CE statale'!I23)</f>
        <v/>
      </c>
      <c r="J23" s="288" t="str">
        <f>IF('CE statale'!J23=0,"",'CE statale'!J23)</f>
        <v/>
      </c>
      <c r="K23" s="288" t="str">
        <f>IF('CE statale'!K23=0,"",'CE statale'!K23)</f>
        <v/>
      </c>
      <c r="L23" s="293" t="str">
        <f>IF('CE statale'!L23=0,"",'CE statale'!L23)</f>
        <v xml:space="preserve">-    </v>
      </c>
      <c r="M23" s="265"/>
    </row>
    <row r="24" spans="1:33" s="241" customFormat="1" ht="15" customHeight="1">
      <c r="A24" s="265" t="s">
        <v>5267</v>
      </c>
      <c r="B24" s="265"/>
      <c r="C24" s="277"/>
      <c r="D24" s="278"/>
      <c r="E24" s="279"/>
      <c r="F24" s="278" t="s">
        <v>6024</v>
      </c>
      <c r="G24" s="761" t="s">
        <v>6095</v>
      </c>
      <c r="H24" s="762"/>
      <c r="I24" s="280" t="str">
        <f>IF('CE statale'!I24=0,"",'CE statale'!I24)</f>
        <v/>
      </c>
      <c r="J24" s="280" t="str">
        <f>IF('CE statale'!J24=0,"",'CE statale'!J24)</f>
        <v/>
      </c>
      <c r="K24" s="281" t="str">
        <f>IF('CE statale'!K24=0,"",'CE statale'!K24)</f>
        <v/>
      </c>
      <c r="L24" s="282" t="str">
        <f>IF('CE statale'!L24=0,"",'CE statale'!L24)</f>
        <v xml:space="preserve">-    </v>
      </c>
      <c r="M24" s="265"/>
    </row>
    <row r="25" spans="1:33" s="271" customFormat="1" ht="30" customHeight="1">
      <c r="A25" s="265" t="s">
        <v>5204</v>
      </c>
      <c r="B25" s="265"/>
      <c r="C25" s="294"/>
      <c r="D25" s="273" t="s">
        <v>6015</v>
      </c>
      <c r="E25" s="763" t="s">
        <v>6096</v>
      </c>
      <c r="F25" s="763"/>
      <c r="G25" s="763"/>
      <c r="H25" s="764"/>
      <c r="I25" s="274" t="str">
        <f>IF('CE statale'!I25=0,"",'CE statale'!I25)</f>
        <v/>
      </c>
      <c r="J25" s="274" t="str">
        <f>IF('CE statale'!J25=0,"",'CE statale'!J25)</f>
        <v/>
      </c>
      <c r="K25" s="275" t="str">
        <f>IF('CE statale'!K25=0,"",'CE statale'!K25)</f>
        <v/>
      </c>
      <c r="L25" s="276" t="str">
        <f>IF('CE statale'!L25=0,"",'CE statale'!L25)</f>
        <v xml:space="preserve">-    </v>
      </c>
      <c r="M25" s="270"/>
      <c r="AG25" s="271" t="e">
        <f>'CE MINISTERIALE'!#REF!</f>
        <v>#REF!</v>
      </c>
    </row>
    <row r="26" spans="1:33" s="271" customFormat="1" ht="30" customHeight="1">
      <c r="A26" s="265" t="s">
        <v>5204</v>
      </c>
      <c r="B26" s="265"/>
      <c r="C26" s="294"/>
      <c r="D26" s="273" t="s">
        <v>6016</v>
      </c>
      <c r="E26" s="763" t="s">
        <v>6097</v>
      </c>
      <c r="F26" s="763"/>
      <c r="G26" s="763"/>
      <c r="H26" s="764"/>
      <c r="I26" s="274" t="str">
        <f>IF('CE statale'!I26=0,"",'CE statale'!I26)</f>
        <v/>
      </c>
      <c r="J26" s="274" t="str">
        <f>IF('CE statale'!J26=0,"",'CE statale'!J26)</f>
        <v/>
      </c>
      <c r="K26" s="275" t="str">
        <f>IF('CE statale'!K26=0,"",'CE statale'!K26)</f>
        <v/>
      </c>
      <c r="L26" s="276" t="str">
        <f>IF('CE statale'!L26=0,"",'CE statale'!L26)</f>
        <v xml:space="preserve">-    </v>
      </c>
      <c r="M26" s="270"/>
    </row>
    <row r="27" spans="1:33" s="271" customFormat="1" ht="30" customHeight="1">
      <c r="A27" s="265"/>
      <c r="B27" s="265"/>
      <c r="C27" s="272"/>
      <c r="D27" s="273" t="s">
        <v>6017</v>
      </c>
      <c r="E27" s="763" t="s">
        <v>6098</v>
      </c>
      <c r="F27" s="763"/>
      <c r="G27" s="763"/>
      <c r="H27" s="764"/>
      <c r="I27" s="274" t="str">
        <f>IF('CE statale'!I27=0,"",'CE statale'!I27)</f>
        <v/>
      </c>
      <c r="J27" s="274" t="str">
        <f>IF('CE statale'!J27=0,"",'CE statale'!J27)</f>
        <v/>
      </c>
      <c r="K27" s="275" t="str">
        <f>IF('CE statale'!K27=0,"",'CE statale'!K27)</f>
        <v/>
      </c>
      <c r="L27" s="276" t="str">
        <f>IF('CE statale'!L27=0,"",'CE statale'!L27)</f>
        <v xml:space="preserve">-    </v>
      </c>
      <c r="M27" s="270"/>
    </row>
    <row r="28" spans="1:33" s="241" customFormat="1" ht="30" customHeight="1">
      <c r="A28" s="265" t="s">
        <v>6099</v>
      </c>
      <c r="B28" s="265"/>
      <c r="C28" s="277"/>
      <c r="D28" s="278"/>
      <c r="E28" s="279"/>
      <c r="F28" s="278" t="s">
        <v>6012</v>
      </c>
      <c r="G28" s="761" t="s">
        <v>6100</v>
      </c>
      <c r="H28" s="762"/>
      <c r="I28" s="280" t="str">
        <f>IF('CE statale'!I28=0,"",'CE statale'!I28)</f>
        <v/>
      </c>
      <c r="J28" s="280" t="str">
        <f>IF('CE statale'!J28=0,"",'CE statale'!J28)</f>
        <v/>
      </c>
      <c r="K28" s="281" t="str">
        <f>IF('CE statale'!K28=0,"",'CE statale'!K28)</f>
        <v/>
      </c>
      <c r="L28" s="282" t="str">
        <f>IF('CE statale'!L28=0,"",'CE statale'!L28)</f>
        <v xml:space="preserve">-    </v>
      </c>
      <c r="M28" s="265"/>
    </row>
    <row r="29" spans="1:33" s="241" customFormat="1" ht="15" customHeight="1">
      <c r="A29" s="265" t="s">
        <v>6101</v>
      </c>
      <c r="B29" s="265"/>
      <c r="C29" s="277"/>
      <c r="D29" s="278"/>
      <c r="E29" s="279"/>
      <c r="F29" s="278" t="s">
        <v>6013</v>
      </c>
      <c r="G29" s="761" t="s">
        <v>6102</v>
      </c>
      <c r="H29" s="762"/>
      <c r="I29" s="280" t="str">
        <f>IF('CE statale'!I29=0,"",'CE statale'!I29)</f>
        <v/>
      </c>
      <c r="J29" s="280" t="str">
        <f>IF('CE statale'!J29=0,"",'CE statale'!J29)</f>
        <v/>
      </c>
      <c r="K29" s="281" t="str">
        <f>IF('CE statale'!K29=0,"",'CE statale'!K29)</f>
        <v/>
      </c>
      <c r="L29" s="282" t="str">
        <f>IF('CE statale'!L29=0,"",'CE statale'!L29)</f>
        <v xml:space="preserve">-    </v>
      </c>
      <c r="M29" s="265"/>
    </row>
    <row r="30" spans="1:33" s="241" customFormat="1" ht="15" customHeight="1">
      <c r="A30" s="265" t="s">
        <v>6103</v>
      </c>
      <c r="B30" s="265"/>
      <c r="C30" s="277"/>
      <c r="D30" s="278"/>
      <c r="E30" s="279"/>
      <c r="F30" s="278" t="s">
        <v>6022</v>
      </c>
      <c r="G30" s="761" t="s">
        <v>6104</v>
      </c>
      <c r="H30" s="762"/>
      <c r="I30" s="280" t="str">
        <f>IF('CE statale'!I30=0,"",'CE statale'!I30)</f>
        <v/>
      </c>
      <c r="J30" s="280" t="str">
        <f>IF('CE statale'!J30=0,"",'CE statale'!J30)</f>
        <v/>
      </c>
      <c r="K30" s="281" t="str">
        <f>IF('CE statale'!K30=0,"",'CE statale'!K30)</f>
        <v/>
      </c>
      <c r="L30" s="282" t="str">
        <f>IF('CE statale'!L30=0,"",'CE statale'!L30)</f>
        <v xml:space="preserve">-    </v>
      </c>
      <c r="M30" s="265"/>
    </row>
    <row r="31" spans="1:33" s="271" customFormat="1" ht="15" customHeight="1">
      <c r="A31" s="265" t="s">
        <v>5593</v>
      </c>
      <c r="B31" s="265"/>
      <c r="C31" s="294"/>
      <c r="D31" s="273" t="s">
        <v>6019</v>
      </c>
      <c r="E31" s="763" t="s">
        <v>6105</v>
      </c>
      <c r="F31" s="763"/>
      <c r="G31" s="763"/>
      <c r="H31" s="764"/>
      <c r="I31" s="274" t="str">
        <f>IF('CE statale'!I31=0,"",'CE statale'!I31)</f>
        <v/>
      </c>
      <c r="J31" s="274" t="str">
        <f>IF('CE statale'!J31=0,"",'CE statale'!J31)</f>
        <v/>
      </c>
      <c r="K31" s="275" t="str">
        <f>IF('CE statale'!K31=0,"",'CE statale'!K31)</f>
        <v/>
      </c>
      <c r="L31" s="276" t="str">
        <f>IF('CE statale'!L31=0,"",'CE statale'!L31)</f>
        <v xml:space="preserve">-    </v>
      </c>
      <c r="M31" s="270"/>
    </row>
    <row r="32" spans="1:33" s="271" customFormat="1" ht="15" customHeight="1">
      <c r="A32" s="265" t="s">
        <v>5566</v>
      </c>
      <c r="B32" s="265"/>
      <c r="C32" s="294"/>
      <c r="D32" s="273" t="s">
        <v>6021</v>
      </c>
      <c r="E32" s="763" t="s">
        <v>6106</v>
      </c>
      <c r="F32" s="763"/>
      <c r="G32" s="763"/>
      <c r="H32" s="764"/>
      <c r="I32" s="274" t="str">
        <f>IF('CE statale'!I32=0,"",'CE statale'!I32)</f>
        <v/>
      </c>
      <c r="J32" s="274" t="str">
        <f>IF('CE statale'!J32=0,"",'CE statale'!J32)</f>
        <v/>
      </c>
      <c r="K32" s="275" t="str">
        <f>IF('CE statale'!K32=0,"",'CE statale'!K32)</f>
        <v/>
      </c>
      <c r="L32" s="276" t="str">
        <f>IF('CE statale'!L32=0,"",'CE statale'!L32)</f>
        <v xml:space="preserve">-    </v>
      </c>
      <c r="M32" s="270"/>
    </row>
    <row r="33" spans="1:13" s="271" customFormat="1" ht="15" customHeight="1">
      <c r="A33" s="265" t="s">
        <v>5956</v>
      </c>
      <c r="B33" s="265"/>
      <c r="C33" s="294"/>
      <c r="D33" s="273" t="s">
        <v>6026</v>
      </c>
      <c r="E33" s="763" t="s">
        <v>6107</v>
      </c>
      <c r="F33" s="763"/>
      <c r="G33" s="763"/>
      <c r="H33" s="764"/>
      <c r="I33" s="274" t="str">
        <f>IF('CE statale'!I33=0,"",'CE statale'!I33)</f>
        <v/>
      </c>
      <c r="J33" s="274" t="str">
        <f>IF('CE statale'!J33=0,"",'CE statale'!J33)</f>
        <v/>
      </c>
      <c r="K33" s="275" t="str">
        <f>IF('CE statale'!K33=0,"",'CE statale'!K33)</f>
        <v/>
      </c>
      <c r="L33" s="276" t="str">
        <f>IF('CE statale'!L33=0,"",'CE statale'!L33)</f>
        <v xml:space="preserve">-    </v>
      </c>
      <c r="M33" s="270"/>
    </row>
    <row r="34" spans="1:13" s="271" customFormat="1" ht="30" customHeight="1">
      <c r="A34" s="265" t="s">
        <v>5941</v>
      </c>
      <c r="B34" s="265"/>
      <c r="C34" s="294"/>
      <c r="D34" s="273" t="s">
        <v>6027</v>
      </c>
      <c r="E34" s="763" t="s">
        <v>6108</v>
      </c>
      <c r="F34" s="763"/>
      <c r="G34" s="763"/>
      <c r="H34" s="764"/>
      <c r="I34" s="274" t="str">
        <f>IF('CE statale'!I34=0,"",'CE statale'!I34)</f>
        <v/>
      </c>
      <c r="J34" s="274" t="str">
        <f>IF('CE statale'!J34=0,"",'CE statale'!J34)</f>
        <v/>
      </c>
      <c r="K34" s="275" t="str">
        <f>IF('CE statale'!K34=0,"",'CE statale'!K34)</f>
        <v/>
      </c>
      <c r="L34" s="276" t="str">
        <f>IF('CE statale'!L34=0,"",'CE statale'!L34)</f>
        <v xml:space="preserve">-    </v>
      </c>
      <c r="M34" s="270"/>
    </row>
    <row r="35" spans="1:13" s="271" customFormat="1" ht="15" customHeight="1">
      <c r="A35" s="265" t="s">
        <v>5451</v>
      </c>
      <c r="B35" s="265"/>
      <c r="C35" s="294"/>
      <c r="D35" s="273" t="s">
        <v>6028</v>
      </c>
      <c r="E35" s="765" t="s">
        <v>6109</v>
      </c>
      <c r="F35" s="765"/>
      <c r="G35" s="765"/>
      <c r="H35" s="766"/>
      <c r="I35" s="274" t="str">
        <f>IF('CE statale'!I35=0,"",'CE statale'!I35)</f>
        <v/>
      </c>
      <c r="J35" s="274" t="str">
        <f>IF('CE statale'!J35=0,"",'CE statale'!J35)</f>
        <v/>
      </c>
      <c r="K35" s="275" t="str">
        <f>IF('CE statale'!K35=0,"",'CE statale'!K35)</f>
        <v/>
      </c>
      <c r="L35" s="276" t="str">
        <f>IF('CE statale'!L35=0,"",'CE statale'!L35)</f>
        <v xml:space="preserve">-    </v>
      </c>
      <c r="M35" s="270"/>
    </row>
    <row r="36" spans="1:13" s="271" customFormat="1">
      <c r="A36" s="265"/>
      <c r="B36" s="265"/>
      <c r="C36" s="295"/>
      <c r="D36" s="296" t="s">
        <v>6110</v>
      </c>
      <c r="E36" s="296"/>
      <c r="F36" s="296"/>
      <c r="G36" s="296"/>
      <c r="H36" s="297"/>
      <c r="I36" s="298" t="str">
        <f>IF('CE statale'!I36=0,"",'CE statale'!I36)</f>
        <v/>
      </c>
      <c r="J36" s="298" t="str">
        <f>IF('CE statale'!J36=0,"",'CE statale'!J36)</f>
        <v/>
      </c>
      <c r="K36" s="299" t="str">
        <f>IF('CE statale'!K36=0,"",'CE statale'!K36)</f>
        <v/>
      </c>
      <c r="L36" s="300" t="str">
        <f>IF('CE statale'!L36=0,"",'CE statale'!L36)</f>
        <v xml:space="preserve">-    </v>
      </c>
      <c r="M36" s="270"/>
    </row>
    <row r="37" spans="1:13" s="241" customFormat="1">
      <c r="A37" s="265"/>
      <c r="B37" s="265"/>
      <c r="C37" s="301"/>
      <c r="D37" s="278"/>
      <c r="E37" s="279"/>
      <c r="F37" s="279"/>
      <c r="G37" s="279"/>
      <c r="H37" s="302"/>
      <c r="I37" s="280" t="str">
        <f>IF('CE statale'!I37=0,"",'CE statale'!I37)</f>
        <v/>
      </c>
      <c r="J37" s="280" t="str">
        <f>IF('CE statale'!J37=0,"",'CE statale'!J37)</f>
        <v/>
      </c>
      <c r="K37" s="281" t="str">
        <f>IF('CE statale'!K37=0,"",'CE statale'!K37)</f>
        <v/>
      </c>
      <c r="L37" s="282" t="str">
        <f>IF('CE statale'!L37=0,"",'CE statale'!L37)</f>
        <v/>
      </c>
      <c r="M37" s="265"/>
    </row>
    <row r="38" spans="1:13" s="271" customFormat="1" ht="15" customHeight="1">
      <c r="A38" s="265"/>
      <c r="B38" s="265"/>
      <c r="C38" s="272" t="s">
        <v>6030</v>
      </c>
      <c r="D38" s="769" t="s">
        <v>6111</v>
      </c>
      <c r="E38" s="769"/>
      <c r="F38" s="769"/>
      <c r="G38" s="769"/>
      <c r="H38" s="770"/>
      <c r="I38" s="274" t="str">
        <f>IF('CE statale'!I38=0,"",'CE statale'!I38)</f>
        <v/>
      </c>
      <c r="J38" s="274" t="str">
        <f>IF('CE statale'!J38=0,"",'CE statale'!J38)</f>
        <v/>
      </c>
      <c r="K38" s="275" t="str">
        <f>IF('CE statale'!K38=0,"",'CE statale'!K38)</f>
        <v/>
      </c>
      <c r="L38" s="276" t="str">
        <f>IF('CE statale'!L38=0,"",'CE statale'!L38)</f>
        <v/>
      </c>
      <c r="M38" s="270"/>
    </row>
    <row r="39" spans="1:13" s="271" customFormat="1" ht="15" customHeight="1">
      <c r="A39" s="265"/>
      <c r="B39" s="265"/>
      <c r="C39" s="294"/>
      <c r="D39" s="273" t="s">
        <v>6010</v>
      </c>
      <c r="E39" s="763" t="s">
        <v>6112</v>
      </c>
      <c r="F39" s="763"/>
      <c r="G39" s="763"/>
      <c r="H39" s="764"/>
      <c r="I39" s="274" t="str">
        <f>IF('CE statale'!I39=0,"",'CE statale'!I39)</f>
        <v/>
      </c>
      <c r="J39" s="274" t="str">
        <f>IF('CE statale'!J39=0,"",'CE statale'!J39)</f>
        <v/>
      </c>
      <c r="K39" s="275" t="str">
        <f>IF('CE statale'!K39=0,"",'CE statale'!K39)</f>
        <v/>
      </c>
      <c r="L39" s="276" t="str">
        <f>IF('CE statale'!L39=0,"",'CE statale'!L39)</f>
        <v xml:space="preserve">-    </v>
      </c>
      <c r="M39" s="270"/>
    </row>
    <row r="40" spans="1:13" s="241" customFormat="1" ht="15" customHeight="1">
      <c r="A40" s="265" t="s">
        <v>6113</v>
      </c>
      <c r="B40" s="265"/>
      <c r="C40" s="277"/>
      <c r="D40" s="278"/>
      <c r="E40" s="279"/>
      <c r="F40" s="278" t="s">
        <v>6012</v>
      </c>
      <c r="G40" s="761" t="s">
        <v>6114</v>
      </c>
      <c r="H40" s="762"/>
      <c r="I40" s="280" t="str">
        <f>IF('CE statale'!I40=0,"",'CE statale'!I40)</f>
        <v/>
      </c>
      <c r="J40" s="280" t="str">
        <f>IF('CE statale'!J40=0,"",'CE statale'!J40)</f>
        <v/>
      </c>
      <c r="K40" s="281" t="str">
        <f>IF('CE statale'!K40=0,"",'CE statale'!K40)</f>
        <v/>
      </c>
      <c r="L40" s="282" t="str">
        <f>IF('CE statale'!L40=0,"",'CE statale'!L40)</f>
        <v xml:space="preserve">-    </v>
      </c>
      <c r="M40" s="265"/>
    </row>
    <row r="41" spans="1:13" s="241" customFormat="1" ht="15" customHeight="1">
      <c r="A41" s="265" t="s">
        <v>2586</v>
      </c>
      <c r="B41" s="265"/>
      <c r="C41" s="277"/>
      <c r="D41" s="278"/>
      <c r="E41" s="279"/>
      <c r="F41" s="278" t="s">
        <v>6013</v>
      </c>
      <c r="G41" s="761" t="s">
        <v>6115</v>
      </c>
      <c r="H41" s="762"/>
      <c r="I41" s="280" t="str">
        <f>IF('CE statale'!I41=0,"",'CE statale'!I41)</f>
        <v/>
      </c>
      <c r="J41" s="280" t="str">
        <f>IF('CE statale'!J41=0,"",'CE statale'!J41)</f>
        <v/>
      </c>
      <c r="K41" s="281" t="str">
        <f>IF('CE statale'!K41=0,"",'CE statale'!K41)</f>
        <v/>
      </c>
      <c r="L41" s="282" t="str">
        <f>IF('CE statale'!L41=0,"",'CE statale'!L41)</f>
        <v xml:space="preserve">-    </v>
      </c>
      <c r="M41" s="265"/>
    </row>
    <row r="42" spans="1:13" s="271" customFormat="1" ht="15" customHeight="1">
      <c r="A42" s="265"/>
      <c r="B42" s="265"/>
      <c r="C42" s="294"/>
      <c r="D42" s="273" t="s">
        <v>6015</v>
      </c>
      <c r="E42" s="763" t="s">
        <v>6116</v>
      </c>
      <c r="F42" s="763"/>
      <c r="G42" s="763"/>
      <c r="H42" s="764"/>
      <c r="I42" s="274" t="str">
        <f>IF('CE statale'!I42=0,"",'CE statale'!I42)</f>
        <v/>
      </c>
      <c r="J42" s="274" t="str">
        <f>IF('CE statale'!J42=0,"",'CE statale'!J42)</f>
        <v/>
      </c>
      <c r="K42" s="275" t="str">
        <f>IF('CE statale'!K42=0,"",'CE statale'!K42)</f>
        <v/>
      </c>
      <c r="L42" s="276" t="str">
        <f>IF('CE statale'!L42=0,"",'CE statale'!L42)</f>
        <v xml:space="preserve">-    </v>
      </c>
      <c r="M42" s="270"/>
    </row>
    <row r="43" spans="1:13" s="241" customFormat="1" ht="15" customHeight="1">
      <c r="A43" s="265" t="s">
        <v>2915</v>
      </c>
      <c r="B43" s="265"/>
      <c r="C43" s="301"/>
      <c r="D43" s="278"/>
      <c r="E43" s="279"/>
      <c r="F43" s="278" t="s">
        <v>6012</v>
      </c>
      <c r="G43" s="761" t="s">
        <v>6117</v>
      </c>
      <c r="H43" s="762"/>
      <c r="I43" s="280" t="str">
        <f>IF('CE statale'!I43=0,"",'CE statale'!I43)</f>
        <v/>
      </c>
      <c r="J43" s="280" t="str">
        <f>IF('CE statale'!J43=0,"",'CE statale'!J43)</f>
        <v/>
      </c>
      <c r="K43" s="281" t="str">
        <f>IF('CE statale'!K43=0,"",'CE statale'!K43)</f>
        <v/>
      </c>
      <c r="L43" s="282" t="str">
        <f>IF('CE statale'!L43=0,"",'CE statale'!L43)</f>
        <v xml:space="preserve">-    </v>
      </c>
      <c r="M43" s="265"/>
    </row>
    <row r="44" spans="1:13" s="241" customFormat="1" ht="15" customHeight="1">
      <c r="A44" s="265" t="s">
        <v>2989</v>
      </c>
      <c r="B44" s="265"/>
      <c r="C44" s="301"/>
      <c r="D44" s="278"/>
      <c r="E44" s="279"/>
      <c r="F44" s="278" t="s">
        <v>6013</v>
      </c>
      <c r="G44" s="761" t="s">
        <v>6118</v>
      </c>
      <c r="H44" s="762"/>
      <c r="I44" s="280" t="str">
        <f>IF('CE statale'!I44=0,"",'CE statale'!I44)</f>
        <v/>
      </c>
      <c r="J44" s="280" t="str">
        <f>IF('CE statale'!J44=0,"",'CE statale'!J44)</f>
        <v/>
      </c>
      <c r="K44" s="281" t="str">
        <f>IF('CE statale'!K44=0,"",'CE statale'!K44)</f>
        <v/>
      </c>
      <c r="L44" s="282" t="str">
        <f>IF('CE statale'!L44=0,"",'CE statale'!L44)</f>
        <v xml:space="preserve">-    </v>
      </c>
      <c r="M44" s="265"/>
    </row>
    <row r="45" spans="1:13" s="241" customFormat="1" ht="30" customHeight="1">
      <c r="A45" s="265" t="s">
        <v>3017</v>
      </c>
      <c r="B45" s="265"/>
      <c r="C45" s="301"/>
      <c r="D45" s="278"/>
      <c r="E45" s="303"/>
      <c r="F45" s="278" t="s">
        <v>6022</v>
      </c>
      <c r="G45" s="761" t="s">
        <v>6119</v>
      </c>
      <c r="H45" s="762"/>
      <c r="I45" s="280" t="str">
        <f>IF('CE statale'!I45=0,"",'CE statale'!I45)</f>
        <v/>
      </c>
      <c r="J45" s="280" t="str">
        <f>IF('CE statale'!J45=0,"",'CE statale'!J45)</f>
        <v/>
      </c>
      <c r="K45" s="281" t="str">
        <f>IF('CE statale'!K45=0,"",'CE statale'!K45)</f>
        <v/>
      </c>
      <c r="L45" s="282" t="str">
        <f>IF('CE statale'!L45=0,"",'CE statale'!L45)</f>
        <v xml:space="preserve">-    </v>
      </c>
      <c r="M45" s="265"/>
    </row>
    <row r="46" spans="1:13" s="241" customFormat="1" ht="15" customHeight="1">
      <c r="A46" s="265" t="s">
        <v>3102</v>
      </c>
      <c r="B46" s="265"/>
      <c r="C46" s="301"/>
      <c r="D46" s="278"/>
      <c r="E46" s="303"/>
      <c r="F46" s="278" t="s">
        <v>6024</v>
      </c>
      <c r="G46" s="761" t="s">
        <v>6120</v>
      </c>
      <c r="H46" s="762"/>
      <c r="I46" s="280" t="str">
        <f>IF('CE statale'!I46=0,"",'CE statale'!I46)</f>
        <v/>
      </c>
      <c r="J46" s="280" t="str">
        <f>IF('CE statale'!J46=0,"",'CE statale'!J46)</f>
        <v/>
      </c>
      <c r="K46" s="281" t="str">
        <f>IF('CE statale'!K46=0,"",'CE statale'!K46)</f>
        <v/>
      </c>
      <c r="L46" s="282" t="str">
        <f>IF('CE statale'!L46=0,"",'CE statale'!L46)</f>
        <v xml:space="preserve">-    </v>
      </c>
      <c r="M46" s="265"/>
    </row>
    <row r="47" spans="1:13" s="241" customFormat="1" ht="15" customHeight="1">
      <c r="A47" s="265" t="s">
        <v>3184</v>
      </c>
      <c r="B47" s="265"/>
      <c r="C47" s="301"/>
      <c r="D47" s="278"/>
      <c r="E47" s="303"/>
      <c r="F47" s="278" t="s">
        <v>6034</v>
      </c>
      <c r="G47" s="761" t="s">
        <v>6121</v>
      </c>
      <c r="H47" s="762"/>
      <c r="I47" s="280" t="str">
        <f>IF('CE statale'!I47=0,"",'CE statale'!I47)</f>
        <v/>
      </c>
      <c r="J47" s="280" t="str">
        <f>IF('CE statale'!J47=0,"",'CE statale'!J47)</f>
        <v/>
      </c>
      <c r="K47" s="281" t="str">
        <f>IF('CE statale'!K47=0,"",'CE statale'!K47)</f>
        <v/>
      </c>
      <c r="L47" s="282" t="str">
        <f>IF('CE statale'!L47=0,"",'CE statale'!L47)</f>
        <v xml:space="preserve">-    </v>
      </c>
      <c r="M47" s="265"/>
    </row>
    <row r="48" spans="1:13" s="241" customFormat="1" ht="15" customHeight="1">
      <c r="A48" s="265" t="s">
        <v>3091</v>
      </c>
      <c r="B48" s="265"/>
      <c r="C48" s="301"/>
      <c r="D48" s="278"/>
      <c r="E48" s="303"/>
      <c r="F48" s="278" t="s">
        <v>6035</v>
      </c>
      <c r="G48" s="761" t="s">
        <v>6122</v>
      </c>
      <c r="H48" s="762"/>
      <c r="I48" s="280" t="str">
        <f>IF('CE statale'!I48=0,"",'CE statale'!I48)</f>
        <v/>
      </c>
      <c r="J48" s="280" t="str">
        <f>IF('CE statale'!J48=0,"",'CE statale'!J48)</f>
        <v/>
      </c>
      <c r="K48" s="281" t="str">
        <f>IF('CE statale'!K48=0,"",'CE statale'!K48)</f>
        <v/>
      </c>
      <c r="L48" s="282" t="str">
        <f>IF('CE statale'!L48=0,"",'CE statale'!L48)</f>
        <v xml:space="preserve">-    </v>
      </c>
      <c r="M48" s="265"/>
    </row>
    <row r="49" spans="1:13" s="241" customFormat="1" ht="15" customHeight="1">
      <c r="A49" s="265" t="s">
        <v>3272</v>
      </c>
      <c r="B49" s="265"/>
      <c r="C49" s="301"/>
      <c r="D49" s="278"/>
      <c r="E49" s="303"/>
      <c r="F49" s="278" t="s">
        <v>6036</v>
      </c>
      <c r="G49" s="761" t="s">
        <v>6123</v>
      </c>
      <c r="H49" s="762"/>
      <c r="I49" s="280" t="str">
        <f>IF('CE statale'!I49=0,"",'CE statale'!I49)</f>
        <v/>
      </c>
      <c r="J49" s="280" t="str">
        <f>IF('CE statale'!J49=0,"",'CE statale'!J49)</f>
        <v/>
      </c>
      <c r="K49" s="281" t="str">
        <f>IF('CE statale'!K49=0,"",'CE statale'!K49)</f>
        <v/>
      </c>
      <c r="L49" s="282" t="str">
        <f>IF('CE statale'!L49=0,"",'CE statale'!L49)</f>
        <v xml:space="preserve">-    </v>
      </c>
      <c r="M49" s="265"/>
    </row>
    <row r="50" spans="1:13" s="290" customFormat="1" ht="30" customHeight="1">
      <c r="A50" s="265" t="s">
        <v>3137</v>
      </c>
      <c r="B50" s="265"/>
      <c r="C50" s="301"/>
      <c r="D50" s="278"/>
      <c r="E50" s="303"/>
      <c r="F50" s="278" t="s">
        <v>6037</v>
      </c>
      <c r="G50" s="761" t="s">
        <v>6124</v>
      </c>
      <c r="H50" s="762"/>
      <c r="I50" s="280" t="str">
        <f>IF('CE statale'!I50=0,"",'CE statale'!I50)</f>
        <v/>
      </c>
      <c r="J50" s="280" t="str">
        <f>IF('CE statale'!J50=0,"",'CE statale'!J50)</f>
        <v/>
      </c>
      <c r="K50" s="281" t="str">
        <f>IF('CE statale'!K50=0,"",'CE statale'!K50)</f>
        <v/>
      </c>
      <c r="L50" s="282" t="str">
        <f>IF('CE statale'!L50=0,"",'CE statale'!L50)</f>
        <v xml:space="preserve">-    </v>
      </c>
      <c r="M50" s="265"/>
    </row>
    <row r="51" spans="1:13" s="241" customFormat="1" ht="30" customHeight="1">
      <c r="A51" s="265" t="s">
        <v>3243</v>
      </c>
      <c r="B51" s="265"/>
      <c r="C51" s="301"/>
      <c r="D51" s="278"/>
      <c r="E51" s="303"/>
      <c r="F51" s="278" t="s">
        <v>6038</v>
      </c>
      <c r="G51" s="761" t="s">
        <v>6125</v>
      </c>
      <c r="H51" s="762"/>
      <c r="I51" s="280" t="str">
        <f>IF('CE statale'!I51=0,"",'CE statale'!I51)</f>
        <v/>
      </c>
      <c r="J51" s="280" t="str">
        <f>IF('CE statale'!J51=0,"",'CE statale'!J51)</f>
        <v/>
      </c>
      <c r="K51" s="281" t="str">
        <f>IF('CE statale'!K51=0,"",'CE statale'!K51)</f>
        <v/>
      </c>
      <c r="L51" s="282" t="str">
        <f>IF('CE statale'!L51=0,"",'CE statale'!L51)</f>
        <v xml:space="preserve">-    </v>
      </c>
      <c r="M51" s="265"/>
    </row>
    <row r="52" spans="1:13" s="241" customFormat="1" ht="15" customHeight="1">
      <c r="A52" s="265" t="s">
        <v>3218</v>
      </c>
      <c r="B52" s="265"/>
      <c r="C52" s="301"/>
      <c r="D52" s="278"/>
      <c r="E52" s="303"/>
      <c r="F52" s="278" t="s">
        <v>6039</v>
      </c>
      <c r="G52" s="761" t="s">
        <v>6126</v>
      </c>
      <c r="H52" s="762"/>
      <c r="I52" s="280" t="str">
        <f>IF('CE statale'!I52=0,"",'CE statale'!I52)</f>
        <v/>
      </c>
      <c r="J52" s="280" t="str">
        <f>IF('CE statale'!J52=0,"",'CE statale'!J52)</f>
        <v/>
      </c>
      <c r="K52" s="281" t="str">
        <f>IF('CE statale'!K52=0,"",'CE statale'!K52)</f>
        <v/>
      </c>
      <c r="L52" s="282" t="str">
        <f>IF('CE statale'!L52=0,"",'CE statale'!L52)</f>
        <v xml:space="preserve">-    </v>
      </c>
      <c r="M52" s="265"/>
    </row>
    <row r="53" spans="1:13" s="241" customFormat="1" ht="15" customHeight="1">
      <c r="A53" s="265" t="s">
        <v>2751</v>
      </c>
      <c r="B53" s="265"/>
      <c r="C53" s="301"/>
      <c r="D53" s="278"/>
      <c r="E53" s="303"/>
      <c r="F53" s="278" t="s">
        <v>6040</v>
      </c>
      <c r="G53" s="761" t="s">
        <v>6127</v>
      </c>
      <c r="H53" s="762"/>
      <c r="I53" s="280" t="str">
        <f>IF('CE statale'!I53=0,"",'CE statale'!I53)</f>
        <v/>
      </c>
      <c r="J53" s="280" t="str">
        <f>IF('CE statale'!J53=0,"",'CE statale'!J53)</f>
        <v/>
      </c>
      <c r="K53" s="281" t="str">
        <f>IF('CE statale'!K53=0,"",'CE statale'!K53)</f>
        <v/>
      </c>
      <c r="L53" s="282" t="str">
        <f>IF('CE statale'!L53=0,"",'CE statale'!L53)</f>
        <v xml:space="preserve">-    </v>
      </c>
      <c r="M53" s="265"/>
    </row>
    <row r="54" spans="1:13" s="241" customFormat="1" ht="15" customHeight="1">
      <c r="A54" s="265" t="s">
        <v>2852</v>
      </c>
      <c r="B54" s="265"/>
      <c r="C54" s="301"/>
      <c r="D54" s="278"/>
      <c r="E54" s="303"/>
      <c r="F54" s="278" t="s">
        <v>6041</v>
      </c>
      <c r="G54" s="761" t="s">
        <v>6128</v>
      </c>
      <c r="H54" s="762"/>
      <c r="I54" s="280" t="str">
        <f>IF('CE statale'!I54=0,"",'CE statale'!I54)</f>
        <v/>
      </c>
      <c r="J54" s="280" t="str">
        <f>IF('CE statale'!J54=0,"",'CE statale'!J54)</f>
        <v/>
      </c>
      <c r="K54" s="281" t="str">
        <f>IF('CE statale'!K54=0,"",'CE statale'!K54)</f>
        <v/>
      </c>
      <c r="L54" s="282" t="str">
        <f>IF('CE statale'!L54=0,"",'CE statale'!L54)</f>
        <v xml:space="preserve">-    </v>
      </c>
      <c r="M54" s="265"/>
    </row>
    <row r="55" spans="1:13" s="241" customFormat="1" ht="30" customHeight="1">
      <c r="A55" s="265" t="s">
        <v>4328</v>
      </c>
      <c r="B55" s="265"/>
      <c r="C55" s="301"/>
      <c r="D55" s="278"/>
      <c r="E55" s="303"/>
      <c r="F55" s="278" t="s">
        <v>6042</v>
      </c>
      <c r="G55" s="761" t="s">
        <v>6129</v>
      </c>
      <c r="H55" s="762"/>
      <c r="I55" s="280" t="str">
        <f>IF('CE statale'!I55=0,"",'CE statale'!I55)</f>
        <v/>
      </c>
      <c r="J55" s="280" t="str">
        <f>IF('CE statale'!J55=0,"",'CE statale'!J55)</f>
        <v/>
      </c>
      <c r="K55" s="281" t="str">
        <f>IF('CE statale'!K55=0,"",'CE statale'!K55)</f>
        <v/>
      </c>
      <c r="L55" s="282" t="str">
        <f>IF('CE statale'!L55=0,"",'CE statale'!L55)</f>
        <v xml:space="preserve">-    </v>
      </c>
      <c r="M55" s="265"/>
    </row>
    <row r="56" spans="1:13" s="241" customFormat="1" ht="15" customHeight="1">
      <c r="A56" s="265" t="s">
        <v>3371</v>
      </c>
      <c r="B56" s="265"/>
      <c r="C56" s="301"/>
      <c r="D56" s="278"/>
      <c r="E56" s="303"/>
      <c r="F56" s="278" t="s">
        <v>6043</v>
      </c>
      <c r="G56" s="761" t="s">
        <v>6130</v>
      </c>
      <c r="H56" s="762"/>
      <c r="I56" s="280" t="str">
        <f>IF('CE statale'!I56=0,"",'CE statale'!I56)</f>
        <v/>
      </c>
      <c r="J56" s="280" t="str">
        <f>IF('CE statale'!J56=0,"",'CE statale'!J56)</f>
        <v/>
      </c>
      <c r="K56" s="281" t="str">
        <f>IF('CE statale'!K56=0,"",'CE statale'!K56)</f>
        <v/>
      </c>
      <c r="L56" s="282" t="str">
        <f>IF('CE statale'!L56=0,"",'CE statale'!L56)</f>
        <v xml:space="preserve">-    </v>
      </c>
      <c r="M56" s="265"/>
    </row>
    <row r="57" spans="1:13" s="241" customFormat="1" ht="30" customHeight="1">
      <c r="A57" s="265" t="s">
        <v>2810</v>
      </c>
      <c r="B57" s="265"/>
      <c r="C57" s="301"/>
      <c r="D57" s="304"/>
      <c r="E57" s="305"/>
      <c r="F57" s="278" t="s">
        <v>6044</v>
      </c>
      <c r="G57" s="761" t="s">
        <v>6131</v>
      </c>
      <c r="H57" s="762"/>
      <c r="I57" s="280" t="str">
        <f>IF('CE statale'!I57=0,"",'CE statale'!I57)</f>
        <v/>
      </c>
      <c r="J57" s="280" t="str">
        <f>IF('CE statale'!J57=0,"",'CE statale'!J57)</f>
        <v/>
      </c>
      <c r="K57" s="281" t="str">
        <f>IF('CE statale'!K57=0,"",'CE statale'!K57)</f>
        <v/>
      </c>
      <c r="L57" s="282" t="str">
        <f>IF('CE statale'!L57=0,"",'CE statale'!L57)</f>
        <v xml:space="preserve">-    </v>
      </c>
      <c r="M57" s="265"/>
    </row>
    <row r="58" spans="1:13" s="241" customFormat="1" ht="30" customHeight="1">
      <c r="A58" s="265" t="s">
        <v>2768</v>
      </c>
      <c r="B58" s="265"/>
      <c r="C58" s="301"/>
      <c r="D58" s="304"/>
      <c r="E58" s="305"/>
      <c r="F58" s="278" t="s">
        <v>6045</v>
      </c>
      <c r="G58" s="761" t="s">
        <v>6132</v>
      </c>
      <c r="H58" s="762"/>
      <c r="I58" s="280" t="str">
        <f>IF('CE statale'!I58=0,"",'CE statale'!I58)</f>
        <v/>
      </c>
      <c r="J58" s="280" t="str">
        <f>IF('CE statale'!J58=0,"",'CE statale'!J58)</f>
        <v/>
      </c>
      <c r="K58" s="281" t="str">
        <f>IF('CE statale'!K58=0,"",'CE statale'!K58)</f>
        <v/>
      </c>
      <c r="L58" s="282" t="str">
        <f>IF('CE statale'!L58=0,"",'CE statale'!L58)</f>
        <v xml:space="preserve">-    </v>
      </c>
      <c r="M58" s="265"/>
    </row>
    <row r="59" spans="1:13" s="241" customFormat="1" ht="15" customHeight="1">
      <c r="A59" s="265" t="s">
        <v>6046</v>
      </c>
      <c r="B59" s="265"/>
      <c r="C59" s="301"/>
      <c r="D59" s="304"/>
      <c r="E59" s="305"/>
      <c r="F59" s="278" t="s">
        <v>6047</v>
      </c>
      <c r="G59" s="761" t="s">
        <v>6133</v>
      </c>
      <c r="H59" s="762"/>
      <c r="I59" s="280" t="str">
        <f>IF('CE statale'!I59=0,"",'CE statale'!I59)</f>
        <v/>
      </c>
      <c r="J59" s="280" t="str">
        <f>IF('CE statale'!J59=0,"",'CE statale'!J59)</f>
        <v/>
      </c>
      <c r="K59" s="281" t="str">
        <f>IF('CE statale'!K59=0,"",'CE statale'!K59)</f>
        <v/>
      </c>
      <c r="L59" s="282" t="str">
        <f>IF('CE statale'!L59=0,"",'CE statale'!L59)</f>
        <v xml:space="preserve">-    </v>
      </c>
      <c r="M59" s="265"/>
    </row>
    <row r="60" spans="1:13" s="241" customFormat="1" ht="15" customHeight="1">
      <c r="A60" s="265"/>
      <c r="B60" s="265"/>
      <c r="C60" s="301"/>
      <c r="D60" s="273" t="s">
        <v>6016</v>
      </c>
      <c r="E60" s="763" t="s">
        <v>6134</v>
      </c>
      <c r="F60" s="763"/>
      <c r="G60" s="763"/>
      <c r="H60" s="764"/>
      <c r="I60" s="274" t="str">
        <f>IF('CE statale'!I60=0,"",'CE statale'!I60)</f>
        <v/>
      </c>
      <c r="J60" s="274" t="str">
        <f>IF('CE statale'!J60=0,"",'CE statale'!J60)</f>
        <v/>
      </c>
      <c r="K60" s="275" t="str">
        <f>IF('CE statale'!K60=0,"",'CE statale'!K60)</f>
        <v/>
      </c>
      <c r="L60" s="276" t="str">
        <f>IF('CE statale'!L60=0,"",'CE statale'!L60)</f>
        <v xml:space="preserve">-    </v>
      </c>
      <c r="M60" s="265"/>
    </row>
    <row r="61" spans="1:13" s="241" customFormat="1" ht="15" customHeight="1">
      <c r="A61" s="265" t="s">
        <v>2712</v>
      </c>
      <c r="B61" s="265"/>
      <c r="C61" s="301"/>
      <c r="D61" s="273"/>
      <c r="E61" s="306"/>
      <c r="F61" s="278" t="s">
        <v>6012</v>
      </c>
      <c r="G61" s="761" t="s">
        <v>6135</v>
      </c>
      <c r="H61" s="762"/>
      <c r="I61" s="280" t="str">
        <f>IF('CE statale'!I61=0,"",'CE statale'!I61)</f>
        <v/>
      </c>
      <c r="J61" s="280" t="str">
        <f>IF('CE statale'!J61=0,"",'CE statale'!J61)</f>
        <v/>
      </c>
      <c r="K61" s="281" t="str">
        <f>IF('CE statale'!K61=0,"",'CE statale'!K61)</f>
        <v/>
      </c>
      <c r="L61" s="282" t="str">
        <f>IF('CE statale'!L61=0,"",'CE statale'!L61)</f>
        <v xml:space="preserve">-    </v>
      </c>
      <c r="M61" s="265"/>
    </row>
    <row r="62" spans="1:13" s="241" customFormat="1" ht="30" customHeight="1">
      <c r="A62" s="265" t="s">
        <v>2830</v>
      </c>
      <c r="B62" s="265"/>
      <c r="C62" s="301"/>
      <c r="D62" s="307"/>
      <c r="E62" s="278"/>
      <c r="F62" s="278" t="s">
        <v>6013</v>
      </c>
      <c r="G62" s="761" t="s">
        <v>6136</v>
      </c>
      <c r="H62" s="762"/>
      <c r="I62" s="280" t="str">
        <f>IF('CE statale'!I62=0,"",'CE statale'!I62)</f>
        <v/>
      </c>
      <c r="J62" s="280" t="str">
        <f>IF('CE statale'!J62=0,"",'CE statale'!J62)</f>
        <v/>
      </c>
      <c r="K62" s="281" t="str">
        <f>IF('CE statale'!K62=0,"",'CE statale'!K62)</f>
        <v/>
      </c>
      <c r="L62" s="282" t="str">
        <f>IF('CE statale'!L62=0,"",'CE statale'!L62)</f>
        <v xml:space="preserve">-    </v>
      </c>
      <c r="M62" s="265"/>
    </row>
    <row r="63" spans="1:13" s="241" customFormat="1" ht="15" customHeight="1">
      <c r="A63" s="265" t="s">
        <v>4415</v>
      </c>
      <c r="B63" s="265"/>
      <c r="C63" s="301"/>
      <c r="D63" s="307"/>
      <c r="E63" s="278"/>
      <c r="F63" s="278" t="s">
        <v>6022</v>
      </c>
      <c r="G63" s="761" t="s">
        <v>6137</v>
      </c>
      <c r="H63" s="762"/>
      <c r="I63" s="280" t="str">
        <f>IF('CE statale'!I63=0,"",'CE statale'!I63)</f>
        <v/>
      </c>
      <c r="J63" s="280" t="str">
        <f>IF('CE statale'!J63=0,"",'CE statale'!J63)</f>
        <v/>
      </c>
      <c r="K63" s="281" t="str">
        <f>IF('CE statale'!K63=0,"",'CE statale'!K63)</f>
        <v/>
      </c>
      <c r="L63" s="282" t="str">
        <f>IF('CE statale'!L63=0,"",'CE statale'!L63)</f>
        <v xml:space="preserve">-    </v>
      </c>
      <c r="M63" s="265"/>
    </row>
    <row r="64" spans="1:13" s="241" customFormat="1" ht="15" customHeight="1">
      <c r="A64" s="265" t="s">
        <v>1946</v>
      </c>
      <c r="B64" s="265"/>
      <c r="C64" s="301"/>
      <c r="D64" s="273" t="s">
        <v>6017</v>
      </c>
      <c r="E64" s="763" t="s">
        <v>6138</v>
      </c>
      <c r="F64" s="763"/>
      <c r="G64" s="763"/>
      <c r="H64" s="764"/>
      <c r="I64" s="274" t="str">
        <f>IF('CE statale'!I64=0,"",'CE statale'!I64)</f>
        <v/>
      </c>
      <c r="J64" s="274" t="str">
        <f>IF('CE statale'!J64=0,"",'CE statale'!J64)</f>
        <v/>
      </c>
      <c r="K64" s="275" t="str">
        <f>IF('CE statale'!K64=0,"",'CE statale'!K64)</f>
        <v/>
      </c>
      <c r="L64" s="276" t="str">
        <f>IF('CE statale'!L64=0,"",'CE statale'!L64)</f>
        <v xml:space="preserve">-    </v>
      </c>
      <c r="M64" s="265"/>
    </row>
    <row r="65" spans="1:13" s="271" customFormat="1" ht="15" customHeight="1">
      <c r="A65" s="265" t="s">
        <v>1864</v>
      </c>
      <c r="B65" s="265"/>
      <c r="C65" s="301"/>
      <c r="D65" s="273" t="s">
        <v>6019</v>
      </c>
      <c r="E65" s="763" t="s">
        <v>6139</v>
      </c>
      <c r="F65" s="763"/>
      <c r="G65" s="763"/>
      <c r="H65" s="764"/>
      <c r="I65" s="274" t="str">
        <f>IF('CE statale'!I65=0,"",'CE statale'!I65)</f>
        <v/>
      </c>
      <c r="J65" s="274" t="str">
        <f>IF('CE statale'!J65=0,"",'CE statale'!J65)</f>
        <v/>
      </c>
      <c r="K65" s="275" t="str">
        <f>IF('CE statale'!K65=0,"",'CE statale'!K65)</f>
        <v/>
      </c>
      <c r="L65" s="276" t="str">
        <f>IF('CE statale'!L65=0,"",'CE statale'!L65)</f>
        <v xml:space="preserve">-    </v>
      </c>
      <c r="M65" s="270"/>
    </row>
    <row r="66" spans="1:13" s="271" customFormat="1" ht="15" customHeight="1">
      <c r="A66" s="265"/>
      <c r="B66" s="265"/>
      <c r="C66" s="301"/>
      <c r="D66" s="273" t="s">
        <v>6021</v>
      </c>
      <c r="E66" s="763" t="s">
        <v>6140</v>
      </c>
      <c r="F66" s="763"/>
      <c r="G66" s="763"/>
      <c r="H66" s="764"/>
      <c r="I66" s="274" t="str">
        <f>IF('CE statale'!I66=0,"",'CE statale'!I66)</f>
        <v/>
      </c>
      <c r="J66" s="274" t="str">
        <f>IF('CE statale'!J66=0,"",'CE statale'!J66)</f>
        <v/>
      </c>
      <c r="K66" s="275" t="str">
        <f>IF('CE statale'!K66=0,"",'CE statale'!K66)</f>
        <v/>
      </c>
      <c r="L66" s="276" t="str">
        <f>IF('CE statale'!L66=0,"",'CE statale'!L66)</f>
        <v xml:space="preserve">-    </v>
      </c>
      <c r="M66" s="270"/>
    </row>
    <row r="67" spans="1:13" s="241" customFormat="1" ht="15" customHeight="1">
      <c r="A67" s="265" t="s">
        <v>3657</v>
      </c>
      <c r="B67" s="265"/>
      <c r="C67" s="301"/>
      <c r="D67" s="278"/>
      <c r="E67" s="308"/>
      <c r="F67" s="278" t="s">
        <v>6012</v>
      </c>
      <c r="G67" s="761" t="s">
        <v>6141</v>
      </c>
      <c r="H67" s="762"/>
      <c r="I67" s="280" t="str">
        <f>IF('CE statale'!I67=0,"",'CE statale'!I67)</f>
        <v/>
      </c>
      <c r="J67" s="280" t="str">
        <f>IF('CE statale'!J67=0,"",'CE statale'!J67)</f>
        <v/>
      </c>
      <c r="K67" s="281" t="str">
        <f>IF('CE statale'!K67=0,"",'CE statale'!K67)</f>
        <v/>
      </c>
      <c r="L67" s="282" t="str">
        <f>IF('CE statale'!L67=0,"",'CE statale'!L67)</f>
        <v xml:space="preserve">-    </v>
      </c>
      <c r="M67" s="265"/>
    </row>
    <row r="68" spans="1:13" s="241" customFormat="1" ht="15" customHeight="1">
      <c r="A68" s="265" t="s">
        <v>3678</v>
      </c>
      <c r="B68" s="265"/>
      <c r="C68" s="301"/>
      <c r="D68" s="278"/>
      <c r="E68" s="308"/>
      <c r="F68" s="278" t="s">
        <v>6013</v>
      </c>
      <c r="G68" s="761" t="s">
        <v>6142</v>
      </c>
      <c r="H68" s="762"/>
      <c r="I68" s="280" t="str">
        <f>IF('CE statale'!I68=0,"",'CE statale'!I68)</f>
        <v/>
      </c>
      <c r="J68" s="280" t="str">
        <f>IF('CE statale'!J68=0,"",'CE statale'!J68)</f>
        <v/>
      </c>
      <c r="K68" s="281" t="str">
        <f>IF('CE statale'!K68=0,"",'CE statale'!K68)</f>
        <v/>
      </c>
      <c r="L68" s="282" t="str">
        <f>IF('CE statale'!L68=0,"",'CE statale'!L68)</f>
        <v xml:space="preserve">-    </v>
      </c>
      <c r="M68" s="265"/>
    </row>
    <row r="69" spans="1:13" s="241" customFormat="1" ht="15" customHeight="1">
      <c r="A69" s="265" t="s">
        <v>3698</v>
      </c>
      <c r="B69" s="265"/>
      <c r="C69" s="301"/>
      <c r="D69" s="278"/>
      <c r="E69" s="308"/>
      <c r="F69" s="278" t="s">
        <v>6022</v>
      </c>
      <c r="G69" s="761" t="s">
        <v>6143</v>
      </c>
      <c r="H69" s="762"/>
      <c r="I69" s="280" t="str">
        <f>IF('CE statale'!I69=0,"",'CE statale'!I69)</f>
        <v/>
      </c>
      <c r="J69" s="280" t="str">
        <f>IF('CE statale'!J69=0,"",'CE statale'!J69)</f>
        <v/>
      </c>
      <c r="K69" s="281" t="str">
        <f>IF('CE statale'!K69=0,"",'CE statale'!K69)</f>
        <v/>
      </c>
      <c r="L69" s="282" t="str">
        <f>IF('CE statale'!L69=0,"",'CE statale'!L69)</f>
        <v xml:space="preserve">-    </v>
      </c>
      <c r="M69" s="265"/>
    </row>
    <row r="70" spans="1:13" s="241" customFormat="1" ht="15" customHeight="1">
      <c r="A70" s="265" t="s">
        <v>3921</v>
      </c>
      <c r="B70" s="265"/>
      <c r="C70" s="301"/>
      <c r="D70" s="278"/>
      <c r="E70" s="308"/>
      <c r="F70" s="278" t="s">
        <v>6024</v>
      </c>
      <c r="G70" s="761" t="s">
        <v>6144</v>
      </c>
      <c r="H70" s="762"/>
      <c r="I70" s="280" t="str">
        <f>IF('CE statale'!I70=0,"",'CE statale'!I70)</f>
        <v/>
      </c>
      <c r="J70" s="280" t="str">
        <f>IF('CE statale'!J70=0,"",'CE statale'!J70)</f>
        <v/>
      </c>
      <c r="K70" s="281" t="str">
        <f>IF('CE statale'!K70=0,"",'CE statale'!K70)</f>
        <v/>
      </c>
      <c r="L70" s="282" t="str">
        <f>IF('CE statale'!L70=0,"",'CE statale'!L70)</f>
        <v xml:space="preserve">-    </v>
      </c>
      <c r="M70" s="265"/>
    </row>
    <row r="71" spans="1:13" s="241" customFormat="1" ht="15" customHeight="1">
      <c r="A71" s="265" t="s">
        <v>3941</v>
      </c>
      <c r="B71" s="265"/>
      <c r="C71" s="301"/>
      <c r="D71" s="278"/>
      <c r="E71" s="308"/>
      <c r="F71" s="278" t="s">
        <v>6034</v>
      </c>
      <c r="G71" s="761" t="s">
        <v>6145</v>
      </c>
      <c r="H71" s="762"/>
      <c r="I71" s="280" t="str">
        <f>IF('CE statale'!I71=0,"",'CE statale'!I71)</f>
        <v/>
      </c>
      <c r="J71" s="280" t="str">
        <f>IF('CE statale'!J71=0,"",'CE statale'!J71)</f>
        <v/>
      </c>
      <c r="K71" s="281" t="str">
        <f>IF('CE statale'!K71=0,"",'CE statale'!K71)</f>
        <v/>
      </c>
      <c r="L71" s="282" t="str">
        <f>IF('CE statale'!L71=0,"",'CE statale'!L71)</f>
        <v xml:space="preserve">-    </v>
      </c>
      <c r="M71" s="265"/>
    </row>
    <row r="72" spans="1:13" s="241" customFormat="1" ht="15" customHeight="1">
      <c r="A72" s="265" t="s">
        <v>3523</v>
      </c>
      <c r="B72" s="265"/>
      <c r="C72" s="301"/>
      <c r="D72" s="273" t="s">
        <v>6026</v>
      </c>
      <c r="E72" s="763" t="s">
        <v>6146</v>
      </c>
      <c r="F72" s="763"/>
      <c r="G72" s="763"/>
      <c r="H72" s="764"/>
      <c r="I72" s="274" t="str">
        <f>IF('CE statale'!I72=0,"",'CE statale'!I72)</f>
        <v/>
      </c>
      <c r="J72" s="274" t="str">
        <f>IF('CE statale'!J72=0,"",'CE statale'!J72)</f>
        <v/>
      </c>
      <c r="K72" s="275" t="str">
        <f>IF('CE statale'!K72=0,"",'CE statale'!K72)</f>
        <v/>
      </c>
      <c r="L72" s="276" t="str">
        <f>IF('CE statale'!L72=0,"",'CE statale'!L72)</f>
        <v xml:space="preserve">-    </v>
      </c>
      <c r="M72" s="265"/>
    </row>
    <row r="73" spans="1:13" s="271" customFormat="1" ht="15" customHeight="1">
      <c r="A73" s="265"/>
      <c r="B73" s="265"/>
      <c r="C73" s="301"/>
      <c r="D73" s="273" t="s">
        <v>6027</v>
      </c>
      <c r="E73" s="763" t="s">
        <v>6147</v>
      </c>
      <c r="F73" s="763"/>
      <c r="G73" s="763"/>
      <c r="H73" s="764"/>
      <c r="I73" s="274" t="str">
        <f>IF('CE statale'!I73=0,"",'CE statale'!I73)</f>
        <v/>
      </c>
      <c r="J73" s="274" t="str">
        <f>IF('CE statale'!J73=0,"",'CE statale'!J73)</f>
        <v/>
      </c>
      <c r="K73" s="275" t="str">
        <f>IF('CE statale'!K73=0,"",'CE statale'!K73)</f>
        <v/>
      </c>
      <c r="L73" s="276" t="str">
        <f>IF('CE statale'!L73=0,"",'CE statale'!L73)</f>
        <v xml:space="preserve">-    </v>
      </c>
      <c r="M73" s="270"/>
    </row>
    <row r="74" spans="1:13" s="241" customFormat="1" ht="15" customHeight="1">
      <c r="A74" s="265" t="s">
        <v>4482</v>
      </c>
      <c r="B74" s="265"/>
      <c r="C74" s="301"/>
      <c r="D74" s="278"/>
      <c r="E74" s="308"/>
      <c r="F74" s="278" t="s">
        <v>6012</v>
      </c>
      <c r="G74" s="761" t="s">
        <v>6148</v>
      </c>
      <c r="H74" s="762"/>
      <c r="I74" s="280" t="str">
        <f>IF('CE statale'!I74=0,"",'CE statale'!I74)</f>
        <v/>
      </c>
      <c r="J74" s="280" t="str">
        <f>IF('CE statale'!J74=0,"",'CE statale'!J74)</f>
        <v/>
      </c>
      <c r="K74" s="281" t="str">
        <f>IF('CE statale'!K74=0,"",'CE statale'!K74)</f>
        <v/>
      </c>
      <c r="L74" s="282" t="str">
        <f>IF('CE statale'!L74=0,"",'CE statale'!L74)</f>
        <v xml:space="preserve">-    </v>
      </c>
      <c r="M74" s="265"/>
    </row>
    <row r="75" spans="1:13" s="271" customFormat="1" ht="15" customHeight="1">
      <c r="A75" s="265" t="s">
        <v>4524</v>
      </c>
      <c r="B75" s="265"/>
      <c r="C75" s="294"/>
      <c r="D75" s="273"/>
      <c r="E75" s="309"/>
      <c r="F75" s="278" t="s">
        <v>6013</v>
      </c>
      <c r="G75" s="761" t="s">
        <v>6149</v>
      </c>
      <c r="H75" s="762"/>
      <c r="I75" s="274" t="str">
        <f>IF('CE statale'!I75=0,"",'CE statale'!I75)</f>
        <v/>
      </c>
      <c r="J75" s="274" t="str">
        <f>IF('CE statale'!J75=0,"",'CE statale'!J75)</f>
        <v/>
      </c>
      <c r="K75" s="275" t="str">
        <f>IF('CE statale'!K75=0,"",'CE statale'!K75)</f>
        <v/>
      </c>
      <c r="L75" s="276" t="str">
        <f>IF('CE statale'!L75=0,"",'CE statale'!L75)</f>
        <v xml:space="preserve">-    </v>
      </c>
      <c r="M75" s="270"/>
    </row>
    <row r="76" spans="1:13" s="271" customFormat="1" ht="15" customHeight="1">
      <c r="A76" s="265" t="s">
        <v>4533</v>
      </c>
      <c r="B76" s="265"/>
      <c r="C76" s="294"/>
      <c r="D76" s="273"/>
      <c r="E76" s="309"/>
      <c r="F76" s="278" t="s">
        <v>6022</v>
      </c>
      <c r="G76" s="761" t="s">
        <v>6150</v>
      </c>
      <c r="H76" s="762"/>
      <c r="I76" s="280" t="str">
        <f>IF('CE statale'!I76=0,"",'CE statale'!I76)</f>
        <v/>
      </c>
      <c r="J76" s="280" t="str">
        <f>IF('CE statale'!J76=0,"",'CE statale'!J76)</f>
        <v/>
      </c>
      <c r="K76" s="281" t="str">
        <f>IF('CE statale'!K76=0,"",'CE statale'!K76)</f>
        <v/>
      </c>
      <c r="L76" s="282" t="str">
        <f>IF('CE statale'!L76=0,"",'CE statale'!L76)</f>
        <v xml:space="preserve">-    </v>
      </c>
      <c r="M76" s="270"/>
    </row>
    <row r="77" spans="1:13" s="271" customFormat="1" ht="15" customHeight="1">
      <c r="A77" s="265" t="s">
        <v>4561</v>
      </c>
      <c r="B77" s="265"/>
      <c r="C77" s="294"/>
      <c r="D77" s="273" t="s">
        <v>6028</v>
      </c>
      <c r="E77" s="763" t="s">
        <v>6151</v>
      </c>
      <c r="F77" s="763"/>
      <c r="G77" s="763"/>
      <c r="H77" s="764"/>
      <c r="I77" s="274" t="str">
        <f>IF('CE statale'!I77=0,"",'CE statale'!I77)</f>
        <v/>
      </c>
      <c r="J77" s="274" t="str">
        <f>IF('CE statale'!J77=0,"",'CE statale'!J77)</f>
        <v/>
      </c>
      <c r="K77" s="275" t="str">
        <f>IF('CE statale'!K77=0,"",'CE statale'!K77)</f>
        <v/>
      </c>
      <c r="L77" s="276" t="str">
        <f>IF('CE statale'!L77=0,"",'CE statale'!L77)</f>
        <v xml:space="preserve">-    </v>
      </c>
      <c r="M77" s="270"/>
    </row>
    <row r="78" spans="1:13" s="271" customFormat="1" ht="15" customHeight="1">
      <c r="A78" s="265"/>
      <c r="B78" s="265"/>
      <c r="C78" s="294"/>
      <c r="D78" s="273" t="s">
        <v>6053</v>
      </c>
      <c r="E78" s="763" t="s">
        <v>6152</v>
      </c>
      <c r="F78" s="763"/>
      <c r="G78" s="763"/>
      <c r="H78" s="764"/>
      <c r="I78" s="274" t="str">
        <f>IF('CE statale'!I78=0,"",'CE statale'!I78)</f>
        <v/>
      </c>
      <c r="J78" s="274" t="str">
        <f>IF('CE statale'!J78=0,"",'CE statale'!J78)</f>
        <v/>
      </c>
      <c r="K78" s="275" t="str">
        <f>IF('CE statale'!K78=0,"",'CE statale'!K78)</f>
        <v/>
      </c>
      <c r="L78" s="276" t="str">
        <f>IF('CE statale'!L78=0,"",'CE statale'!L78)</f>
        <v xml:space="preserve">-    </v>
      </c>
      <c r="M78" s="270"/>
    </row>
    <row r="79" spans="1:13" s="241" customFormat="1" ht="15" customHeight="1">
      <c r="A79" s="265" t="s">
        <v>4581</v>
      </c>
      <c r="B79" s="265"/>
      <c r="C79" s="310"/>
      <c r="D79" s="304"/>
      <c r="E79" s="308"/>
      <c r="F79" s="278" t="s">
        <v>6012</v>
      </c>
      <c r="G79" s="761" t="s">
        <v>6153</v>
      </c>
      <c r="H79" s="762"/>
      <c r="I79" s="280" t="str">
        <f>IF('CE statale'!I79=0,"",'CE statale'!I79)</f>
        <v/>
      </c>
      <c r="J79" s="280" t="str">
        <f>IF('CE statale'!J79=0,"",'CE statale'!J79)</f>
        <v/>
      </c>
      <c r="K79" s="281" t="str">
        <f>IF('CE statale'!K79=0,"",'CE statale'!K79)</f>
        <v/>
      </c>
      <c r="L79" s="282" t="str">
        <f>IF('CE statale'!L79=0,"",'CE statale'!L79)</f>
        <v xml:space="preserve">-    </v>
      </c>
      <c r="M79" s="265"/>
    </row>
    <row r="80" spans="1:13" s="241" customFormat="1" ht="15" customHeight="1">
      <c r="A80" s="265" t="s">
        <v>4589</v>
      </c>
      <c r="B80" s="265"/>
      <c r="C80" s="310"/>
      <c r="D80" s="304"/>
      <c r="E80" s="308"/>
      <c r="F80" s="278" t="s">
        <v>6013</v>
      </c>
      <c r="G80" s="761" t="s">
        <v>6154</v>
      </c>
      <c r="H80" s="762"/>
      <c r="I80" s="280" t="str">
        <f>IF('CE statale'!I80=0,"",'CE statale'!I80)</f>
        <v/>
      </c>
      <c r="J80" s="280" t="str">
        <f>IF('CE statale'!J80=0,"",'CE statale'!J80)</f>
        <v/>
      </c>
      <c r="K80" s="281" t="str">
        <f>IF('CE statale'!K80=0,"",'CE statale'!K80)</f>
        <v/>
      </c>
      <c r="L80" s="282" t="str">
        <f>IF('CE statale'!L80=0,"",'CE statale'!L80)</f>
        <v xml:space="preserve">-    </v>
      </c>
      <c r="M80" s="265"/>
    </row>
    <row r="81" spans="1:13" s="271" customFormat="1" ht="15" customHeight="1">
      <c r="A81" s="265"/>
      <c r="B81" s="265"/>
      <c r="C81" s="310"/>
      <c r="D81" s="273" t="s">
        <v>6055</v>
      </c>
      <c r="E81" s="763" t="s">
        <v>6155</v>
      </c>
      <c r="F81" s="763"/>
      <c r="G81" s="763"/>
      <c r="H81" s="764"/>
      <c r="I81" s="274" t="str">
        <f>IF('CE statale'!I81=0,"",'CE statale'!I81)</f>
        <v/>
      </c>
      <c r="J81" s="274" t="str">
        <f>IF('CE statale'!J81=0,"",'CE statale'!J81)</f>
        <v/>
      </c>
      <c r="K81" s="275" t="str">
        <f>IF('CE statale'!K81=0,"",'CE statale'!K81)</f>
        <v/>
      </c>
      <c r="L81" s="276" t="str">
        <f>IF('CE statale'!L81=0,"",'CE statale'!L81)</f>
        <v xml:space="preserve">-    </v>
      </c>
      <c r="M81" s="270"/>
    </row>
    <row r="82" spans="1:13" s="241" customFormat="1" ht="15" customHeight="1">
      <c r="A82" s="265" t="s">
        <v>4695</v>
      </c>
      <c r="B82" s="265"/>
      <c r="C82" s="310"/>
      <c r="D82" s="304"/>
      <c r="E82" s="308"/>
      <c r="F82" s="278" t="s">
        <v>6012</v>
      </c>
      <c r="G82" s="761" t="s">
        <v>6156</v>
      </c>
      <c r="H82" s="762"/>
      <c r="I82" s="280" t="str">
        <f>IF('CE statale'!I82=0,"",'CE statale'!I82)</f>
        <v/>
      </c>
      <c r="J82" s="280" t="str">
        <f>IF('CE statale'!J82=0,"",'CE statale'!J82)</f>
        <v/>
      </c>
      <c r="K82" s="281" t="str">
        <f>IF('CE statale'!K82=0,"",'CE statale'!K82)</f>
        <v/>
      </c>
      <c r="L82" s="282" t="str">
        <f>IF('CE statale'!L82=0,"",'CE statale'!L82)</f>
        <v xml:space="preserve">-    </v>
      </c>
      <c r="M82" s="265"/>
    </row>
    <row r="83" spans="1:13" s="241" customFormat="1" ht="15" customHeight="1">
      <c r="A83" s="265" t="s">
        <v>3029</v>
      </c>
      <c r="B83" s="265"/>
      <c r="C83" s="310"/>
      <c r="D83" s="304"/>
      <c r="E83" s="308"/>
      <c r="F83" s="278" t="s">
        <v>6013</v>
      </c>
      <c r="G83" s="761" t="s">
        <v>6157</v>
      </c>
      <c r="H83" s="762"/>
      <c r="I83" s="280" t="str">
        <f>IF('CE statale'!I83=0,"",'CE statale'!I83)</f>
        <v/>
      </c>
      <c r="J83" s="280" t="str">
        <f>IF('CE statale'!J83=0,"",'CE statale'!J83)</f>
        <v/>
      </c>
      <c r="K83" s="281" t="str">
        <f>IF('CE statale'!K83=0,"",'CE statale'!K83)</f>
        <v/>
      </c>
      <c r="L83" s="282" t="str">
        <f>IF('CE statale'!L83=0,"",'CE statale'!L83)</f>
        <v xml:space="preserve">-    </v>
      </c>
      <c r="M83" s="265"/>
    </row>
    <row r="84" spans="1:13" s="241" customFormat="1" ht="30" customHeight="1">
      <c r="A84" s="265" t="s">
        <v>4730</v>
      </c>
      <c r="B84" s="265"/>
      <c r="C84" s="310"/>
      <c r="D84" s="304"/>
      <c r="E84" s="308"/>
      <c r="F84" s="278" t="s">
        <v>6022</v>
      </c>
      <c r="G84" s="761" t="s">
        <v>6158</v>
      </c>
      <c r="H84" s="762"/>
      <c r="I84" s="280" t="str">
        <f>IF('CE statale'!I84=0,"",'CE statale'!I84)</f>
        <v/>
      </c>
      <c r="J84" s="280" t="str">
        <f>IF('CE statale'!J84=0,"",'CE statale'!J84)</f>
        <v/>
      </c>
      <c r="K84" s="281" t="str">
        <f>IF('CE statale'!K84=0,"",'CE statale'!K84)</f>
        <v/>
      </c>
      <c r="L84" s="282" t="str">
        <f>IF('CE statale'!L84=0,"",'CE statale'!L84)</f>
        <v xml:space="preserve">-    </v>
      </c>
      <c r="M84" s="265"/>
    </row>
    <row r="85" spans="1:13" s="241" customFormat="1" ht="15" customHeight="1">
      <c r="A85" s="265" t="s">
        <v>3538</v>
      </c>
      <c r="B85" s="265"/>
      <c r="C85" s="310"/>
      <c r="D85" s="304"/>
      <c r="E85" s="308"/>
      <c r="F85" s="278" t="s">
        <v>6024</v>
      </c>
      <c r="G85" s="767" t="s">
        <v>6159</v>
      </c>
      <c r="H85" s="768"/>
      <c r="I85" s="280" t="str">
        <f>IF('CE statale'!I85=0,"",'CE statale'!I85)</f>
        <v/>
      </c>
      <c r="J85" s="280" t="str">
        <f>IF('CE statale'!J85=0,"",'CE statale'!J85)</f>
        <v/>
      </c>
      <c r="K85" s="281" t="str">
        <f>IF('CE statale'!K85=0,"",'CE statale'!K85)</f>
        <v/>
      </c>
      <c r="L85" s="282" t="str">
        <f>IF('CE statale'!L85=0,"",'CE statale'!L85)</f>
        <v xml:space="preserve">-    </v>
      </c>
      <c r="M85" s="265"/>
    </row>
    <row r="86" spans="1:13" s="271" customFormat="1">
      <c r="A86" s="265"/>
      <c r="B86" s="265"/>
      <c r="C86" s="295"/>
      <c r="D86" s="296" t="s">
        <v>6160</v>
      </c>
      <c r="E86" s="296"/>
      <c r="F86" s="296"/>
      <c r="G86" s="296"/>
      <c r="H86" s="297"/>
      <c r="I86" s="298" t="str">
        <f>IF('CE statale'!I86=0,"",'CE statale'!I86)</f>
        <v/>
      </c>
      <c r="J86" s="298" t="str">
        <f>IF('CE statale'!J86=0,"",'CE statale'!J86)</f>
        <v/>
      </c>
      <c r="K86" s="299" t="str">
        <f>IF('CE statale'!K86=0,"",'CE statale'!K86)</f>
        <v/>
      </c>
      <c r="L86" s="300" t="str">
        <f>IF('CE statale'!L86=0,"",'CE statale'!L86)</f>
        <v xml:space="preserve">-    </v>
      </c>
      <c r="M86" s="270"/>
    </row>
    <row r="87" spans="1:13" s="241" customFormat="1" ht="15.75" thickBot="1">
      <c r="A87" s="265"/>
      <c r="B87" s="265"/>
      <c r="C87" s="310"/>
      <c r="D87" s="278"/>
      <c r="E87" s="308"/>
      <c r="F87" s="305"/>
      <c r="G87" s="308"/>
      <c r="H87" s="311"/>
      <c r="I87" s="280" t="str">
        <f>IF('CE statale'!I87=0,"",'CE statale'!I87)</f>
        <v/>
      </c>
      <c r="J87" s="280" t="str">
        <f>IF('CE statale'!J87=0,"",'CE statale'!J87)</f>
        <v/>
      </c>
      <c r="K87" s="281" t="str">
        <f>IF('CE statale'!K87=0,"",'CE statale'!K87)</f>
        <v/>
      </c>
      <c r="L87" s="282" t="str">
        <f>IF('CE statale'!L87=0,"",'CE statale'!L87)</f>
        <v/>
      </c>
      <c r="M87" s="265"/>
    </row>
    <row r="88" spans="1:13" s="317" customFormat="1" ht="16.5" customHeight="1" thickTop="1" thickBot="1">
      <c r="A88" s="312"/>
      <c r="B88" s="312"/>
      <c r="C88" s="771" t="s">
        <v>6161</v>
      </c>
      <c r="D88" s="772"/>
      <c r="E88" s="772"/>
      <c r="F88" s="772"/>
      <c r="G88" s="772"/>
      <c r="H88" s="773"/>
      <c r="I88" s="313" t="str">
        <f>IF('CE statale'!I88=0,"",'CE statale'!I88)</f>
        <v/>
      </c>
      <c r="J88" s="313" t="str">
        <f>IF('CE statale'!J88=0,"",'CE statale'!J88)</f>
        <v/>
      </c>
      <c r="K88" s="314" t="str">
        <f>IF('CE statale'!K88=0,"",'CE statale'!K88)</f>
        <v/>
      </c>
      <c r="L88" s="315" t="str">
        <f>IF('CE statale'!L88=0,"",'CE statale'!L88)</f>
        <v xml:space="preserve">-    </v>
      </c>
      <c r="M88" s="316"/>
    </row>
    <row r="89" spans="1:13" s="317" customFormat="1" ht="15.75" thickTop="1">
      <c r="A89" s="312"/>
      <c r="B89" s="312"/>
      <c r="C89" s="318"/>
      <c r="D89" s="319"/>
      <c r="E89" s="319"/>
      <c r="F89" s="320"/>
      <c r="G89" s="321"/>
      <c r="H89" s="322"/>
      <c r="I89" s="323" t="str">
        <f>IF('CE statale'!I89=0,"",'CE statale'!I89)</f>
        <v/>
      </c>
      <c r="J89" s="323" t="str">
        <f>IF('CE statale'!J89=0,"",'CE statale'!J89)</f>
        <v/>
      </c>
      <c r="K89" s="324" t="str">
        <f>IF('CE statale'!K89=0,"",'CE statale'!K89)</f>
        <v/>
      </c>
      <c r="L89" s="325" t="str">
        <f>IF('CE statale'!L89=0,"",'CE statale'!L89)</f>
        <v/>
      </c>
      <c r="M89" s="316"/>
    </row>
    <row r="90" spans="1:13" s="271" customFormat="1" ht="15" customHeight="1">
      <c r="A90" s="265"/>
      <c r="B90" s="265"/>
      <c r="C90" s="272" t="s">
        <v>6059</v>
      </c>
      <c r="D90" s="769" t="s">
        <v>6162</v>
      </c>
      <c r="E90" s="769"/>
      <c r="F90" s="769"/>
      <c r="G90" s="769"/>
      <c r="H90" s="770"/>
      <c r="I90" s="274" t="str">
        <f>IF('CE statale'!I90=0,"",'CE statale'!I90)</f>
        <v/>
      </c>
      <c r="J90" s="274" t="str">
        <f>IF('CE statale'!J90=0,"",'CE statale'!J90)</f>
        <v/>
      </c>
      <c r="K90" s="275" t="str">
        <f>IF('CE statale'!K90=0,"",'CE statale'!K90)</f>
        <v/>
      </c>
      <c r="L90" s="276" t="str">
        <f>IF('CE statale'!L90=0,"",'CE statale'!L90)</f>
        <v/>
      </c>
      <c r="M90" s="270"/>
    </row>
    <row r="91" spans="1:13" s="271" customFormat="1" ht="15" customHeight="1">
      <c r="A91" s="265" t="s">
        <v>1982</v>
      </c>
      <c r="B91" s="265"/>
      <c r="C91" s="294"/>
      <c r="D91" s="273" t="s">
        <v>6010</v>
      </c>
      <c r="E91" s="763" t="s">
        <v>6163</v>
      </c>
      <c r="F91" s="763"/>
      <c r="G91" s="763"/>
      <c r="H91" s="764"/>
      <c r="I91" s="274" t="str">
        <f>IF('CE statale'!I91=0,"",'CE statale'!I91)</f>
        <v/>
      </c>
      <c r="J91" s="274" t="str">
        <f>IF('CE statale'!J91=0,"",'CE statale'!J91)</f>
        <v/>
      </c>
      <c r="K91" s="275" t="str">
        <f>IF('CE statale'!K91=0,"",'CE statale'!K91)</f>
        <v/>
      </c>
      <c r="L91" s="276" t="str">
        <f>IF('CE statale'!L91=0,"",'CE statale'!L91)</f>
        <v xml:space="preserve">-    </v>
      </c>
      <c r="M91" s="270"/>
    </row>
    <row r="92" spans="1:13" s="271" customFormat="1" ht="15" customHeight="1">
      <c r="A92" s="265" t="s">
        <v>1990</v>
      </c>
      <c r="B92" s="265"/>
      <c r="C92" s="294"/>
      <c r="D92" s="273" t="s">
        <v>6015</v>
      </c>
      <c r="E92" s="765" t="s">
        <v>6164</v>
      </c>
      <c r="F92" s="765"/>
      <c r="G92" s="765"/>
      <c r="H92" s="766"/>
      <c r="I92" s="274" t="str">
        <f>IF('CE statale'!I92=0,"",'CE statale'!I92)</f>
        <v/>
      </c>
      <c r="J92" s="274" t="str">
        <f>IF('CE statale'!J92=0,"",'CE statale'!J92)</f>
        <v/>
      </c>
      <c r="K92" s="275" t="str">
        <f>IF('CE statale'!K92=0,"",'CE statale'!K92)</f>
        <v/>
      </c>
      <c r="L92" s="276" t="str">
        <f>IF('CE statale'!L92=0,"",'CE statale'!L92)</f>
        <v xml:space="preserve">-    </v>
      </c>
      <c r="M92" s="270"/>
    </row>
    <row r="93" spans="1:13" s="271" customFormat="1">
      <c r="A93" s="265"/>
      <c r="B93" s="265"/>
      <c r="C93" s="295"/>
      <c r="D93" s="296" t="s">
        <v>6165</v>
      </c>
      <c r="E93" s="296"/>
      <c r="F93" s="296"/>
      <c r="G93" s="296"/>
      <c r="H93" s="297"/>
      <c r="I93" s="298" t="str">
        <f>IF('CE statale'!I93=0,"",'CE statale'!I93)</f>
        <v/>
      </c>
      <c r="J93" s="298" t="str">
        <f>IF('CE statale'!J93=0,"",'CE statale'!J93)</f>
        <v/>
      </c>
      <c r="K93" s="299" t="str">
        <f>IF('CE statale'!K93=0,"",'CE statale'!K93)</f>
        <v/>
      </c>
      <c r="L93" s="300" t="str">
        <f>IF('CE statale'!L93=0,"",'CE statale'!L93)</f>
        <v xml:space="preserve">-    </v>
      </c>
      <c r="M93" s="270"/>
    </row>
    <row r="94" spans="1:13" s="241" customFormat="1">
      <c r="A94" s="265"/>
      <c r="B94" s="265"/>
      <c r="C94" s="301"/>
      <c r="D94" s="278"/>
      <c r="E94" s="308"/>
      <c r="F94" s="303"/>
      <c r="G94" s="308"/>
      <c r="H94" s="311"/>
      <c r="I94" s="280" t="str">
        <f>IF('CE statale'!I94=0,"",'CE statale'!I94)</f>
        <v/>
      </c>
      <c r="J94" s="280" t="str">
        <f>IF('CE statale'!J94=0,"",'CE statale'!J94)</f>
        <v/>
      </c>
      <c r="K94" s="281" t="str">
        <f>IF('CE statale'!K94=0,"",'CE statale'!K94)</f>
        <v/>
      </c>
      <c r="L94" s="282" t="str">
        <f>IF('CE statale'!L94=0,"",'CE statale'!L94)</f>
        <v/>
      </c>
      <c r="M94" s="265"/>
    </row>
    <row r="95" spans="1:13" s="271" customFormat="1" ht="15" customHeight="1">
      <c r="A95" s="265"/>
      <c r="B95" s="265"/>
      <c r="C95" s="272" t="s">
        <v>6062</v>
      </c>
      <c r="D95" s="769" t="s">
        <v>6166</v>
      </c>
      <c r="E95" s="769"/>
      <c r="F95" s="769"/>
      <c r="G95" s="769"/>
      <c r="H95" s="770"/>
      <c r="I95" s="274" t="str">
        <f>IF('CE statale'!I95=0,"",'CE statale'!I95)</f>
        <v/>
      </c>
      <c r="J95" s="274" t="str">
        <f>IF('CE statale'!J95=0,"",'CE statale'!J95)</f>
        <v/>
      </c>
      <c r="K95" s="275" t="str">
        <f>IF('CE statale'!K95=0,"",'CE statale'!K95)</f>
        <v/>
      </c>
      <c r="L95" s="276" t="str">
        <f>IF('CE statale'!L95=0,"",'CE statale'!L95)</f>
        <v/>
      </c>
      <c r="M95" s="270"/>
    </row>
    <row r="96" spans="1:13" s="271" customFormat="1" ht="15" customHeight="1">
      <c r="A96" s="265" t="s">
        <v>1110</v>
      </c>
      <c r="B96" s="265"/>
      <c r="C96" s="294"/>
      <c r="D96" s="273" t="s">
        <v>6010</v>
      </c>
      <c r="E96" s="763" t="s">
        <v>6167</v>
      </c>
      <c r="F96" s="763"/>
      <c r="G96" s="763"/>
      <c r="H96" s="764"/>
      <c r="I96" s="274" t="str">
        <f>IF('CE statale'!I96=0,"",'CE statale'!I96)</f>
        <v/>
      </c>
      <c r="J96" s="274" t="str">
        <f>IF('CE statale'!J96=0,"",'CE statale'!J96)</f>
        <v/>
      </c>
      <c r="K96" s="275" t="str">
        <f>IF('CE statale'!K96=0,"",'CE statale'!K96)</f>
        <v/>
      </c>
      <c r="L96" s="276" t="str">
        <f>IF('CE statale'!L96=0,"",'CE statale'!L96)</f>
        <v xml:space="preserve">-    </v>
      </c>
      <c r="M96" s="270"/>
    </row>
    <row r="97" spans="1:13" s="271" customFormat="1" ht="15" customHeight="1">
      <c r="A97" s="265" t="s">
        <v>1119</v>
      </c>
      <c r="B97" s="265"/>
      <c r="C97" s="294"/>
      <c r="D97" s="273" t="s">
        <v>6015</v>
      </c>
      <c r="E97" s="765" t="s">
        <v>6168</v>
      </c>
      <c r="F97" s="765"/>
      <c r="G97" s="765"/>
      <c r="H97" s="766"/>
      <c r="I97" s="274" t="str">
        <f>IF('CE statale'!I97=0,"",'CE statale'!I97)</f>
        <v/>
      </c>
      <c r="J97" s="274" t="str">
        <f>IF('CE statale'!J97=0,"",'CE statale'!J97)</f>
        <v/>
      </c>
      <c r="K97" s="275" t="str">
        <f>IF('CE statale'!K97=0,"",'CE statale'!K97)</f>
        <v/>
      </c>
      <c r="L97" s="276" t="str">
        <f>IF('CE statale'!L97=0,"",'CE statale'!L97)</f>
        <v xml:space="preserve">-    </v>
      </c>
      <c r="M97" s="270"/>
    </row>
    <row r="98" spans="1:13" s="271" customFormat="1">
      <c r="A98" s="265"/>
      <c r="B98" s="265"/>
      <c r="C98" s="295"/>
      <c r="D98" s="296" t="s">
        <v>6169</v>
      </c>
      <c r="E98" s="296"/>
      <c r="F98" s="296"/>
      <c r="G98" s="296"/>
      <c r="H98" s="297"/>
      <c r="I98" s="298" t="str">
        <f>IF('CE statale'!I98=0,"",'CE statale'!I98)</f>
        <v/>
      </c>
      <c r="J98" s="298" t="str">
        <f>IF('CE statale'!J98=0,"",'CE statale'!J98)</f>
        <v/>
      </c>
      <c r="K98" s="299" t="str">
        <f>IF('CE statale'!K98=0,"",'CE statale'!K98)</f>
        <v/>
      </c>
      <c r="L98" s="300" t="str">
        <f>IF('CE statale'!L98=0,"",'CE statale'!L98)</f>
        <v xml:space="preserve">-    </v>
      </c>
      <c r="M98" s="270"/>
    </row>
    <row r="99" spans="1:13" s="241" customFormat="1">
      <c r="A99" s="265"/>
      <c r="B99" s="265"/>
      <c r="C99" s="301"/>
      <c r="D99" s="278"/>
      <c r="E99" s="305"/>
      <c r="F99" s="303"/>
      <c r="G99" s="279"/>
      <c r="H99" s="302"/>
      <c r="I99" s="280" t="str">
        <f>IF('CE statale'!I99=0,"",'CE statale'!I99)</f>
        <v/>
      </c>
      <c r="J99" s="280" t="str">
        <f>IF('CE statale'!J99=0,"",'CE statale'!J99)</f>
        <v/>
      </c>
      <c r="K99" s="281" t="str">
        <f>IF('CE statale'!K99=0,"",'CE statale'!K99)</f>
        <v/>
      </c>
      <c r="L99" s="282" t="str">
        <f>IF('CE statale'!L99=0,"",'CE statale'!L99)</f>
        <v/>
      </c>
      <c r="M99" s="265"/>
    </row>
    <row r="100" spans="1:13" s="271" customFormat="1" ht="15" customHeight="1">
      <c r="A100" s="265"/>
      <c r="B100" s="265"/>
      <c r="C100" s="272" t="s">
        <v>6065</v>
      </c>
      <c r="D100" s="769" t="s">
        <v>6170</v>
      </c>
      <c r="E100" s="769"/>
      <c r="F100" s="769"/>
      <c r="G100" s="769"/>
      <c r="H100" s="770"/>
      <c r="I100" s="274" t="str">
        <f>IF('CE statale'!I100=0,"",'CE statale'!I100)</f>
        <v/>
      </c>
      <c r="J100" s="274" t="str">
        <f>IF('CE statale'!J100=0,"",'CE statale'!J100)</f>
        <v/>
      </c>
      <c r="K100" s="275" t="str">
        <f>IF('CE statale'!K100=0,"",'CE statale'!K100)</f>
        <v/>
      </c>
      <c r="L100" s="276" t="str">
        <f>IF('CE statale'!L100=0,"",'CE statale'!L100)</f>
        <v/>
      </c>
      <c r="M100" s="270"/>
    </row>
    <row r="101" spans="1:13" s="271" customFormat="1" ht="15" customHeight="1">
      <c r="A101" s="265"/>
      <c r="B101" s="265"/>
      <c r="C101" s="294"/>
      <c r="D101" s="273" t="s">
        <v>6010</v>
      </c>
      <c r="E101" s="763" t="s">
        <v>6171</v>
      </c>
      <c r="F101" s="763"/>
      <c r="G101" s="763"/>
      <c r="H101" s="764"/>
      <c r="I101" s="274" t="str">
        <f>IF('CE statale'!I101=0,"",'CE statale'!I101)</f>
        <v/>
      </c>
      <c r="J101" s="274" t="str">
        <f>IF('CE statale'!J101=0,"",'CE statale'!J101)</f>
        <v/>
      </c>
      <c r="K101" s="275" t="str">
        <f>IF('CE statale'!K101=0,"",'CE statale'!K101)</f>
        <v/>
      </c>
      <c r="L101" s="276" t="str">
        <f>IF('CE statale'!L101=0,"",'CE statale'!L101)</f>
        <v xml:space="preserve">-    </v>
      </c>
      <c r="M101" s="270"/>
    </row>
    <row r="102" spans="1:13" s="241" customFormat="1" ht="15" customHeight="1">
      <c r="A102" s="265" t="s">
        <v>5927</v>
      </c>
      <c r="B102" s="265"/>
      <c r="C102" s="301"/>
      <c r="D102" s="304"/>
      <c r="E102" s="308"/>
      <c r="F102" s="278" t="s">
        <v>6012</v>
      </c>
      <c r="G102" s="761" t="s">
        <v>6172</v>
      </c>
      <c r="H102" s="762"/>
      <c r="I102" s="280" t="str">
        <f>IF('CE statale'!I102=0,"",'CE statale'!I102)</f>
        <v/>
      </c>
      <c r="J102" s="280" t="str">
        <f>IF('CE statale'!J102=0,"",'CE statale'!J102)</f>
        <v/>
      </c>
      <c r="K102" s="281" t="str">
        <f>IF('CE statale'!K102=0,"",'CE statale'!K102)</f>
        <v/>
      </c>
      <c r="L102" s="282" t="str">
        <f>IF('CE statale'!L102=0,"",'CE statale'!L102)</f>
        <v xml:space="preserve">-    </v>
      </c>
      <c r="M102" s="265"/>
    </row>
    <row r="103" spans="1:13" s="241" customFormat="1" ht="15" customHeight="1">
      <c r="A103" s="265" t="s">
        <v>5722</v>
      </c>
      <c r="B103" s="265"/>
      <c r="C103" s="301"/>
      <c r="D103" s="304"/>
      <c r="E103" s="308"/>
      <c r="F103" s="278" t="s">
        <v>6013</v>
      </c>
      <c r="G103" s="761" t="s">
        <v>6173</v>
      </c>
      <c r="H103" s="762"/>
      <c r="I103" s="280" t="str">
        <f>IF('CE statale'!I103=0,"",'CE statale'!I103)</f>
        <v/>
      </c>
      <c r="J103" s="280" t="str">
        <f>IF('CE statale'!J103=0,"",'CE statale'!J103)</f>
        <v/>
      </c>
      <c r="K103" s="281" t="str">
        <f>IF('CE statale'!K103=0,"",'CE statale'!K103)</f>
        <v/>
      </c>
      <c r="L103" s="282" t="str">
        <f>IF('CE statale'!L103=0,"",'CE statale'!L103)</f>
        <v xml:space="preserve">-    </v>
      </c>
      <c r="M103" s="265"/>
    </row>
    <row r="104" spans="1:13" s="271" customFormat="1" ht="15" customHeight="1">
      <c r="A104" s="265"/>
      <c r="B104" s="265"/>
      <c r="C104" s="294"/>
      <c r="D104" s="273" t="s">
        <v>6015</v>
      </c>
      <c r="E104" s="763" t="s">
        <v>6174</v>
      </c>
      <c r="F104" s="763"/>
      <c r="G104" s="763"/>
      <c r="H104" s="764"/>
      <c r="I104" s="274" t="str">
        <f>IF('CE statale'!I104=0,"",'CE statale'!I104)</f>
        <v/>
      </c>
      <c r="J104" s="274" t="str">
        <f>IF('CE statale'!J104=0,"",'CE statale'!J104)</f>
        <v/>
      </c>
      <c r="K104" s="275" t="str">
        <f>IF('CE statale'!K104=0,"",'CE statale'!K104)</f>
        <v/>
      </c>
      <c r="L104" s="276" t="str">
        <f>IF('CE statale'!L104=0,"",'CE statale'!L104)</f>
        <v xml:space="preserve">-    </v>
      </c>
      <c r="M104" s="270"/>
    </row>
    <row r="105" spans="1:13" s="241" customFormat="1" ht="15" customHeight="1">
      <c r="A105" s="265" t="s">
        <v>4972</v>
      </c>
      <c r="B105" s="265"/>
      <c r="C105" s="301"/>
      <c r="D105" s="304"/>
      <c r="E105" s="308"/>
      <c r="F105" s="278" t="s">
        <v>6012</v>
      </c>
      <c r="G105" s="761" t="s">
        <v>6175</v>
      </c>
      <c r="H105" s="762"/>
      <c r="I105" s="280" t="str">
        <f>IF('CE statale'!I105=0,"",'CE statale'!I105)</f>
        <v/>
      </c>
      <c r="J105" s="280" t="str">
        <f>IF('CE statale'!J105=0,"",'CE statale'!J105)</f>
        <v/>
      </c>
      <c r="K105" s="281" t="str">
        <f>IF('CE statale'!K105=0,"",'CE statale'!K105)</f>
        <v/>
      </c>
      <c r="L105" s="282" t="str">
        <f>IF('CE statale'!L105=0,"",'CE statale'!L105)</f>
        <v xml:space="preserve">-    </v>
      </c>
      <c r="M105" s="265"/>
    </row>
    <row r="106" spans="1:13" s="241" customFormat="1" ht="15" customHeight="1">
      <c r="A106" s="265" t="s">
        <v>3589</v>
      </c>
      <c r="B106" s="265"/>
      <c r="C106" s="301"/>
      <c r="D106" s="304"/>
      <c r="E106" s="308"/>
      <c r="F106" s="278" t="s">
        <v>6013</v>
      </c>
      <c r="G106" s="767" t="s">
        <v>6176</v>
      </c>
      <c r="H106" s="768"/>
      <c r="I106" s="280" t="str">
        <f>IF('CE statale'!I106=0,"",'CE statale'!I106)</f>
        <v/>
      </c>
      <c r="J106" s="280" t="str">
        <f>IF('CE statale'!J106=0,"",'CE statale'!J106)</f>
        <v/>
      </c>
      <c r="K106" s="281" t="str">
        <f>IF('CE statale'!K106=0,"",'CE statale'!K106)</f>
        <v/>
      </c>
      <c r="L106" s="282" t="str">
        <f>IF('CE statale'!L106=0,"",'CE statale'!L106)</f>
        <v xml:space="preserve">-    </v>
      </c>
      <c r="M106" s="265"/>
    </row>
    <row r="107" spans="1:13" s="271" customFormat="1">
      <c r="A107" s="265"/>
      <c r="B107" s="265"/>
      <c r="C107" s="295"/>
      <c r="D107" s="296" t="s">
        <v>6177</v>
      </c>
      <c r="E107" s="296"/>
      <c r="F107" s="296"/>
      <c r="G107" s="296"/>
      <c r="H107" s="297"/>
      <c r="I107" s="298" t="str">
        <f>IF('CE statale'!I107=0,"",'CE statale'!I107)</f>
        <v/>
      </c>
      <c r="J107" s="298" t="str">
        <f>IF('CE statale'!J107=0,"",'CE statale'!J107)</f>
        <v/>
      </c>
      <c r="K107" s="299" t="str">
        <f>IF('CE statale'!K107=0,"",'CE statale'!K107)</f>
        <v/>
      </c>
      <c r="L107" s="300" t="str">
        <f>IF('CE statale'!L107=0,"",'CE statale'!L107)</f>
        <v xml:space="preserve">-    </v>
      </c>
      <c r="M107" s="270"/>
    </row>
    <row r="108" spans="1:13" s="241" customFormat="1" ht="15.75" thickBot="1">
      <c r="A108" s="265"/>
      <c r="B108" s="265"/>
      <c r="C108" s="310"/>
      <c r="D108" s="278"/>
      <c r="E108" s="308"/>
      <c r="F108" s="305"/>
      <c r="G108" s="308"/>
      <c r="H108" s="311"/>
      <c r="I108" s="280" t="str">
        <f>IF('CE statale'!I108=0,"",'CE statale'!I108)</f>
        <v/>
      </c>
      <c r="J108" s="280" t="str">
        <f>IF('CE statale'!J108=0,"",'CE statale'!J108)</f>
        <v/>
      </c>
      <c r="K108" s="281" t="str">
        <f>IF('CE statale'!K108=0,"",'CE statale'!K108)</f>
        <v/>
      </c>
      <c r="L108" s="282" t="str">
        <f>IF('CE statale'!L108=0,"",'CE statale'!L108)</f>
        <v/>
      </c>
      <c r="M108" s="265"/>
    </row>
    <row r="109" spans="1:13" s="317" customFormat="1" ht="16.5" thickTop="1" thickBot="1">
      <c r="A109" s="312"/>
      <c r="B109" s="312"/>
      <c r="C109" s="326" t="s">
        <v>6178</v>
      </c>
      <c r="D109" s="327"/>
      <c r="E109" s="327"/>
      <c r="F109" s="327"/>
      <c r="G109" s="327"/>
      <c r="H109" s="328"/>
      <c r="I109" s="313" t="str">
        <f>IF('CE statale'!I109=0,"",'CE statale'!I109)</f>
        <v/>
      </c>
      <c r="J109" s="313" t="str">
        <f>IF('CE statale'!J109=0,"",'CE statale'!J109)</f>
        <v/>
      </c>
      <c r="K109" s="314" t="str">
        <f>IF('CE statale'!K109=0,"",'CE statale'!K109)</f>
        <v/>
      </c>
      <c r="L109" s="315" t="str">
        <f>IF('CE statale'!L109=0,"",'CE statale'!L109)</f>
        <v xml:space="preserve">-    </v>
      </c>
      <c r="M109" s="316"/>
    </row>
    <row r="110" spans="1:13" s="317" customFormat="1" ht="15.75" thickTop="1">
      <c r="A110" s="312"/>
      <c r="B110" s="312"/>
      <c r="C110" s="318"/>
      <c r="D110" s="319"/>
      <c r="E110" s="319"/>
      <c r="F110" s="320"/>
      <c r="G110" s="321"/>
      <c r="H110" s="322"/>
      <c r="I110" s="323" t="str">
        <f>IF('CE statale'!I110=0,"",'CE statale'!I110)</f>
        <v/>
      </c>
      <c r="J110" s="323" t="str">
        <f>IF('CE statale'!J110=0,"",'CE statale'!J110)</f>
        <v/>
      </c>
      <c r="K110" s="324" t="str">
        <f>IF('CE statale'!K110=0,"",'CE statale'!K110)</f>
        <v/>
      </c>
      <c r="L110" s="325" t="str">
        <f>IF('CE statale'!L110=0,"",'CE statale'!L110)</f>
        <v/>
      </c>
      <c r="M110" s="316"/>
    </row>
    <row r="111" spans="1:13" s="271" customFormat="1" ht="15" customHeight="1">
      <c r="A111" s="265"/>
      <c r="B111" s="265"/>
      <c r="C111" s="272" t="s">
        <v>6071</v>
      </c>
      <c r="D111" s="769" t="s">
        <v>6179</v>
      </c>
      <c r="E111" s="769"/>
      <c r="F111" s="769"/>
      <c r="G111" s="769"/>
      <c r="H111" s="770"/>
      <c r="I111" s="274" t="str">
        <f>IF('CE statale'!I111=0,"",'CE statale'!I111)</f>
        <v/>
      </c>
      <c r="J111" s="274" t="str">
        <f>IF('CE statale'!J111=0,"",'CE statale'!J111)</f>
        <v/>
      </c>
      <c r="K111" s="275" t="str">
        <f>IF('CE statale'!K111=0,"",'CE statale'!K111)</f>
        <v/>
      </c>
      <c r="L111" s="276" t="str">
        <f>IF('CE statale'!L111=0,"",'CE statale'!L111)</f>
        <v/>
      </c>
      <c r="M111" s="270"/>
    </row>
    <row r="112" spans="1:13" s="271" customFormat="1" ht="15" customHeight="1">
      <c r="A112" s="265"/>
      <c r="B112" s="265"/>
      <c r="C112" s="294"/>
      <c r="D112" s="273" t="s">
        <v>6010</v>
      </c>
      <c r="E112" s="763" t="s">
        <v>5001</v>
      </c>
      <c r="F112" s="763"/>
      <c r="G112" s="763"/>
      <c r="H112" s="764"/>
      <c r="I112" s="274" t="str">
        <f>IF('CE statale'!I112=0,"",'CE statale'!I112)</f>
        <v/>
      </c>
      <c r="J112" s="274" t="str">
        <f>IF('CE statale'!J112=0,"",'CE statale'!J112)</f>
        <v/>
      </c>
      <c r="K112" s="275" t="str">
        <f>IF('CE statale'!K112=0,"",'CE statale'!K112)</f>
        <v/>
      </c>
      <c r="L112" s="276" t="str">
        <f>IF('CE statale'!L112=0,"",'CE statale'!L112)</f>
        <v xml:space="preserve">-    </v>
      </c>
      <c r="M112" s="270"/>
    </row>
    <row r="113" spans="1:13" s="241" customFormat="1" ht="15" customHeight="1">
      <c r="A113" s="265" t="s">
        <v>5008</v>
      </c>
      <c r="B113" s="265"/>
      <c r="C113" s="310"/>
      <c r="D113" s="304"/>
      <c r="E113" s="308"/>
      <c r="F113" s="278" t="s">
        <v>6012</v>
      </c>
      <c r="G113" s="761" t="s">
        <v>6180</v>
      </c>
      <c r="H113" s="762"/>
      <c r="I113" s="280" t="str">
        <f>IF('CE statale'!I113=0,"",'CE statale'!I113)</f>
        <v/>
      </c>
      <c r="J113" s="280" t="str">
        <f>IF('CE statale'!J113=0,"",'CE statale'!J113)</f>
        <v/>
      </c>
      <c r="K113" s="281" t="str">
        <f>IF('CE statale'!K113=0,"",'CE statale'!K113)</f>
        <v/>
      </c>
      <c r="L113" s="282" t="str">
        <f>IF('CE statale'!L113=0,"",'CE statale'!L113)</f>
        <v xml:space="preserve">-    </v>
      </c>
      <c r="M113" s="265"/>
    </row>
    <row r="114" spans="1:13" s="241" customFormat="1" ht="30" customHeight="1">
      <c r="A114" s="265" t="s">
        <v>5016</v>
      </c>
      <c r="B114" s="265"/>
      <c r="C114" s="310"/>
      <c r="D114" s="304"/>
      <c r="E114" s="308"/>
      <c r="F114" s="278" t="s">
        <v>6013</v>
      </c>
      <c r="G114" s="761" t="s">
        <v>6181</v>
      </c>
      <c r="H114" s="762"/>
      <c r="I114" s="280" t="str">
        <f>IF('CE statale'!I114=0,"",'CE statale'!I114)</f>
        <v/>
      </c>
      <c r="J114" s="280" t="str">
        <f>IF('CE statale'!J114=0,"",'CE statale'!J114)</f>
        <v/>
      </c>
      <c r="K114" s="281" t="str">
        <f>IF('CE statale'!K114=0,"",'CE statale'!K114)</f>
        <v/>
      </c>
      <c r="L114" s="282" t="str">
        <f>IF('CE statale'!L114=0,"",'CE statale'!L114)</f>
        <v xml:space="preserve">-    </v>
      </c>
      <c r="M114" s="265"/>
    </row>
    <row r="115" spans="1:13" s="241" customFormat="1" ht="15" customHeight="1">
      <c r="A115" s="265" t="s">
        <v>5031</v>
      </c>
      <c r="B115" s="265"/>
      <c r="C115" s="310"/>
      <c r="D115" s="304"/>
      <c r="E115" s="308"/>
      <c r="F115" s="278" t="s">
        <v>6022</v>
      </c>
      <c r="G115" s="761" t="s">
        <v>6182</v>
      </c>
      <c r="H115" s="762"/>
      <c r="I115" s="280" t="str">
        <f>IF('CE statale'!I115=0,"",'CE statale'!I115)</f>
        <v/>
      </c>
      <c r="J115" s="280" t="str">
        <f>IF('CE statale'!J115=0,"",'CE statale'!J115)</f>
        <v/>
      </c>
      <c r="K115" s="281" t="str">
        <f>IF('CE statale'!K115=0,"",'CE statale'!K115)</f>
        <v/>
      </c>
      <c r="L115" s="282" t="str">
        <f>IF('CE statale'!L115=0,"",'CE statale'!L115)</f>
        <v xml:space="preserve">-    </v>
      </c>
      <c r="M115" s="265"/>
    </row>
    <row r="116" spans="1:13" s="241" customFormat="1" ht="15" customHeight="1">
      <c r="A116" s="265" t="s">
        <v>5023</v>
      </c>
      <c r="B116" s="265"/>
      <c r="C116" s="310"/>
      <c r="D116" s="304"/>
      <c r="E116" s="308"/>
      <c r="F116" s="278" t="s">
        <v>6024</v>
      </c>
      <c r="G116" s="761" t="s">
        <v>6183</v>
      </c>
      <c r="H116" s="762"/>
      <c r="I116" s="280" t="str">
        <f>IF('CE statale'!I116=0,"",'CE statale'!I116)</f>
        <v/>
      </c>
      <c r="J116" s="280" t="str">
        <f>IF('CE statale'!J116=0,"",'CE statale'!J116)</f>
        <v/>
      </c>
      <c r="K116" s="281" t="str">
        <f>IF('CE statale'!K116=0,"",'CE statale'!K116)</f>
        <v/>
      </c>
      <c r="L116" s="282" t="str">
        <f>IF('CE statale'!L116=0,"",'CE statale'!L116)</f>
        <v xml:space="preserve">-    </v>
      </c>
      <c r="M116" s="265"/>
    </row>
    <row r="117" spans="1:13" s="271" customFormat="1" ht="15" customHeight="1">
      <c r="A117" s="265" t="s">
        <v>4989</v>
      </c>
      <c r="B117" s="265"/>
      <c r="C117" s="294"/>
      <c r="D117" s="273" t="s">
        <v>6015</v>
      </c>
      <c r="E117" s="763" t="s">
        <v>4982</v>
      </c>
      <c r="F117" s="763"/>
      <c r="G117" s="763"/>
      <c r="H117" s="764"/>
      <c r="I117" s="274" t="str">
        <f>IF('CE statale'!I117=0,"",'CE statale'!I117)</f>
        <v/>
      </c>
      <c r="J117" s="274" t="str">
        <f>IF('CE statale'!J117=0,"",'CE statale'!J117)</f>
        <v/>
      </c>
      <c r="K117" s="275" t="str">
        <f>IF('CE statale'!K117=0,"",'CE statale'!K117)</f>
        <v/>
      </c>
      <c r="L117" s="276" t="str">
        <f>IF('CE statale'!L117=0,"",'CE statale'!L117)</f>
        <v xml:space="preserve">-    </v>
      </c>
      <c r="M117" s="270"/>
    </row>
    <row r="118" spans="1:13" s="271" customFormat="1" ht="30" customHeight="1">
      <c r="A118" s="265" t="s">
        <v>4607</v>
      </c>
      <c r="B118" s="265"/>
      <c r="C118" s="294"/>
      <c r="D118" s="273" t="s">
        <v>6016</v>
      </c>
      <c r="E118" s="765" t="s">
        <v>6184</v>
      </c>
      <c r="F118" s="765"/>
      <c r="G118" s="765"/>
      <c r="H118" s="766"/>
      <c r="I118" s="274" t="str">
        <f>IF('CE statale'!I118=0,"",'CE statale'!I118)</f>
        <v/>
      </c>
      <c r="J118" s="274" t="str">
        <f>IF('CE statale'!J118=0,"",'CE statale'!J118)</f>
        <v/>
      </c>
      <c r="K118" s="275" t="str">
        <f>IF('CE statale'!K118=0,"",'CE statale'!K118)</f>
        <v/>
      </c>
      <c r="L118" s="276" t="str">
        <f>IF('CE statale'!L118=0,"",'CE statale'!L118)</f>
        <v xml:space="preserve">-    </v>
      </c>
      <c r="M118" s="270"/>
    </row>
    <row r="119" spans="1:13" s="271" customFormat="1">
      <c r="A119" s="265"/>
      <c r="B119" s="265"/>
      <c r="C119" s="295"/>
      <c r="D119" s="296" t="s">
        <v>6185</v>
      </c>
      <c r="E119" s="296"/>
      <c r="F119" s="296"/>
      <c r="G119" s="296"/>
      <c r="H119" s="297"/>
      <c r="I119" s="298" t="str">
        <f>IF('CE statale'!I119=0,"",'CE statale'!I119)</f>
        <v/>
      </c>
      <c r="J119" s="298" t="str">
        <f>IF('CE statale'!J119=0,"",'CE statale'!J119)</f>
        <v/>
      </c>
      <c r="K119" s="299" t="str">
        <f>IF('CE statale'!K119=0,"",'CE statale'!K119)</f>
        <v/>
      </c>
      <c r="L119" s="300" t="str">
        <f>IF('CE statale'!L119=0,"",'CE statale'!L119)</f>
        <v xml:space="preserve">-    </v>
      </c>
      <c r="M119" s="270"/>
    </row>
    <row r="120" spans="1:13" s="241" customFormat="1">
      <c r="A120" s="265"/>
      <c r="B120" s="265"/>
      <c r="C120" s="310"/>
      <c r="D120" s="278"/>
      <c r="E120" s="308"/>
      <c r="F120" s="305"/>
      <c r="G120" s="308"/>
      <c r="H120" s="311"/>
      <c r="I120" s="280" t="str">
        <f>IF('CE statale'!I120=0,"",'CE statale'!I120)</f>
        <v/>
      </c>
      <c r="J120" s="280" t="str">
        <f>IF('CE statale'!J120=0,"",'CE statale'!J120)</f>
        <v/>
      </c>
      <c r="K120" s="281" t="str">
        <f>IF('CE statale'!K120=0,"",'CE statale'!K120)</f>
        <v/>
      </c>
      <c r="L120" s="282" t="str">
        <f>IF('CE statale'!L120=0,"",'CE statale'!L120)</f>
        <v/>
      </c>
      <c r="M120" s="265"/>
    </row>
    <row r="121" spans="1:13" s="317" customFormat="1" ht="15.75" thickBot="1">
      <c r="A121" s="312"/>
      <c r="B121" s="312"/>
      <c r="C121" s="329" t="s">
        <v>6186</v>
      </c>
      <c r="D121" s="330"/>
      <c r="E121" s="331"/>
      <c r="F121" s="330"/>
      <c r="G121" s="332"/>
      <c r="H121" s="333"/>
      <c r="I121" s="334" t="str">
        <f>IF('CE statale'!I121=0,"",'CE statale'!I121)</f>
        <v/>
      </c>
      <c r="J121" s="334" t="str">
        <f>IF('CE statale'!J121=0,"",'CE statale'!J121)</f>
        <v/>
      </c>
      <c r="K121" s="335" t="str">
        <f>IF('CE statale'!K121=0,"",'CE statale'!K121)</f>
        <v/>
      </c>
      <c r="L121" s="336" t="str">
        <f>IF('CE statale'!L121=0,"",'CE statale'!L121)</f>
        <v xml:space="preserve">-    </v>
      </c>
      <c r="M121" s="316"/>
    </row>
    <row r="122" spans="1:13" s="241" customFormat="1">
      <c r="C122" s="345"/>
      <c r="D122" s="345"/>
      <c r="E122" s="346"/>
      <c r="F122" s="346"/>
      <c r="G122" s="350"/>
      <c r="H122" s="350"/>
      <c r="I122" s="351"/>
      <c r="J122" s="351"/>
      <c r="K122" s="352"/>
      <c r="L122" s="353"/>
    </row>
    <row r="123" spans="1:13">
      <c r="C123" s="343"/>
      <c r="D123" s="343"/>
      <c r="E123" s="240"/>
      <c r="F123" s="240"/>
      <c r="G123" s="240"/>
      <c r="H123" s="240"/>
      <c r="I123" s="238"/>
      <c r="J123" s="344"/>
    </row>
    <row r="124" spans="1:13">
      <c r="C124" s="345"/>
      <c r="D124" s="345"/>
      <c r="E124" s="346"/>
      <c r="F124" s="346"/>
      <c r="G124" s="346"/>
      <c r="H124" s="347"/>
      <c r="I124" s="344"/>
      <c r="J124" s="344"/>
    </row>
    <row r="125" spans="1:13">
      <c r="C125" s="345"/>
      <c r="D125" s="345"/>
      <c r="E125" s="346"/>
      <c r="F125" s="346"/>
      <c r="G125" s="346"/>
      <c r="H125" s="347"/>
      <c r="I125" s="344"/>
      <c r="J125" s="344"/>
    </row>
    <row r="126" spans="1:13">
      <c r="C126" s="345"/>
      <c r="D126" s="345"/>
      <c r="E126" s="346"/>
      <c r="F126" s="346"/>
      <c r="G126" s="346"/>
      <c r="H126" s="347"/>
      <c r="I126" s="344"/>
      <c r="J126" s="344"/>
    </row>
    <row r="127" spans="1:13">
      <c r="C127" s="345"/>
      <c r="D127" s="345"/>
      <c r="E127" s="346"/>
      <c r="F127" s="346"/>
      <c r="G127" s="346"/>
      <c r="H127" s="347"/>
      <c r="I127" s="344"/>
      <c r="J127" s="344"/>
    </row>
    <row r="128" spans="1:13">
      <c r="C128" s="345"/>
      <c r="D128" s="345"/>
      <c r="E128" s="346"/>
      <c r="F128" s="346"/>
      <c r="G128" s="346"/>
      <c r="H128" s="347"/>
      <c r="I128" s="344"/>
      <c r="J128" s="344"/>
    </row>
    <row r="129" spans="3:13">
      <c r="C129" s="345"/>
      <c r="D129" s="345"/>
      <c r="E129" s="346"/>
      <c r="F129" s="346"/>
      <c r="G129" s="346"/>
      <c r="H129" s="347"/>
      <c r="I129" s="344"/>
      <c r="J129" s="344"/>
    </row>
    <row r="130" spans="3:13">
      <c r="C130" s="345"/>
      <c r="D130" s="345"/>
      <c r="E130" s="346"/>
      <c r="F130" s="346"/>
      <c r="G130" s="346"/>
      <c r="H130" s="347"/>
      <c r="I130" s="344"/>
      <c r="J130" s="344"/>
    </row>
    <row r="131" spans="3:13">
      <c r="C131" s="345"/>
      <c r="D131" s="345"/>
      <c r="E131" s="346"/>
      <c r="F131" s="346"/>
      <c r="G131" s="346"/>
      <c r="H131" s="347"/>
      <c r="I131" s="344"/>
      <c r="J131" s="344"/>
    </row>
    <row r="132" spans="3:13">
      <c r="C132" s="345"/>
      <c r="D132" s="345"/>
      <c r="E132" s="346"/>
      <c r="F132" s="346"/>
      <c r="G132" s="346"/>
      <c r="H132" s="347"/>
      <c r="I132" s="344"/>
      <c r="J132" s="344"/>
    </row>
    <row r="133" spans="3:13">
      <c r="C133" s="345"/>
      <c r="D133" s="345"/>
      <c r="E133" s="346"/>
      <c r="F133" s="346"/>
      <c r="G133" s="346"/>
      <c r="H133" s="347"/>
      <c r="I133" s="344"/>
      <c r="J133" s="344"/>
    </row>
    <row r="134" spans="3:13">
      <c r="C134" s="345"/>
      <c r="D134" s="345"/>
      <c r="E134" s="346"/>
      <c r="F134" s="346"/>
      <c r="G134" s="346"/>
      <c r="H134" s="347"/>
      <c r="I134" s="344"/>
      <c r="J134" s="344"/>
    </row>
    <row r="135" spans="3:13">
      <c r="C135" s="345"/>
      <c r="D135" s="345"/>
      <c r="E135" s="346"/>
      <c r="F135" s="346"/>
      <c r="G135" s="346"/>
      <c r="H135" s="347"/>
    </row>
    <row r="136" spans="3:13">
      <c r="C136" s="345"/>
      <c r="D136" s="345"/>
      <c r="E136" s="346"/>
      <c r="F136" s="346"/>
      <c r="G136" s="346"/>
      <c r="H136" s="347"/>
    </row>
    <row r="137" spans="3:13">
      <c r="C137" s="345"/>
      <c r="D137" s="345"/>
      <c r="E137" s="346"/>
      <c r="F137" s="346"/>
      <c r="G137" s="346"/>
      <c r="H137" s="347"/>
    </row>
    <row r="138" spans="3:13">
      <c r="C138" s="345"/>
      <c r="D138" s="345"/>
      <c r="E138" s="346"/>
      <c r="F138" s="346"/>
      <c r="G138" s="346"/>
      <c r="H138" s="347"/>
    </row>
    <row r="139" spans="3:13">
      <c r="C139" s="345"/>
      <c r="D139" s="345"/>
      <c r="E139" s="346"/>
      <c r="F139" s="346"/>
      <c r="G139" s="346"/>
      <c r="H139" s="347"/>
    </row>
    <row r="140" spans="3:13">
      <c r="C140" s="345"/>
      <c r="D140" s="345"/>
      <c r="E140" s="346"/>
      <c r="F140" s="346"/>
      <c r="G140" s="346"/>
      <c r="H140" s="347"/>
    </row>
    <row r="141" spans="3:13">
      <c r="C141" s="345"/>
      <c r="D141" s="345"/>
      <c r="E141" s="346"/>
      <c r="F141" s="346"/>
      <c r="G141" s="346"/>
      <c r="H141" s="347"/>
    </row>
    <row r="142" spans="3:13">
      <c r="C142" s="345"/>
      <c r="D142" s="345"/>
      <c r="E142" s="346"/>
      <c r="F142" s="346"/>
      <c r="G142" s="346"/>
      <c r="H142" s="347"/>
    </row>
    <row r="143" spans="3:13" s="348" customFormat="1">
      <c r="C143" s="345"/>
      <c r="D143" s="345"/>
      <c r="E143" s="346"/>
      <c r="F143" s="346"/>
      <c r="G143" s="346"/>
      <c r="H143" s="347"/>
      <c r="I143" s="250"/>
      <c r="J143" s="250"/>
      <c r="K143" s="250"/>
      <c r="L143" s="250"/>
      <c r="M143" s="250"/>
    </row>
    <row r="144" spans="3:13" s="348" customFormat="1">
      <c r="C144" s="345"/>
      <c r="D144" s="345"/>
      <c r="E144" s="346"/>
      <c r="F144" s="346"/>
      <c r="G144" s="346"/>
      <c r="H144" s="347"/>
      <c r="I144" s="250"/>
      <c r="J144" s="250"/>
      <c r="K144" s="250"/>
      <c r="L144" s="250"/>
      <c r="M144" s="250"/>
    </row>
    <row r="145" spans="3:13" s="348" customFormat="1">
      <c r="C145" s="345"/>
      <c r="D145" s="345"/>
      <c r="E145" s="346"/>
      <c r="F145" s="346"/>
      <c r="G145" s="346"/>
      <c r="H145" s="347"/>
      <c r="I145" s="250"/>
      <c r="J145" s="250"/>
      <c r="K145" s="250"/>
      <c r="L145" s="250"/>
      <c r="M145" s="250"/>
    </row>
    <row r="146" spans="3:13" s="348" customFormat="1">
      <c r="C146" s="345"/>
      <c r="D146" s="345"/>
      <c r="E146" s="346"/>
      <c r="F146" s="346"/>
      <c r="G146" s="346"/>
      <c r="H146" s="347"/>
      <c r="I146" s="250"/>
      <c r="J146" s="250"/>
      <c r="K146" s="250"/>
      <c r="L146" s="250"/>
      <c r="M146" s="250"/>
    </row>
    <row r="147" spans="3:13" s="348" customFormat="1">
      <c r="C147" s="345"/>
      <c r="D147" s="345"/>
      <c r="E147" s="346"/>
      <c r="F147" s="346"/>
      <c r="G147" s="346"/>
      <c r="H147" s="347"/>
      <c r="I147" s="250"/>
      <c r="J147" s="250"/>
      <c r="K147" s="250"/>
      <c r="L147" s="250"/>
      <c r="M147" s="250"/>
    </row>
    <row r="148" spans="3:13" s="348" customFormat="1">
      <c r="C148" s="345"/>
      <c r="D148" s="345"/>
      <c r="E148" s="346"/>
      <c r="F148" s="346"/>
      <c r="G148" s="346"/>
      <c r="H148" s="347"/>
      <c r="I148" s="250"/>
      <c r="J148" s="250"/>
      <c r="K148" s="250"/>
      <c r="L148" s="250"/>
      <c r="M148" s="250"/>
    </row>
    <row r="149" spans="3:13" s="348" customFormat="1">
      <c r="C149" s="345"/>
      <c r="D149" s="345"/>
      <c r="E149" s="346"/>
      <c r="F149" s="346"/>
      <c r="G149" s="346"/>
      <c r="H149" s="347"/>
      <c r="I149" s="250"/>
      <c r="J149" s="250"/>
      <c r="K149" s="250"/>
      <c r="L149" s="250"/>
      <c r="M149" s="250"/>
    </row>
    <row r="150" spans="3:13" s="348" customFormat="1">
      <c r="C150" s="345"/>
      <c r="D150" s="345"/>
      <c r="E150" s="346"/>
      <c r="F150" s="346"/>
      <c r="G150" s="346"/>
      <c r="H150" s="347"/>
      <c r="I150" s="250"/>
      <c r="J150" s="250"/>
      <c r="K150" s="250"/>
      <c r="L150" s="250"/>
      <c r="M150" s="250"/>
    </row>
    <row r="151" spans="3:13" s="348" customFormat="1">
      <c r="C151" s="345"/>
      <c r="D151" s="345"/>
      <c r="E151" s="346"/>
      <c r="F151" s="346"/>
      <c r="G151" s="346"/>
      <c r="H151" s="347"/>
      <c r="I151" s="250"/>
      <c r="J151" s="250"/>
      <c r="K151" s="250"/>
      <c r="L151" s="250"/>
      <c r="M151" s="250"/>
    </row>
    <row r="152" spans="3:13" s="348" customFormat="1">
      <c r="C152" s="345"/>
      <c r="D152" s="345"/>
      <c r="E152" s="346"/>
      <c r="F152" s="346"/>
      <c r="G152" s="346"/>
      <c r="H152" s="347"/>
      <c r="I152" s="250"/>
      <c r="J152" s="250"/>
      <c r="K152" s="250"/>
      <c r="L152" s="250"/>
      <c r="M152" s="250"/>
    </row>
    <row r="153" spans="3:13" s="348" customFormat="1">
      <c r="C153" s="345"/>
      <c r="D153" s="345"/>
      <c r="E153" s="346"/>
      <c r="F153" s="346"/>
      <c r="G153" s="346"/>
      <c r="H153" s="347"/>
      <c r="I153" s="250"/>
      <c r="J153" s="250"/>
      <c r="K153" s="250"/>
      <c r="L153" s="250"/>
      <c r="M153" s="250"/>
    </row>
    <row r="154" spans="3:13" s="348" customFormat="1">
      <c r="C154" s="345"/>
      <c r="D154" s="345"/>
      <c r="E154" s="346"/>
      <c r="F154" s="346"/>
      <c r="G154" s="346"/>
      <c r="H154" s="347"/>
      <c r="I154" s="250"/>
      <c r="J154" s="250"/>
      <c r="K154" s="250"/>
      <c r="L154" s="250"/>
      <c r="M154" s="250"/>
    </row>
    <row r="155" spans="3:13" s="348" customFormat="1">
      <c r="C155" s="345"/>
      <c r="D155" s="345"/>
      <c r="E155" s="346"/>
      <c r="F155" s="346"/>
      <c r="G155" s="346"/>
      <c r="H155" s="347"/>
      <c r="I155" s="250"/>
      <c r="J155" s="250"/>
      <c r="K155" s="250"/>
      <c r="L155" s="250"/>
      <c r="M155" s="250"/>
    </row>
    <row r="156" spans="3:13" s="348" customFormat="1">
      <c r="C156" s="345"/>
      <c r="D156" s="345"/>
      <c r="E156" s="346"/>
      <c r="F156" s="346"/>
      <c r="G156" s="346"/>
      <c r="H156" s="347"/>
      <c r="I156" s="250"/>
      <c r="J156" s="250"/>
      <c r="K156" s="250"/>
      <c r="L156" s="250"/>
      <c r="M156" s="250"/>
    </row>
    <row r="157" spans="3:13" s="348" customFormat="1">
      <c r="C157" s="345"/>
      <c r="D157" s="345"/>
      <c r="E157" s="346"/>
      <c r="F157" s="346"/>
      <c r="G157" s="346"/>
      <c r="H157" s="347"/>
      <c r="I157" s="250"/>
      <c r="J157" s="250"/>
      <c r="K157" s="250"/>
      <c r="L157" s="250"/>
      <c r="M157" s="250"/>
    </row>
    <row r="158" spans="3:13" s="348" customFormat="1">
      <c r="C158" s="345"/>
      <c r="D158" s="345"/>
      <c r="E158" s="346"/>
      <c r="F158" s="346"/>
      <c r="G158" s="346"/>
      <c r="H158" s="347"/>
      <c r="I158" s="250"/>
      <c r="J158" s="250"/>
      <c r="K158" s="250"/>
      <c r="L158" s="250"/>
      <c r="M158" s="250"/>
    </row>
    <row r="159" spans="3:13" s="348" customFormat="1">
      <c r="C159" s="345"/>
      <c r="D159" s="345"/>
      <c r="E159" s="346"/>
      <c r="F159" s="346"/>
      <c r="G159" s="346"/>
      <c r="H159" s="347"/>
      <c r="I159" s="250"/>
      <c r="J159" s="250"/>
      <c r="K159" s="250"/>
      <c r="L159" s="250"/>
      <c r="M159" s="250"/>
    </row>
    <row r="160" spans="3:13" s="348" customFormat="1">
      <c r="C160" s="345"/>
      <c r="D160" s="345"/>
      <c r="E160" s="346"/>
      <c r="F160" s="346"/>
      <c r="G160" s="346"/>
      <c r="H160" s="347"/>
      <c r="I160" s="250"/>
      <c r="J160" s="250"/>
      <c r="K160" s="250"/>
      <c r="L160" s="250"/>
      <c r="M160" s="250"/>
    </row>
    <row r="161" spans="3:13" s="348" customFormat="1">
      <c r="C161" s="345"/>
      <c r="D161" s="345"/>
      <c r="E161" s="346"/>
      <c r="F161" s="346"/>
      <c r="G161" s="346"/>
      <c r="H161" s="347"/>
      <c r="I161" s="250"/>
      <c r="J161" s="250"/>
      <c r="K161" s="250"/>
      <c r="L161" s="250"/>
      <c r="M161" s="250"/>
    </row>
    <row r="162" spans="3:13" s="348" customFormat="1">
      <c r="C162" s="345"/>
      <c r="D162" s="345"/>
      <c r="E162" s="346"/>
      <c r="F162" s="346"/>
      <c r="G162" s="346"/>
      <c r="H162" s="347"/>
      <c r="I162" s="250"/>
      <c r="J162" s="250"/>
      <c r="K162" s="250"/>
      <c r="L162" s="250"/>
      <c r="M162" s="250"/>
    </row>
    <row r="163" spans="3:13" s="348" customFormat="1">
      <c r="C163" s="345"/>
      <c r="D163" s="345"/>
      <c r="E163" s="346"/>
      <c r="F163" s="346"/>
      <c r="G163" s="346"/>
      <c r="H163" s="347"/>
      <c r="I163" s="250"/>
      <c r="J163" s="250"/>
      <c r="K163" s="250"/>
      <c r="L163" s="250"/>
      <c r="M163" s="250"/>
    </row>
    <row r="164" spans="3:13" s="348" customFormat="1">
      <c r="C164" s="345"/>
      <c r="D164" s="345"/>
      <c r="E164" s="346"/>
      <c r="F164" s="346"/>
      <c r="G164" s="346"/>
      <c r="H164" s="347"/>
      <c r="I164" s="250"/>
      <c r="J164" s="250"/>
      <c r="K164" s="250"/>
      <c r="L164" s="250"/>
      <c r="M164" s="250"/>
    </row>
    <row r="165" spans="3:13" s="348" customFormat="1">
      <c r="C165" s="345"/>
      <c r="D165" s="345"/>
      <c r="E165" s="346"/>
      <c r="F165" s="346"/>
      <c r="G165" s="346"/>
      <c r="H165" s="347"/>
      <c r="I165" s="250"/>
      <c r="J165" s="250"/>
      <c r="K165" s="250"/>
      <c r="L165" s="250"/>
      <c r="M165" s="250"/>
    </row>
    <row r="166" spans="3:13" s="348" customFormat="1">
      <c r="C166" s="345"/>
      <c r="D166" s="345"/>
      <c r="E166" s="346"/>
      <c r="F166" s="346"/>
      <c r="G166" s="346"/>
      <c r="H166" s="347"/>
      <c r="I166" s="250"/>
      <c r="J166" s="250"/>
      <c r="K166" s="250"/>
      <c r="L166" s="250"/>
      <c r="M166" s="250"/>
    </row>
    <row r="167" spans="3:13" s="348" customFormat="1">
      <c r="C167" s="345"/>
      <c r="D167" s="345"/>
      <c r="E167" s="346"/>
      <c r="F167" s="346"/>
      <c r="G167" s="346"/>
      <c r="H167" s="347"/>
      <c r="I167" s="250"/>
      <c r="J167" s="250"/>
      <c r="K167" s="250"/>
      <c r="L167" s="250"/>
      <c r="M167" s="250"/>
    </row>
    <row r="168" spans="3:13" s="348" customFormat="1">
      <c r="C168" s="349"/>
      <c r="D168" s="349"/>
      <c r="H168" s="250"/>
      <c r="I168" s="250"/>
      <c r="J168" s="250"/>
      <c r="K168" s="250"/>
      <c r="L168" s="250"/>
      <c r="M168" s="250"/>
    </row>
    <row r="169" spans="3:13" s="348" customFormat="1">
      <c r="C169" s="349"/>
      <c r="D169" s="349"/>
      <c r="H169" s="250"/>
      <c r="I169" s="250"/>
      <c r="J169" s="250"/>
      <c r="K169" s="250"/>
      <c r="L169" s="250"/>
      <c r="M169" s="250"/>
    </row>
    <row r="170" spans="3:13" s="348" customFormat="1">
      <c r="C170" s="349"/>
      <c r="D170" s="349"/>
      <c r="H170" s="250"/>
      <c r="I170" s="250"/>
      <c r="J170" s="250"/>
      <c r="K170" s="250"/>
      <c r="L170" s="250"/>
      <c r="M170" s="250"/>
    </row>
    <row r="171" spans="3:13" s="348" customFormat="1">
      <c r="C171" s="349"/>
      <c r="D171" s="349"/>
      <c r="H171" s="250"/>
      <c r="I171" s="250"/>
      <c r="J171" s="250"/>
      <c r="K171" s="250"/>
      <c r="L171" s="250"/>
      <c r="M171" s="250"/>
    </row>
    <row r="172" spans="3:13" s="348" customFormat="1">
      <c r="C172" s="349"/>
      <c r="D172" s="349"/>
      <c r="H172" s="250"/>
      <c r="I172" s="250"/>
      <c r="J172" s="250"/>
      <c r="K172" s="250"/>
      <c r="L172" s="250"/>
      <c r="M172" s="250"/>
    </row>
    <row r="173" spans="3:13" s="348" customFormat="1">
      <c r="C173" s="349"/>
      <c r="D173" s="349"/>
      <c r="H173" s="250"/>
      <c r="I173" s="250"/>
      <c r="J173" s="250"/>
      <c r="K173" s="250"/>
      <c r="L173" s="250"/>
      <c r="M173" s="250"/>
    </row>
    <row r="174" spans="3:13" s="348" customFormat="1">
      <c r="C174" s="349"/>
      <c r="D174" s="349"/>
      <c r="H174" s="250"/>
      <c r="I174" s="250"/>
      <c r="J174" s="250"/>
      <c r="K174" s="250"/>
      <c r="L174" s="250"/>
      <c r="M174" s="250"/>
    </row>
    <row r="175" spans="3:13" s="348" customFormat="1">
      <c r="C175" s="349"/>
      <c r="D175" s="349"/>
      <c r="H175" s="250"/>
      <c r="I175" s="250"/>
      <c r="J175" s="250"/>
      <c r="K175" s="250"/>
      <c r="L175" s="250"/>
      <c r="M175" s="250"/>
    </row>
    <row r="176" spans="3:13" s="348" customFormat="1">
      <c r="C176" s="349"/>
      <c r="D176" s="349"/>
      <c r="H176" s="250"/>
      <c r="I176" s="250"/>
      <c r="J176" s="250"/>
      <c r="K176" s="250"/>
      <c r="L176" s="250"/>
      <c r="M176" s="250"/>
    </row>
    <row r="177" spans="3:13" s="348" customFormat="1">
      <c r="C177" s="349"/>
      <c r="D177" s="349"/>
      <c r="H177" s="250"/>
      <c r="I177" s="250"/>
      <c r="J177" s="250"/>
      <c r="K177" s="250"/>
      <c r="L177" s="250"/>
      <c r="M177" s="250"/>
    </row>
    <row r="178" spans="3:13" s="348" customFormat="1">
      <c r="C178" s="349"/>
      <c r="D178" s="349"/>
      <c r="H178" s="250"/>
      <c r="I178" s="250"/>
      <c r="J178" s="250"/>
      <c r="K178" s="250"/>
      <c r="L178" s="250"/>
      <c r="M178" s="250"/>
    </row>
    <row r="179" spans="3:13" s="348" customFormat="1">
      <c r="C179" s="349"/>
      <c r="D179" s="349"/>
      <c r="H179" s="250"/>
      <c r="I179" s="250"/>
      <c r="J179" s="250"/>
      <c r="K179" s="250"/>
      <c r="L179" s="250"/>
      <c r="M179" s="250"/>
    </row>
    <row r="180" spans="3:13" s="348" customFormat="1">
      <c r="C180" s="349"/>
      <c r="D180" s="349"/>
      <c r="H180" s="250"/>
      <c r="I180" s="250"/>
      <c r="J180" s="250"/>
      <c r="K180" s="250"/>
      <c r="L180" s="250"/>
      <c r="M180" s="250"/>
    </row>
    <row r="181" spans="3:13" s="348" customFormat="1">
      <c r="C181" s="349"/>
      <c r="D181" s="349"/>
      <c r="H181" s="250"/>
      <c r="I181" s="250"/>
      <c r="J181" s="250"/>
      <c r="K181" s="250"/>
      <c r="L181" s="250"/>
      <c r="M181" s="250"/>
    </row>
    <row r="182" spans="3:13" s="348" customFormat="1">
      <c r="C182" s="349"/>
      <c r="D182" s="349"/>
      <c r="H182" s="250"/>
      <c r="I182" s="250"/>
      <c r="J182" s="250"/>
      <c r="K182" s="250"/>
      <c r="L182" s="250"/>
      <c r="M182" s="250"/>
    </row>
    <row r="183" spans="3:13" s="348" customFormat="1">
      <c r="C183" s="349"/>
      <c r="D183" s="349"/>
      <c r="H183" s="250"/>
      <c r="I183" s="250"/>
      <c r="J183" s="250"/>
      <c r="K183" s="250"/>
      <c r="L183" s="250"/>
      <c r="M183" s="250"/>
    </row>
    <row r="184" spans="3:13" s="348" customFormat="1">
      <c r="C184" s="349"/>
      <c r="D184" s="349"/>
      <c r="H184" s="250"/>
      <c r="I184" s="250"/>
      <c r="J184" s="250"/>
      <c r="K184" s="250"/>
      <c r="L184" s="250"/>
      <c r="M184" s="250"/>
    </row>
    <row r="185" spans="3:13" s="348" customFormat="1">
      <c r="C185" s="349"/>
      <c r="D185" s="349"/>
      <c r="H185" s="250"/>
      <c r="I185" s="250"/>
      <c r="J185" s="250"/>
      <c r="K185" s="250"/>
      <c r="L185" s="250"/>
      <c r="M185" s="250"/>
    </row>
    <row r="186" spans="3:13" s="348" customFormat="1">
      <c r="C186" s="349"/>
      <c r="D186" s="349"/>
      <c r="H186" s="250"/>
      <c r="I186" s="250"/>
      <c r="J186" s="250"/>
      <c r="K186" s="250"/>
      <c r="L186" s="250"/>
      <c r="M186" s="250"/>
    </row>
    <row r="187" spans="3:13" s="348" customFormat="1">
      <c r="C187" s="349"/>
      <c r="D187" s="349"/>
      <c r="H187" s="250"/>
      <c r="I187" s="250"/>
      <c r="J187" s="250"/>
      <c r="K187" s="250"/>
      <c r="L187" s="250"/>
      <c r="M187" s="250"/>
    </row>
    <row r="188" spans="3:13" s="348" customFormat="1">
      <c r="C188" s="349"/>
      <c r="D188" s="349"/>
      <c r="H188" s="250"/>
      <c r="I188" s="250"/>
      <c r="J188" s="250"/>
      <c r="K188" s="250"/>
      <c r="L188" s="250"/>
      <c r="M188" s="250"/>
    </row>
    <row r="189" spans="3:13" s="348" customFormat="1">
      <c r="C189" s="349"/>
      <c r="D189" s="349"/>
      <c r="H189" s="250"/>
      <c r="I189" s="250"/>
      <c r="J189" s="250"/>
      <c r="K189" s="250"/>
      <c r="L189" s="250"/>
      <c r="M189" s="250"/>
    </row>
    <row r="190" spans="3:13" s="348" customFormat="1">
      <c r="C190" s="349"/>
      <c r="D190" s="349"/>
      <c r="H190" s="250"/>
      <c r="I190" s="250"/>
      <c r="J190" s="250"/>
      <c r="K190" s="250"/>
      <c r="L190" s="250"/>
      <c r="M190" s="250"/>
    </row>
    <row r="191" spans="3:13" s="348" customFormat="1">
      <c r="C191" s="349"/>
      <c r="D191" s="349"/>
      <c r="H191" s="250"/>
      <c r="I191" s="250"/>
      <c r="J191" s="250"/>
      <c r="K191" s="250"/>
      <c r="L191" s="250"/>
      <c r="M191" s="250"/>
    </row>
    <row r="192" spans="3:13" s="348" customFormat="1">
      <c r="C192" s="349"/>
      <c r="D192" s="349"/>
      <c r="H192" s="250"/>
      <c r="I192" s="250"/>
      <c r="J192" s="250"/>
      <c r="K192" s="250"/>
      <c r="L192" s="250"/>
      <c r="M192" s="250"/>
    </row>
    <row r="193" spans="3:13" s="348" customFormat="1">
      <c r="C193" s="349"/>
      <c r="D193" s="349"/>
      <c r="H193" s="250"/>
      <c r="I193" s="250"/>
      <c r="J193" s="250"/>
      <c r="K193" s="250"/>
      <c r="L193" s="250"/>
      <c r="M193" s="250"/>
    </row>
    <row r="194" spans="3:13" s="348" customFormat="1">
      <c r="C194" s="349"/>
      <c r="D194" s="349"/>
      <c r="H194" s="250"/>
      <c r="I194" s="250"/>
      <c r="J194" s="250"/>
      <c r="K194" s="250"/>
      <c r="L194" s="250"/>
      <c r="M194" s="250"/>
    </row>
    <row r="195" spans="3:13" s="348" customFormat="1">
      <c r="C195" s="349"/>
      <c r="D195" s="349"/>
      <c r="H195" s="250"/>
      <c r="I195" s="250"/>
      <c r="J195" s="250"/>
      <c r="K195" s="250"/>
      <c r="L195" s="250"/>
      <c r="M195" s="250"/>
    </row>
    <row r="196" spans="3:13" s="348" customFormat="1">
      <c r="C196" s="349"/>
      <c r="D196" s="349"/>
      <c r="H196" s="250"/>
      <c r="I196" s="250"/>
      <c r="J196" s="250"/>
      <c r="K196" s="250"/>
      <c r="L196" s="250"/>
      <c r="M196" s="250"/>
    </row>
    <row r="197" spans="3:13" s="348" customFormat="1">
      <c r="C197" s="349"/>
      <c r="H197" s="250"/>
      <c r="I197" s="250"/>
      <c r="J197" s="250"/>
      <c r="K197" s="250"/>
      <c r="L197" s="250"/>
      <c r="M197" s="250"/>
    </row>
    <row r="198" spans="3:13" s="348" customFormat="1">
      <c r="C198" s="349"/>
      <c r="H198" s="250"/>
      <c r="I198" s="250"/>
      <c r="J198" s="250"/>
      <c r="K198" s="250"/>
      <c r="L198" s="250"/>
      <c r="M198" s="250"/>
    </row>
    <row r="199" spans="3:13" s="348" customFormat="1">
      <c r="C199" s="349"/>
      <c r="H199" s="250"/>
      <c r="I199" s="250"/>
      <c r="J199" s="250"/>
      <c r="K199" s="250"/>
      <c r="L199" s="250"/>
      <c r="M199" s="250"/>
    </row>
    <row r="200" spans="3:13" s="348" customFormat="1">
      <c r="C200" s="349"/>
      <c r="H200" s="250"/>
      <c r="I200" s="250"/>
      <c r="J200" s="250"/>
      <c r="K200" s="250"/>
      <c r="L200" s="250"/>
      <c r="M200" s="250"/>
    </row>
    <row r="201" spans="3:13" s="348" customFormat="1">
      <c r="C201" s="349"/>
      <c r="H201" s="250"/>
      <c r="I201" s="250"/>
      <c r="J201" s="250"/>
      <c r="K201" s="250"/>
      <c r="L201" s="250"/>
      <c r="M201" s="250"/>
    </row>
    <row r="202" spans="3:13" s="348" customFormat="1">
      <c r="C202" s="349"/>
      <c r="H202" s="250"/>
      <c r="I202" s="250"/>
      <c r="J202" s="250"/>
      <c r="K202" s="250"/>
      <c r="L202" s="250"/>
      <c r="M202" s="250"/>
    </row>
    <row r="203" spans="3:13" s="348" customFormat="1">
      <c r="C203" s="349"/>
      <c r="H203" s="250"/>
      <c r="I203" s="250"/>
      <c r="J203" s="250"/>
      <c r="K203" s="250"/>
      <c r="L203" s="250"/>
      <c r="M203" s="250"/>
    </row>
    <row r="204" spans="3:13" s="348" customFormat="1">
      <c r="C204" s="349"/>
      <c r="H204" s="250"/>
      <c r="I204" s="250"/>
      <c r="J204" s="250"/>
      <c r="K204" s="250"/>
      <c r="L204" s="250"/>
      <c r="M204" s="250"/>
    </row>
    <row r="205" spans="3:13" s="348" customFormat="1">
      <c r="C205" s="349"/>
      <c r="H205" s="250"/>
      <c r="I205" s="250"/>
      <c r="J205" s="250"/>
      <c r="K205" s="250"/>
      <c r="L205" s="250"/>
      <c r="M205" s="250"/>
    </row>
    <row r="206" spans="3:13" s="348" customFormat="1">
      <c r="C206" s="349"/>
      <c r="H206" s="250"/>
      <c r="I206" s="250"/>
      <c r="J206" s="250"/>
      <c r="K206" s="250"/>
      <c r="L206" s="250"/>
      <c r="M206" s="250"/>
    </row>
    <row r="207" spans="3:13" s="348" customFormat="1">
      <c r="C207" s="349"/>
      <c r="H207" s="250"/>
      <c r="I207" s="250"/>
      <c r="J207" s="250"/>
      <c r="K207" s="250"/>
      <c r="L207" s="250"/>
      <c r="M207" s="250"/>
    </row>
    <row r="208" spans="3:13" s="348" customFormat="1">
      <c r="C208" s="349"/>
      <c r="H208" s="250"/>
      <c r="I208" s="250"/>
      <c r="J208" s="250"/>
      <c r="K208" s="250"/>
      <c r="L208" s="250"/>
      <c r="M208" s="250"/>
    </row>
    <row r="209" spans="3:13" s="348" customFormat="1">
      <c r="C209" s="349"/>
      <c r="H209" s="250"/>
      <c r="I209" s="250"/>
      <c r="J209" s="250"/>
      <c r="K209" s="250"/>
      <c r="L209" s="250"/>
      <c r="M209" s="250"/>
    </row>
    <row r="210" spans="3:13" s="348" customFormat="1">
      <c r="C210" s="349"/>
      <c r="H210" s="250"/>
      <c r="I210" s="250"/>
      <c r="J210" s="250"/>
      <c r="K210" s="250"/>
      <c r="L210" s="250"/>
      <c r="M210" s="250"/>
    </row>
    <row r="211" spans="3:13" s="348" customFormat="1">
      <c r="C211" s="349"/>
      <c r="H211" s="250"/>
      <c r="I211" s="250"/>
      <c r="J211" s="250"/>
      <c r="K211" s="250"/>
      <c r="L211" s="250"/>
      <c r="M211" s="250"/>
    </row>
    <row r="212" spans="3:13" s="348" customFormat="1">
      <c r="C212" s="349"/>
      <c r="H212" s="250"/>
      <c r="I212" s="250"/>
      <c r="J212" s="250"/>
      <c r="K212" s="250"/>
      <c r="L212" s="250"/>
      <c r="M212" s="250"/>
    </row>
    <row r="213" spans="3:13" s="348" customFormat="1">
      <c r="C213" s="349"/>
      <c r="H213" s="250"/>
      <c r="I213" s="250"/>
      <c r="J213" s="250"/>
      <c r="K213" s="250"/>
      <c r="L213" s="250"/>
      <c r="M213" s="250"/>
    </row>
    <row r="214" spans="3:13" s="348" customFormat="1">
      <c r="C214" s="349"/>
      <c r="H214" s="250"/>
      <c r="I214" s="250"/>
      <c r="J214" s="250"/>
      <c r="K214" s="250"/>
      <c r="L214" s="250"/>
      <c r="M214" s="250"/>
    </row>
    <row r="215" spans="3:13" s="348" customFormat="1">
      <c r="C215" s="349"/>
      <c r="H215" s="250"/>
      <c r="I215" s="250"/>
      <c r="J215" s="250"/>
      <c r="K215" s="250"/>
      <c r="L215" s="250"/>
      <c r="M215" s="250"/>
    </row>
    <row r="216" spans="3:13" s="348" customFormat="1">
      <c r="C216" s="349"/>
      <c r="H216" s="250"/>
      <c r="I216" s="250"/>
      <c r="J216" s="250"/>
      <c r="K216" s="250"/>
      <c r="L216" s="250"/>
      <c r="M216" s="250"/>
    </row>
    <row r="217" spans="3:13" s="348" customFormat="1">
      <c r="C217" s="349"/>
      <c r="H217" s="250"/>
      <c r="I217" s="250"/>
      <c r="J217" s="250"/>
      <c r="K217" s="250"/>
      <c r="L217" s="250"/>
      <c r="M217" s="250"/>
    </row>
    <row r="218" spans="3:13" s="348" customFormat="1">
      <c r="C218" s="349"/>
      <c r="H218" s="250"/>
      <c r="I218" s="250"/>
      <c r="J218" s="250"/>
      <c r="K218" s="250"/>
      <c r="L218" s="250"/>
      <c r="M218" s="250"/>
    </row>
    <row r="219" spans="3:13" s="348" customFormat="1">
      <c r="C219" s="349"/>
      <c r="H219" s="250"/>
      <c r="I219" s="250"/>
      <c r="J219" s="250"/>
      <c r="K219" s="250"/>
      <c r="L219" s="250"/>
      <c r="M219" s="250"/>
    </row>
    <row r="220" spans="3:13" s="348" customFormat="1">
      <c r="C220" s="349"/>
      <c r="H220" s="250"/>
      <c r="I220" s="250"/>
      <c r="J220" s="250"/>
      <c r="K220" s="250"/>
      <c r="L220" s="250"/>
      <c r="M220" s="250"/>
    </row>
    <row r="221" spans="3:13" s="348" customFormat="1">
      <c r="C221" s="349"/>
      <c r="H221" s="250"/>
      <c r="I221" s="250"/>
      <c r="J221" s="250"/>
      <c r="K221" s="250"/>
      <c r="L221" s="250"/>
      <c r="M221" s="250"/>
    </row>
    <row r="222" spans="3:13" s="348" customFormat="1">
      <c r="C222" s="349"/>
      <c r="H222" s="250"/>
      <c r="I222" s="250"/>
      <c r="J222" s="250"/>
      <c r="K222" s="250"/>
      <c r="L222" s="250"/>
      <c r="M222" s="250"/>
    </row>
    <row r="223" spans="3:13" s="348" customFormat="1">
      <c r="C223" s="349"/>
      <c r="H223" s="250"/>
      <c r="I223" s="250"/>
      <c r="J223" s="250"/>
      <c r="K223" s="250"/>
      <c r="L223" s="250"/>
      <c r="M223" s="250"/>
    </row>
    <row r="224" spans="3:13" s="348" customFormat="1">
      <c r="C224" s="349"/>
      <c r="H224" s="250"/>
      <c r="I224" s="250"/>
      <c r="J224" s="250"/>
      <c r="K224" s="250"/>
      <c r="L224" s="250"/>
      <c r="M224" s="250"/>
    </row>
    <row r="225" spans="3:13" s="348" customFormat="1">
      <c r="C225" s="349"/>
      <c r="H225" s="250"/>
      <c r="I225" s="250"/>
      <c r="J225" s="250"/>
      <c r="K225" s="250"/>
      <c r="L225" s="250"/>
      <c r="M225" s="250"/>
    </row>
    <row r="226" spans="3:13" s="348" customFormat="1">
      <c r="C226" s="349"/>
      <c r="H226" s="250"/>
      <c r="I226" s="250"/>
      <c r="J226" s="250"/>
      <c r="K226" s="250"/>
      <c r="L226" s="250"/>
      <c r="M226" s="250"/>
    </row>
    <row r="227" spans="3:13" s="348" customFormat="1">
      <c r="C227" s="349"/>
      <c r="H227" s="250"/>
      <c r="I227" s="250"/>
      <c r="J227" s="250"/>
      <c r="K227" s="250"/>
      <c r="L227" s="250"/>
      <c r="M227" s="250"/>
    </row>
    <row r="228" spans="3:13" s="348" customFormat="1">
      <c r="C228" s="349"/>
      <c r="H228" s="250"/>
      <c r="I228" s="250"/>
      <c r="J228" s="250"/>
      <c r="K228" s="250"/>
      <c r="L228" s="250"/>
      <c r="M228" s="250"/>
    </row>
    <row r="229" spans="3:13" s="348" customFormat="1">
      <c r="C229" s="349"/>
      <c r="H229" s="250"/>
      <c r="I229" s="250"/>
      <c r="J229" s="250"/>
      <c r="K229" s="250"/>
      <c r="L229" s="250"/>
      <c r="M229" s="250"/>
    </row>
    <row r="230" spans="3:13" s="348" customFormat="1">
      <c r="C230" s="349"/>
      <c r="H230" s="250"/>
      <c r="I230" s="250"/>
      <c r="J230" s="250"/>
      <c r="K230" s="250"/>
      <c r="L230" s="250"/>
      <c r="M230" s="250"/>
    </row>
    <row r="231" spans="3:13" s="348" customFormat="1">
      <c r="C231" s="349"/>
      <c r="H231" s="250"/>
      <c r="I231" s="250"/>
      <c r="J231" s="250"/>
      <c r="K231" s="250"/>
      <c r="L231" s="250"/>
      <c r="M231" s="250"/>
    </row>
    <row r="232" spans="3:13" s="348" customFormat="1">
      <c r="C232" s="349"/>
      <c r="H232" s="250"/>
      <c r="I232" s="250"/>
      <c r="J232" s="250"/>
      <c r="K232" s="250"/>
      <c r="L232" s="250"/>
      <c r="M232" s="250"/>
    </row>
    <row r="233" spans="3:13" s="348" customFormat="1">
      <c r="C233" s="349"/>
      <c r="H233" s="250"/>
      <c r="I233" s="250"/>
      <c r="J233" s="250"/>
      <c r="K233" s="250"/>
      <c r="L233" s="250"/>
      <c r="M233" s="250"/>
    </row>
    <row r="234" spans="3:13" s="348" customFormat="1">
      <c r="C234" s="349"/>
      <c r="H234" s="250"/>
      <c r="I234" s="250"/>
      <c r="J234" s="250"/>
      <c r="K234" s="250"/>
      <c r="L234" s="250"/>
      <c r="M234" s="250"/>
    </row>
    <row r="235" spans="3:13" s="348" customFormat="1">
      <c r="C235" s="349"/>
      <c r="H235" s="250"/>
      <c r="I235" s="250"/>
      <c r="J235" s="250"/>
      <c r="K235" s="250"/>
      <c r="L235" s="250"/>
      <c r="M235" s="250"/>
    </row>
    <row r="236" spans="3:13" s="348" customFormat="1">
      <c r="C236" s="349"/>
      <c r="H236" s="250"/>
      <c r="I236" s="250"/>
      <c r="J236" s="250"/>
      <c r="K236" s="250"/>
      <c r="L236" s="250"/>
      <c r="M236" s="250"/>
    </row>
    <row r="237" spans="3:13" s="348" customFormat="1">
      <c r="C237" s="349"/>
      <c r="H237" s="250"/>
      <c r="I237" s="250"/>
      <c r="J237" s="250"/>
      <c r="K237" s="250"/>
      <c r="L237" s="250"/>
      <c r="M237" s="250"/>
    </row>
    <row r="238" spans="3:13" s="348" customFormat="1">
      <c r="C238" s="349"/>
      <c r="H238" s="250"/>
      <c r="I238" s="250"/>
      <c r="J238" s="250"/>
      <c r="K238" s="250"/>
      <c r="L238" s="250"/>
      <c r="M238" s="250"/>
    </row>
    <row r="239" spans="3:13" s="348" customFormat="1">
      <c r="C239" s="349"/>
      <c r="H239" s="250"/>
      <c r="I239" s="250"/>
      <c r="J239" s="250"/>
      <c r="K239" s="250"/>
      <c r="L239" s="250"/>
      <c r="M239" s="250"/>
    </row>
    <row r="240" spans="3:13" s="348" customFormat="1">
      <c r="C240" s="349"/>
      <c r="H240" s="250"/>
      <c r="I240" s="250"/>
      <c r="J240" s="250"/>
      <c r="K240" s="250"/>
      <c r="L240" s="250"/>
      <c r="M240" s="250"/>
    </row>
    <row r="241" spans="3:13" s="348" customFormat="1">
      <c r="C241" s="349"/>
      <c r="H241" s="250"/>
      <c r="I241" s="250"/>
      <c r="J241" s="250"/>
      <c r="K241" s="250"/>
      <c r="L241" s="250"/>
      <c r="M241" s="250"/>
    </row>
    <row r="242" spans="3:13" s="348" customFormat="1">
      <c r="C242" s="349"/>
      <c r="H242" s="250"/>
      <c r="I242" s="250"/>
      <c r="J242" s="250"/>
      <c r="K242" s="250"/>
      <c r="L242" s="250"/>
      <c r="M242" s="250"/>
    </row>
    <row r="243" spans="3:13" s="348" customFormat="1">
      <c r="C243" s="349"/>
      <c r="H243" s="250"/>
      <c r="I243" s="250"/>
      <c r="J243" s="250"/>
      <c r="K243" s="250"/>
      <c r="L243" s="250"/>
      <c r="M243" s="250"/>
    </row>
    <row r="244" spans="3:13" s="348" customFormat="1">
      <c r="C244" s="349"/>
      <c r="H244" s="250"/>
      <c r="I244" s="250"/>
      <c r="J244" s="250"/>
      <c r="K244" s="250"/>
      <c r="L244" s="250"/>
      <c r="M244" s="250"/>
    </row>
    <row r="245" spans="3:13" s="348" customFormat="1">
      <c r="C245" s="349"/>
      <c r="H245" s="250"/>
      <c r="I245" s="250"/>
      <c r="J245" s="250"/>
      <c r="K245" s="250"/>
      <c r="L245" s="250"/>
      <c r="M245" s="250"/>
    </row>
    <row r="246" spans="3:13" s="348" customFormat="1">
      <c r="C246" s="349"/>
      <c r="H246" s="250"/>
      <c r="I246" s="250"/>
      <c r="J246" s="250"/>
      <c r="K246" s="250"/>
      <c r="L246" s="250"/>
      <c r="M246" s="250"/>
    </row>
    <row r="247" spans="3:13" s="348" customFormat="1">
      <c r="C247" s="349"/>
      <c r="H247" s="250"/>
      <c r="I247" s="250"/>
      <c r="J247" s="250"/>
      <c r="K247" s="250"/>
      <c r="L247" s="250"/>
      <c r="M247" s="250"/>
    </row>
    <row r="248" spans="3:13" s="348" customFormat="1">
      <c r="C248" s="349"/>
      <c r="H248" s="250"/>
      <c r="I248" s="250"/>
      <c r="J248" s="250"/>
      <c r="K248" s="250"/>
      <c r="L248" s="250"/>
      <c r="M248" s="250"/>
    </row>
    <row r="249" spans="3:13" s="348" customFormat="1">
      <c r="C249" s="349"/>
      <c r="H249" s="250"/>
      <c r="I249" s="250"/>
      <c r="J249" s="250"/>
      <c r="K249" s="250"/>
      <c r="L249" s="250"/>
      <c r="M249" s="250"/>
    </row>
    <row r="250" spans="3:13" s="348" customFormat="1">
      <c r="C250" s="349"/>
      <c r="H250" s="250"/>
      <c r="I250" s="250"/>
      <c r="J250" s="250"/>
      <c r="K250" s="250"/>
      <c r="L250" s="250"/>
      <c r="M250" s="250"/>
    </row>
    <row r="251" spans="3:13" s="348" customFormat="1">
      <c r="C251" s="349"/>
      <c r="H251" s="250"/>
      <c r="I251" s="250"/>
      <c r="J251" s="250"/>
      <c r="K251" s="250"/>
      <c r="L251" s="250"/>
      <c r="M251" s="250"/>
    </row>
    <row r="252" spans="3:13" s="348" customFormat="1">
      <c r="C252" s="349"/>
      <c r="H252" s="250"/>
      <c r="I252" s="250"/>
      <c r="J252" s="250"/>
      <c r="K252" s="250"/>
      <c r="L252" s="250"/>
      <c r="M252" s="250"/>
    </row>
    <row r="253" spans="3:13" s="348" customFormat="1">
      <c r="C253" s="349"/>
      <c r="H253" s="250"/>
      <c r="I253" s="250"/>
      <c r="J253" s="250"/>
      <c r="K253" s="250"/>
      <c r="L253" s="250"/>
      <c r="M253" s="250"/>
    </row>
    <row r="254" spans="3:13" s="348" customFormat="1">
      <c r="C254" s="349"/>
      <c r="H254" s="250"/>
      <c r="I254" s="250"/>
      <c r="J254" s="250"/>
      <c r="K254" s="250"/>
      <c r="L254" s="250"/>
      <c r="M254" s="250"/>
    </row>
    <row r="255" spans="3:13" s="348" customFormat="1">
      <c r="C255" s="349"/>
      <c r="H255" s="250"/>
      <c r="I255" s="250"/>
      <c r="J255" s="250"/>
      <c r="K255" s="250"/>
      <c r="L255" s="250"/>
      <c r="M255" s="250"/>
    </row>
    <row r="256" spans="3:13" s="348" customFormat="1">
      <c r="C256" s="349"/>
      <c r="H256" s="250"/>
      <c r="I256" s="250"/>
      <c r="J256" s="250"/>
      <c r="K256" s="250"/>
      <c r="L256" s="250"/>
      <c r="M256" s="250"/>
    </row>
    <row r="257" spans="3:13" s="348" customFormat="1">
      <c r="C257" s="349"/>
      <c r="H257" s="250"/>
      <c r="I257" s="250"/>
      <c r="J257" s="250"/>
      <c r="K257" s="250"/>
      <c r="L257" s="250"/>
      <c r="M257" s="250"/>
    </row>
    <row r="258" spans="3:13" s="348" customFormat="1">
      <c r="C258" s="349"/>
      <c r="H258" s="250"/>
      <c r="I258" s="250"/>
      <c r="J258" s="250"/>
      <c r="K258" s="250"/>
      <c r="L258" s="250"/>
      <c r="M258" s="250"/>
    </row>
    <row r="259" spans="3:13" s="348" customFormat="1">
      <c r="C259" s="349"/>
      <c r="H259" s="250"/>
      <c r="I259" s="250"/>
      <c r="J259" s="250"/>
      <c r="K259" s="250"/>
      <c r="L259" s="250"/>
      <c r="M259" s="250"/>
    </row>
    <row r="260" spans="3:13" s="348" customFormat="1">
      <c r="C260" s="349"/>
      <c r="H260" s="250"/>
      <c r="I260" s="250"/>
      <c r="J260" s="250"/>
      <c r="K260" s="250"/>
      <c r="L260" s="250"/>
      <c r="M260" s="250"/>
    </row>
    <row r="261" spans="3:13" s="348" customFormat="1">
      <c r="C261" s="349"/>
      <c r="H261" s="250"/>
      <c r="I261" s="250"/>
      <c r="J261" s="250"/>
      <c r="K261" s="250"/>
      <c r="L261" s="250"/>
      <c r="M261" s="250"/>
    </row>
    <row r="262" spans="3:13" s="348" customFormat="1">
      <c r="C262" s="349"/>
      <c r="H262" s="250"/>
      <c r="I262" s="250"/>
      <c r="J262" s="250"/>
      <c r="K262" s="250"/>
      <c r="L262" s="250"/>
      <c r="M262" s="250"/>
    </row>
    <row r="263" spans="3:13" s="348" customFormat="1">
      <c r="C263" s="349"/>
      <c r="H263" s="250"/>
      <c r="I263" s="250"/>
      <c r="J263" s="250"/>
      <c r="K263" s="250"/>
      <c r="L263" s="250"/>
      <c r="M263" s="250"/>
    </row>
    <row r="264" spans="3:13" s="348" customFormat="1">
      <c r="C264" s="349"/>
      <c r="H264" s="250"/>
      <c r="I264" s="250"/>
      <c r="J264" s="250"/>
      <c r="K264" s="250"/>
      <c r="L264" s="250"/>
      <c r="M264" s="250"/>
    </row>
    <row r="265" spans="3:13" s="348" customFormat="1">
      <c r="C265" s="349"/>
      <c r="H265" s="250"/>
      <c r="I265" s="250"/>
      <c r="J265" s="250"/>
      <c r="K265" s="250"/>
      <c r="L265" s="250"/>
      <c r="M265" s="250"/>
    </row>
    <row r="266" spans="3:13" s="348" customFormat="1">
      <c r="C266" s="349"/>
      <c r="H266" s="250"/>
      <c r="I266" s="250"/>
      <c r="J266" s="250"/>
      <c r="K266" s="250"/>
      <c r="L266" s="250"/>
      <c r="M266" s="250"/>
    </row>
    <row r="267" spans="3:13" s="348" customFormat="1">
      <c r="C267" s="349"/>
      <c r="H267" s="250"/>
      <c r="I267" s="250"/>
      <c r="J267" s="250"/>
      <c r="K267" s="250"/>
      <c r="L267" s="250"/>
      <c r="M267" s="250"/>
    </row>
    <row r="268" spans="3:13" s="348" customFormat="1">
      <c r="C268" s="349"/>
      <c r="H268" s="250"/>
      <c r="I268" s="250"/>
      <c r="J268" s="250"/>
      <c r="K268" s="250"/>
      <c r="L268" s="250"/>
      <c r="M268" s="250"/>
    </row>
    <row r="269" spans="3:13" s="348" customFormat="1">
      <c r="C269" s="349"/>
      <c r="H269" s="250"/>
      <c r="I269" s="250"/>
      <c r="J269" s="250"/>
      <c r="K269" s="250"/>
      <c r="L269" s="250"/>
      <c r="M269" s="250"/>
    </row>
    <row r="270" spans="3:13" s="348" customFormat="1">
      <c r="C270" s="349"/>
      <c r="H270" s="250"/>
      <c r="I270" s="250"/>
      <c r="J270" s="250"/>
      <c r="K270" s="250"/>
      <c r="L270" s="250"/>
      <c r="M270" s="250"/>
    </row>
    <row r="271" spans="3:13" s="348" customFormat="1">
      <c r="C271" s="349"/>
      <c r="H271" s="250"/>
      <c r="I271" s="250"/>
      <c r="J271" s="250"/>
      <c r="K271" s="250"/>
      <c r="L271" s="250"/>
      <c r="M271" s="250"/>
    </row>
    <row r="272" spans="3:13" s="348" customFormat="1">
      <c r="C272" s="349"/>
      <c r="H272" s="250"/>
      <c r="I272" s="250"/>
      <c r="J272" s="250"/>
      <c r="K272" s="250"/>
      <c r="L272" s="250"/>
      <c r="M272" s="250"/>
    </row>
    <row r="273" spans="3:13" s="348" customFormat="1">
      <c r="C273" s="349"/>
      <c r="H273" s="250"/>
      <c r="I273" s="250"/>
      <c r="J273" s="250"/>
      <c r="K273" s="250"/>
      <c r="L273" s="250"/>
      <c r="M273" s="250"/>
    </row>
    <row r="274" spans="3:13" s="348" customFormat="1">
      <c r="C274" s="349"/>
      <c r="H274" s="250"/>
      <c r="I274" s="250"/>
      <c r="J274" s="250"/>
      <c r="K274" s="250"/>
      <c r="L274" s="250"/>
      <c r="M274" s="250"/>
    </row>
    <row r="275" spans="3:13" s="348" customFormat="1">
      <c r="C275" s="349"/>
      <c r="H275" s="250"/>
      <c r="I275" s="250"/>
      <c r="J275" s="250"/>
      <c r="K275" s="250"/>
      <c r="L275" s="250"/>
      <c r="M275" s="250"/>
    </row>
    <row r="276" spans="3:13" s="348" customFormat="1">
      <c r="C276" s="349"/>
      <c r="H276" s="250"/>
      <c r="I276" s="250"/>
      <c r="J276" s="250"/>
      <c r="K276" s="250"/>
      <c r="L276" s="250"/>
      <c r="M276" s="250"/>
    </row>
    <row r="277" spans="3:13" s="348" customFormat="1">
      <c r="C277" s="349"/>
      <c r="H277" s="250"/>
      <c r="I277" s="250"/>
      <c r="J277" s="250"/>
      <c r="K277" s="250"/>
      <c r="L277" s="250"/>
      <c r="M277" s="250"/>
    </row>
    <row r="278" spans="3:13" s="348" customFormat="1">
      <c r="C278" s="349"/>
      <c r="H278" s="250"/>
      <c r="I278" s="250"/>
      <c r="J278" s="250"/>
      <c r="K278" s="250"/>
      <c r="L278" s="250"/>
      <c r="M278" s="250"/>
    </row>
    <row r="279" spans="3:13" s="348" customFormat="1">
      <c r="C279" s="349"/>
      <c r="H279" s="250"/>
      <c r="I279" s="250"/>
      <c r="J279" s="250"/>
      <c r="K279" s="250"/>
      <c r="L279" s="250"/>
      <c r="M279" s="250"/>
    </row>
    <row r="280" spans="3:13" s="348" customFormat="1">
      <c r="C280" s="349"/>
      <c r="H280" s="250"/>
      <c r="I280" s="250"/>
      <c r="J280" s="250"/>
      <c r="K280" s="250"/>
      <c r="L280" s="250"/>
      <c r="M280" s="250"/>
    </row>
    <row r="281" spans="3:13" s="348" customFormat="1">
      <c r="C281" s="349"/>
      <c r="H281" s="250"/>
      <c r="I281" s="250"/>
      <c r="J281" s="250"/>
      <c r="K281" s="250"/>
      <c r="L281" s="250"/>
      <c r="M281" s="250"/>
    </row>
    <row r="282" spans="3:13" s="348" customFormat="1">
      <c r="C282" s="349"/>
      <c r="H282" s="250"/>
      <c r="I282" s="250"/>
      <c r="J282" s="250"/>
      <c r="K282" s="250"/>
      <c r="L282" s="250"/>
      <c r="M282" s="250"/>
    </row>
    <row r="283" spans="3:13" s="348" customFormat="1">
      <c r="C283" s="349"/>
      <c r="H283" s="250"/>
      <c r="I283" s="250"/>
      <c r="J283" s="250"/>
      <c r="K283" s="250"/>
      <c r="L283" s="250"/>
      <c r="M283" s="250"/>
    </row>
    <row r="284" spans="3:13" s="348" customFormat="1">
      <c r="C284" s="349"/>
      <c r="H284" s="250"/>
      <c r="I284" s="250"/>
      <c r="J284" s="250"/>
      <c r="K284" s="250"/>
      <c r="L284" s="250"/>
      <c r="M284" s="250"/>
    </row>
    <row r="285" spans="3:13" s="348" customFormat="1">
      <c r="C285" s="349"/>
      <c r="H285" s="250"/>
      <c r="I285" s="250"/>
      <c r="J285" s="250"/>
      <c r="K285" s="250"/>
      <c r="L285" s="250"/>
      <c r="M285" s="250"/>
    </row>
    <row r="286" spans="3:13" s="348" customFormat="1">
      <c r="C286" s="349"/>
      <c r="H286" s="250"/>
      <c r="I286" s="250"/>
      <c r="J286" s="250"/>
      <c r="K286" s="250"/>
      <c r="L286" s="250"/>
      <c r="M286" s="250"/>
    </row>
    <row r="287" spans="3:13" s="348" customFormat="1">
      <c r="C287" s="349"/>
      <c r="H287" s="250"/>
      <c r="I287" s="250"/>
      <c r="J287" s="250"/>
      <c r="K287" s="250"/>
      <c r="L287" s="250"/>
      <c r="M287" s="250"/>
    </row>
    <row r="288" spans="3:13" s="348" customFormat="1">
      <c r="C288" s="349"/>
      <c r="H288" s="250"/>
      <c r="I288" s="250"/>
      <c r="J288" s="250"/>
      <c r="K288" s="250"/>
      <c r="L288" s="250"/>
      <c r="M288" s="250"/>
    </row>
    <row r="289" spans="3:13" s="348" customFormat="1">
      <c r="C289" s="349"/>
      <c r="H289" s="250"/>
      <c r="I289" s="250"/>
      <c r="J289" s="250"/>
      <c r="K289" s="250"/>
      <c r="L289" s="250"/>
      <c r="M289" s="250"/>
    </row>
  </sheetData>
  <mergeCells count="88">
    <mergeCell ref="G19:H19"/>
    <mergeCell ref="C1:L1"/>
    <mergeCell ref="D9:H9"/>
    <mergeCell ref="E10:H10"/>
    <mergeCell ref="G11:H11"/>
    <mergeCell ref="G12:H12"/>
    <mergeCell ref="E35:H35"/>
    <mergeCell ref="G24:H24"/>
    <mergeCell ref="E25:H25"/>
    <mergeCell ref="E26:H26"/>
    <mergeCell ref="E27:H27"/>
    <mergeCell ref="G28:H28"/>
    <mergeCell ref="G29:H29"/>
    <mergeCell ref="G30:H30"/>
    <mergeCell ref="E31:H31"/>
    <mergeCell ref="E32:H32"/>
    <mergeCell ref="E33:H33"/>
    <mergeCell ref="E34:H34"/>
    <mergeCell ref="G49:H49"/>
    <mergeCell ref="D38:H38"/>
    <mergeCell ref="E39:H39"/>
    <mergeCell ref="G40:H40"/>
    <mergeCell ref="G41:H41"/>
    <mergeCell ref="E42:H42"/>
    <mergeCell ref="G43:H43"/>
    <mergeCell ref="G44:H44"/>
    <mergeCell ref="G45:H45"/>
    <mergeCell ref="G46:H46"/>
    <mergeCell ref="G47:H47"/>
    <mergeCell ref="G48:H48"/>
    <mergeCell ref="G61:H61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E60:H60"/>
    <mergeCell ref="E73:H73"/>
    <mergeCell ref="G62:H62"/>
    <mergeCell ref="G63:H63"/>
    <mergeCell ref="E64:H64"/>
    <mergeCell ref="E65:H65"/>
    <mergeCell ref="E66:H66"/>
    <mergeCell ref="G67:H67"/>
    <mergeCell ref="G68:H68"/>
    <mergeCell ref="G69:H69"/>
    <mergeCell ref="G70:H70"/>
    <mergeCell ref="G71:H71"/>
    <mergeCell ref="E72:H72"/>
    <mergeCell ref="G85:H85"/>
    <mergeCell ref="G74:H74"/>
    <mergeCell ref="G75:H75"/>
    <mergeCell ref="G76:H76"/>
    <mergeCell ref="E77:H77"/>
    <mergeCell ref="E78:H78"/>
    <mergeCell ref="G79:H79"/>
    <mergeCell ref="G80:H80"/>
    <mergeCell ref="E81:H81"/>
    <mergeCell ref="G82:H82"/>
    <mergeCell ref="G83:H83"/>
    <mergeCell ref="G84:H84"/>
    <mergeCell ref="E104:H104"/>
    <mergeCell ref="C88:H88"/>
    <mergeCell ref="D90:H90"/>
    <mergeCell ref="E91:H91"/>
    <mergeCell ref="E92:H92"/>
    <mergeCell ref="D95:H95"/>
    <mergeCell ref="E96:H96"/>
    <mergeCell ref="E97:H97"/>
    <mergeCell ref="D100:H100"/>
    <mergeCell ref="E101:H101"/>
    <mergeCell ref="G102:H102"/>
    <mergeCell ref="G103:H103"/>
    <mergeCell ref="G115:H115"/>
    <mergeCell ref="G116:H116"/>
    <mergeCell ref="E117:H117"/>
    <mergeCell ref="E118:H118"/>
    <mergeCell ref="G105:H105"/>
    <mergeCell ref="G106:H106"/>
    <mergeCell ref="D111:H111"/>
    <mergeCell ref="E112:H112"/>
    <mergeCell ref="G113:H113"/>
    <mergeCell ref="G114:H114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5" fitToHeight="0" orientation="portrait" r:id="rId1"/>
  <headerFooter alignWithMargins="0">
    <oddFooter>&amp;C&amp;"Garamond,Corsivo"&amp;P / &amp;N</oddFooter>
  </headerFooter>
  <rowBreaks count="1" manualBreakCount="1">
    <brk id="65" min="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6"/>
  <sheetViews>
    <sheetView showGridLines="0" view="pageBreakPreview" topLeftCell="C1" zoomScale="85" zoomScaleNormal="80" zoomScaleSheetLayoutView="85" workbookViewId="0">
      <selection activeCell="Q1" sqref="Q1:R1048576"/>
    </sheetView>
  </sheetViews>
  <sheetFormatPr defaultColWidth="10.42578125" defaultRowHeight="15"/>
  <cols>
    <col min="1" max="1" width="19.140625" style="238" customWidth="1"/>
    <col min="2" max="2" width="36.85546875" style="238" customWidth="1"/>
    <col min="3" max="3" width="4" style="240" customWidth="1"/>
    <col min="4" max="4" width="4.5703125" style="240" customWidth="1"/>
    <col min="5" max="5" width="1.85546875" style="240" customWidth="1"/>
    <col min="6" max="8" width="4" style="240" customWidth="1"/>
    <col min="9" max="9" width="68.7109375" style="238" customWidth="1"/>
    <col min="10" max="10" width="20.28515625" style="238" customWidth="1"/>
    <col min="11" max="11" width="21.140625" style="238" customWidth="1"/>
    <col min="12" max="12" width="21.85546875" style="238" customWidth="1"/>
    <col min="13" max="13" width="20.28515625" style="238" customWidth="1"/>
    <col min="14" max="14" width="20.140625" style="238" bestFit="1" customWidth="1"/>
    <col min="15" max="15" width="14.42578125" style="238" bestFit="1" customWidth="1"/>
    <col min="16" max="16" width="3.42578125" style="238" customWidth="1"/>
    <col min="17" max="16384" width="10.42578125" style="238"/>
  </cols>
  <sheetData>
    <row r="1" spans="1:15" ht="36.75" customHeight="1">
      <c r="C1" s="774" t="s">
        <v>6002</v>
      </c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</row>
    <row r="3" spans="1:15" ht="15.75" thickBot="1"/>
    <row r="4" spans="1:15" s="354" customFormat="1" ht="27.6" customHeight="1">
      <c r="C4" s="355"/>
      <c r="D4" s="356"/>
      <c r="E4" s="356"/>
      <c r="F4" s="356"/>
      <c r="G4" s="356"/>
      <c r="H4" s="356"/>
      <c r="I4" s="357" t="s">
        <v>6187</v>
      </c>
      <c r="J4" s="358"/>
      <c r="K4" s="358"/>
      <c r="L4" s="358"/>
      <c r="M4" s="359"/>
      <c r="N4" s="360" t="s">
        <v>6004</v>
      </c>
      <c r="O4" s="361"/>
    </row>
    <row r="5" spans="1:15" s="354" customFormat="1" ht="27.6" customHeight="1" thickBot="1">
      <c r="C5" s="362"/>
      <c r="D5" s="363"/>
      <c r="E5" s="363"/>
      <c r="F5" s="363"/>
      <c r="G5" s="363"/>
      <c r="H5" s="363"/>
      <c r="I5" s="364" t="s">
        <v>6188</v>
      </c>
      <c r="J5" s="365"/>
      <c r="K5" s="365"/>
      <c r="L5" s="365"/>
      <c r="M5" s="366"/>
      <c r="N5" s="367"/>
      <c r="O5" s="368"/>
    </row>
    <row r="6" spans="1:15" s="369" customFormat="1" ht="15" customHeight="1" thickBot="1">
      <c r="C6" s="370"/>
      <c r="D6" s="370"/>
      <c r="E6" s="370"/>
      <c r="F6" s="370"/>
      <c r="G6" s="370"/>
      <c r="H6" s="370"/>
      <c r="I6" s="370"/>
      <c r="J6" s="371"/>
      <c r="K6" s="371"/>
      <c r="L6" s="371"/>
    </row>
    <row r="7" spans="1:15" ht="35.25" customHeight="1">
      <c r="C7" s="372" t="s">
        <v>6189</v>
      </c>
      <c r="D7" s="373"/>
      <c r="E7" s="373"/>
      <c r="F7" s="373"/>
      <c r="G7" s="373"/>
      <c r="H7" s="373"/>
      <c r="I7" s="373"/>
      <c r="J7" s="373"/>
      <c r="K7" s="374"/>
      <c r="L7" s="375">
        <f>'pdc 2015'!P3</f>
        <v>2015</v>
      </c>
      <c r="M7" s="375">
        <f>'pdc 2015'!O3</f>
        <v>2014</v>
      </c>
      <c r="N7" s="376" t="str">
        <f>CONCATENATE("Delta " &amp; M7 &amp; " - " &amp; L7)</f>
        <v>Delta 2014 - 2015</v>
      </c>
      <c r="O7" s="377"/>
    </row>
    <row r="8" spans="1:15" ht="25.5" customHeight="1">
      <c r="C8" s="378"/>
      <c r="D8" s="379"/>
      <c r="E8" s="379"/>
      <c r="F8" s="379"/>
      <c r="G8" s="379"/>
      <c r="H8" s="379"/>
      <c r="I8" s="379"/>
      <c r="J8" s="379"/>
      <c r="K8" s="380"/>
      <c r="L8" s="381"/>
      <c r="M8" s="381"/>
      <c r="N8" s="263" t="s">
        <v>6007</v>
      </c>
      <c r="O8" s="264" t="s">
        <v>14</v>
      </c>
    </row>
    <row r="9" spans="1:15" s="389" customFormat="1" ht="18" customHeight="1">
      <c r="A9" s="354"/>
      <c r="B9" s="354"/>
      <c r="C9" s="382" t="s">
        <v>6008</v>
      </c>
      <c r="D9" s="383" t="s">
        <v>20</v>
      </c>
      <c r="E9" s="383"/>
      <c r="F9" s="383"/>
      <c r="G9" s="383"/>
      <c r="H9" s="383"/>
      <c r="I9" s="383"/>
      <c r="J9" s="384"/>
      <c r="K9" s="385"/>
      <c r="L9" s="386"/>
      <c r="M9" s="386"/>
      <c r="N9" s="387"/>
      <c r="O9" s="388"/>
    </row>
    <row r="10" spans="1:15" s="389" customFormat="1" ht="18" customHeight="1">
      <c r="A10" s="354"/>
      <c r="B10" s="354"/>
      <c r="C10" s="390"/>
      <c r="D10" s="391" t="s">
        <v>6190</v>
      </c>
      <c r="E10" s="392" t="s">
        <v>6191</v>
      </c>
      <c r="F10" s="392"/>
      <c r="G10" s="392"/>
      <c r="H10" s="392"/>
      <c r="I10" s="392"/>
      <c r="J10" s="393"/>
      <c r="K10" s="394"/>
      <c r="L10" s="395">
        <f>SUM(L11:L15)</f>
        <v>0</v>
      </c>
      <c r="M10" s="395">
        <f>SUM(M11:M15)</f>
        <v>0</v>
      </c>
      <c r="N10" s="396">
        <f t="shared" ref="N10:N29" si="0">L10-M10</f>
        <v>0</v>
      </c>
      <c r="O10" s="397" t="str">
        <f t="shared" ref="O10:O29" si="1">IF(M10=0,"-    ",N10/M10)</f>
        <v xml:space="preserve">-    </v>
      </c>
    </row>
    <row r="11" spans="1:15" s="354" customFormat="1" ht="18" customHeight="1">
      <c r="A11" s="354" t="s">
        <v>6192</v>
      </c>
      <c r="B11" s="354" t="s">
        <v>6193</v>
      </c>
      <c r="C11" s="398"/>
      <c r="D11" s="399"/>
      <c r="E11" s="400"/>
      <c r="F11" s="401" t="s">
        <v>6010</v>
      </c>
      <c r="G11" s="402" t="s">
        <v>6194</v>
      </c>
      <c r="H11" s="402"/>
      <c r="I11" s="402"/>
      <c r="J11" s="403"/>
      <c r="K11" s="404"/>
      <c r="L11" s="405">
        <f>SUMIF('pdc 2015'!$V$7:$V$607,'Stato Patrimoniale - Attivo'!$A11,'pdc 2015'!$Q$7:$Q$607)-SUMIF('pdc 2015'!$V$7:$V$607,'Stato Patrimoniale - Attivo'!$B11,'pdc 2015'!$Q$7:$Q$607)</f>
        <v>0</v>
      </c>
      <c r="M11" s="405">
        <f>SUMIF('pdc 2015'!$V$7:$V$607,'Stato Patrimoniale - Attivo'!$A11,'pdc 2015'!$O$7:$O$607)-SUMIF('pdc 2015'!$V$7:$V$607,'Stato Patrimoniale - Attivo'!$B11,'pdc 2015'!$O$7:$O$607)</f>
        <v>0</v>
      </c>
      <c r="N11" s="406">
        <f t="shared" si="0"/>
        <v>0</v>
      </c>
      <c r="O11" s="407" t="str">
        <f t="shared" si="1"/>
        <v xml:space="preserve">-    </v>
      </c>
    </row>
    <row r="12" spans="1:15" s="354" customFormat="1" ht="18" customHeight="1">
      <c r="A12" s="354" t="s">
        <v>6195</v>
      </c>
      <c r="B12" s="354" t="s">
        <v>6196</v>
      </c>
      <c r="C12" s="398"/>
      <c r="D12" s="399"/>
      <c r="E12" s="400"/>
      <c r="F12" s="401" t="s">
        <v>6015</v>
      </c>
      <c r="G12" s="402" t="s">
        <v>47</v>
      </c>
      <c r="H12" s="402"/>
      <c r="I12" s="402"/>
      <c r="J12" s="403"/>
      <c r="K12" s="404"/>
      <c r="L12" s="405">
        <f>SUMIF('pdc 2015'!$V$7:$V$607,'Stato Patrimoniale - Attivo'!$A12,'pdc 2015'!$Q$7:$Q$607)-SUMIF('pdc 2015'!$V$7:$V$607,'Stato Patrimoniale - Attivo'!$B12,'pdc 2015'!$Q$7:$Q$607)</f>
        <v>0</v>
      </c>
      <c r="M12" s="405">
        <f>SUMIF('pdc 2015'!$V$7:$V$607,'Stato Patrimoniale - Attivo'!$A12,'pdc 2015'!$O$7:$O$607)-SUMIF('pdc 2015'!$V$7:$V$607,'Stato Patrimoniale - Attivo'!$B12,'pdc 2015'!$O$7:$O$607)</f>
        <v>0</v>
      </c>
      <c r="N12" s="406">
        <f t="shared" si="0"/>
        <v>0</v>
      </c>
      <c r="O12" s="407" t="str">
        <f t="shared" si="1"/>
        <v xml:space="preserve">-    </v>
      </c>
    </row>
    <row r="13" spans="1:15" s="354" customFormat="1" ht="18" customHeight="1">
      <c r="A13" s="354" t="s">
        <v>6197</v>
      </c>
      <c r="B13" s="354" t="s">
        <v>6198</v>
      </c>
      <c r="C13" s="408"/>
      <c r="D13" s="399"/>
      <c r="E13" s="400"/>
      <c r="F13" s="401" t="s">
        <v>6016</v>
      </c>
      <c r="G13" s="402" t="s">
        <v>58</v>
      </c>
      <c r="H13" s="402"/>
      <c r="I13" s="402"/>
      <c r="J13" s="403"/>
      <c r="K13" s="404"/>
      <c r="L13" s="405">
        <f>SUMIF('pdc 2015'!$V$7:$V$607,'Stato Patrimoniale - Attivo'!$A13,'pdc 2015'!$Q$7:$Q$607)-SUMIF('pdc 2015'!$V$7:$V$607,'Stato Patrimoniale - Attivo'!$B13,'pdc 2015'!$Q$7:$Q$607)</f>
        <v>0</v>
      </c>
      <c r="M13" s="405">
        <f>SUMIF('pdc 2015'!$V$7:$V$607,'Stato Patrimoniale - Attivo'!$A13,'pdc 2015'!$O$7:$O$607)-SUMIF('pdc 2015'!$V$7:$V$607,'Stato Patrimoniale - Attivo'!$B13,'pdc 2015'!$O$7:$O$607)</f>
        <v>0</v>
      </c>
      <c r="N13" s="406">
        <f t="shared" si="0"/>
        <v>0</v>
      </c>
      <c r="O13" s="407" t="str">
        <f t="shared" si="1"/>
        <v xml:space="preserve">-    </v>
      </c>
    </row>
    <row r="14" spans="1:15" s="354" customFormat="1" ht="18" customHeight="1">
      <c r="A14" s="354" t="s">
        <v>6199</v>
      </c>
      <c r="B14" s="354" t="s">
        <v>6200</v>
      </c>
      <c r="C14" s="408"/>
      <c r="D14" s="399"/>
      <c r="E14" s="399"/>
      <c r="F14" s="401" t="s">
        <v>6017</v>
      </c>
      <c r="G14" s="402" t="s">
        <v>85</v>
      </c>
      <c r="H14" s="402"/>
      <c r="I14" s="402"/>
      <c r="J14" s="403"/>
      <c r="K14" s="404"/>
      <c r="L14" s="405">
        <f>SUMIF('pdc 2015'!$V$7:$V$607,'Stato Patrimoniale - Attivo'!$A14,'pdc 2015'!$Q$7:$Q$607)-SUMIF('pdc 2015'!$V$7:$V$607,'Stato Patrimoniale - Attivo'!$B14,'pdc 2015'!$Q$7:$Q$607)</f>
        <v>0</v>
      </c>
      <c r="M14" s="405">
        <f>SUMIF('pdc 2015'!$V$7:$V$607,'Stato Patrimoniale - Attivo'!$A14,'pdc 2015'!$O$7:$O$607)-SUMIF('pdc 2015'!$V$7:$V$607,'Stato Patrimoniale - Attivo'!$B14,'pdc 2015'!$O$7:$O$607)</f>
        <v>0</v>
      </c>
      <c r="N14" s="406">
        <f t="shared" si="0"/>
        <v>0</v>
      </c>
      <c r="O14" s="407" t="str">
        <f t="shared" si="1"/>
        <v xml:space="preserve">-    </v>
      </c>
    </row>
    <row r="15" spans="1:15" s="354" customFormat="1" ht="18" customHeight="1">
      <c r="A15" s="354" t="s">
        <v>6201</v>
      </c>
      <c r="B15" s="354" t="s">
        <v>6202</v>
      </c>
      <c r="C15" s="408"/>
      <c r="D15" s="399"/>
      <c r="E15" s="399"/>
      <c r="F15" s="401" t="s">
        <v>6019</v>
      </c>
      <c r="G15" s="402" t="s">
        <v>75</v>
      </c>
      <c r="H15" s="402"/>
      <c r="I15" s="402"/>
      <c r="J15" s="403"/>
      <c r="K15" s="404"/>
      <c r="L15" s="405">
        <f>SUMIF('pdc 2015'!$V$7:$V$607,'Stato Patrimoniale - Attivo'!$A15,'pdc 2015'!$Q$7:$Q$607)-SUMIF('pdc 2015'!$V$7:$V$607,'Stato Patrimoniale - Attivo'!$B15,'pdc 2015'!$Q$7:$Q$607)</f>
        <v>0</v>
      </c>
      <c r="M15" s="405">
        <f>SUMIF('pdc 2015'!$V$7:$V$607,'Stato Patrimoniale - Attivo'!$A15,'pdc 2015'!$O$7:$O$607)-SUMIF('pdc 2015'!$V$7:$V$607,'Stato Patrimoniale - Attivo'!$B15,'pdc 2015'!$O$7:$O$607)</f>
        <v>0</v>
      </c>
      <c r="N15" s="406">
        <f t="shared" si="0"/>
        <v>0</v>
      </c>
      <c r="O15" s="407" t="str">
        <f t="shared" si="1"/>
        <v xml:space="preserve">-    </v>
      </c>
    </row>
    <row r="16" spans="1:15" s="389" customFormat="1" ht="18" customHeight="1">
      <c r="A16" s="354"/>
      <c r="B16" s="354"/>
      <c r="C16" s="390"/>
      <c r="D16" s="391" t="s">
        <v>6203</v>
      </c>
      <c r="E16" s="392" t="s">
        <v>6204</v>
      </c>
      <c r="F16" s="392"/>
      <c r="G16" s="392"/>
      <c r="H16" s="392"/>
      <c r="I16" s="392"/>
      <c r="J16" s="393"/>
      <c r="K16" s="394"/>
      <c r="L16" s="395">
        <f>L17+L20+SUM(L23:L29)</f>
        <v>0</v>
      </c>
      <c r="M16" s="395">
        <f>M17+M20+SUM(M23:M29)</f>
        <v>0</v>
      </c>
      <c r="N16" s="396">
        <f t="shared" si="0"/>
        <v>0</v>
      </c>
      <c r="O16" s="397" t="str">
        <f t="shared" si="1"/>
        <v xml:space="preserve">-    </v>
      </c>
    </row>
    <row r="17" spans="1:36" s="354" customFormat="1" ht="18" customHeight="1">
      <c r="C17" s="398"/>
      <c r="D17" s="399"/>
      <c r="E17" s="400"/>
      <c r="F17" s="401" t="s">
        <v>6010</v>
      </c>
      <c r="G17" s="402" t="s">
        <v>6205</v>
      </c>
      <c r="H17" s="402"/>
      <c r="I17" s="402"/>
      <c r="J17" s="403"/>
      <c r="K17" s="404"/>
      <c r="L17" s="395">
        <f>SUM(L18:L19)</f>
        <v>0</v>
      </c>
      <c r="M17" s="395">
        <f>SUM(M18:M19)</f>
        <v>0</v>
      </c>
      <c r="N17" s="396">
        <f t="shared" si="0"/>
        <v>0</v>
      </c>
      <c r="O17" s="397" t="str">
        <f t="shared" si="1"/>
        <v xml:space="preserve">-    </v>
      </c>
    </row>
    <row r="18" spans="1:36" s="354" customFormat="1" ht="18" customHeight="1">
      <c r="A18" s="354" t="s">
        <v>6206</v>
      </c>
      <c r="B18" s="354" t="s">
        <v>6207</v>
      </c>
      <c r="C18" s="398"/>
      <c r="D18" s="399"/>
      <c r="E18" s="400"/>
      <c r="F18" s="401"/>
      <c r="G18" s="409" t="s">
        <v>6012</v>
      </c>
      <c r="H18" s="409" t="s">
        <v>6208</v>
      </c>
      <c r="I18" s="402"/>
      <c r="J18" s="410"/>
      <c r="K18" s="411"/>
      <c r="L18" s="412">
        <f>SUMIF('pdc 2015'!$V$7:$V$607,'Stato Patrimoniale - Attivo'!$A18,'pdc 2015'!$Q$7:$Q$607)-SUMIF('pdc 2015'!$V$7:$V$607,'Stato Patrimoniale - Attivo'!$B18,'pdc 2015'!$Q$7:$Q$607)</f>
        <v>0</v>
      </c>
      <c r="M18" s="405">
        <f>SUMIF('pdc 2015'!$V$7:$V$607,'Stato Patrimoniale - Attivo'!$A18,'pdc 2015'!$O$7:$O$607)-SUMIF('pdc 2015'!$V$7:$V$607,'Stato Patrimoniale - Attivo'!$B18,'pdc 2015'!$O$7:$O$607)</f>
        <v>0</v>
      </c>
      <c r="N18" s="413">
        <f t="shared" si="0"/>
        <v>0</v>
      </c>
      <c r="O18" s="414" t="str">
        <f t="shared" si="1"/>
        <v xml:space="preserve">-    </v>
      </c>
    </row>
    <row r="19" spans="1:36" s="354" customFormat="1" ht="18" customHeight="1">
      <c r="A19" s="354" t="s">
        <v>6209</v>
      </c>
      <c r="B19" s="354" t="s">
        <v>6210</v>
      </c>
      <c r="C19" s="398"/>
      <c r="D19" s="399"/>
      <c r="E19" s="400"/>
      <c r="F19" s="401"/>
      <c r="G19" s="409" t="s">
        <v>6013</v>
      </c>
      <c r="H19" s="409" t="s">
        <v>121</v>
      </c>
      <c r="I19" s="402"/>
      <c r="J19" s="410"/>
      <c r="K19" s="411"/>
      <c r="L19" s="412">
        <f>SUMIF('pdc 2015'!$V$7:$V$607,'Stato Patrimoniale - Attivo'!$A19,'pdc 2015'!$Q$7:$Q$607)-SUMIF('pdc 2015'!$V$7:$V$607,'Stato Patrimoniale - Attivo'!$B19,'pdc 2015'!$Q$7:$Q$607)</f>
        <v>0</v>
      </c>
      <c r="M19" s="405">
        <f>SUMIF('pdc 2015'!$V$7:$V$607,'Stato Patrimoniale - Attivo'!$A19,'pdc 2015'!$O$7:$O$607)-SUMIF('pdc 2015'!$V$7:$V$607,'Stato Patrimoniale - Attivo'!$B19,'pdc 2015'!$O$7:$O$607)</f>
        <v>0</v>
      </c>
      <c r="N19" s="413">
        <f t="shared" si="0"/>
        <v>0</v>
      </c>
      <c r="O19" s="414" t="str">
        <f t="shared" si="1"/>
        <v xml:space="preserve">-    </v>
      </c>
    </row>
    <row r="20" spans="1:36" s="354" customFormat="1" ht="18" customHeight="1">
      <c r="C20" s="398"/>
      <c r="D20" s="399"/>
      <c r="E20" s="400"/>
      <c r="F20" s="401" t="s">
        <v>6015</v>
      </c>
      <c r="G20" s="402" t="s">
        <v>6211</v>
      </c>
      <c r="H20" s="402"/>
      <c r="I20" s="402"/>
      <c r="J20" s="403"/>
      <c r="K20" s="404"/>
      <c r="L20" s="405">
        <f>SUM(L21:L22)</f>
        <v>0</v>
      </c>
      <c r="M20" s="405">
        <f>SUM(M21:M22)</f>
        <v>0</v>
      </c>
      <c r="N20" s="406">
        <f t="shared" si="0"/>
        <v>0</v>
      </c>
      <c r="O20" s="407" t="str">
        <f t="shared" si="1"/>
        <v xml:space="preserve">-    </v>
      </c>
    </row>
    <row r="21" spans="1:36" s="419" customFormat="1" ht="18" customHeight="1">
      <c r="A21" s="354" t="s">
        <v>6212</v>
      </c>
      <c r="B21" s="354" t="s">
        <v>6213</v>
      </c>
      <c r="C21" s="415"/>
      <c r="D21" s="416"/>
      <c r="E21" s="417"/>
      <c r="F21" s="418"/>
      <c r="G21" s="409" t="s">
        <v>6012</v>
      </c>
      <c r="H21" s="409" t="s">
        <v>6214</v>
      </c>
      <c r="I21" s="409"/>
      <c r="J21" s="410"/>
      <c r="K21" s="411"/>
      <c r="L21" s="412">
        <f>SUMIF('pdc 2015'!$V$7:$V$607,'Stato Patrimoniale - Attivo'!$A21,'pdc 2015'!$Q$7:$Q$607)-SUMIF('pdc 2015'!$V$7:$V$607,'Stato Patrimoniale - Attivo'!$B21,'pdc 2015'!$Q$7:$Q$607)</f>
        <v>0</v>
      </c>
      <c r="M21" s="405">
        <f>SUMIF('pdc 2015'!$V$7:$V$607,'Stato Patrimoniale - Attivo'!$A21,'pdc 2015'!$O$7:$O$607)-SUMIF('pdc 2015'!$V$7:$V$607,'Stato Patrimoniale - Attivo'!$B21,'pdc 2015'!$O$7:$O$607)</f>
        <v>0</v>
      </c>
      <c r="N21" s="413">
        <f t="shared" si="0"/>
        <v>0</v>
      </c>
      <c r="O21" s="414" t="str">
        <f t="shared" si="1"/>
        <v xml:space="preserve">-    </v>
      </c>
    </row>
    <row r="22" spans="1:36" s="419" customFormat="1" ht="18" customHeight="1">
      <c r="A22" s="354" t="s">
        <v>6215</v>
      </c>
      <c r="B22" s="354" t="s">
        <v>6216</v>
      </c>
      <c r="C22" s="415"/>
      <c r="D22" s="416"/>
      <c r="E22" s="417"/>
      <c r="F22" s="418"/>
      <c r="G22" s="409" t="s">
        <v>6013</v>
      </c>
      <c r="H22" s="409" t="s">
        <v>130</v>
      </c>
      <c r="I22" s="409"/>
      <c r="J22" s="410"/>
      <c r="K22" s="411"/>
      <c r="L22" s="412">
        <f>SUMIF('pdc 2015'!$V$7:$V$607,'Stato Patrimoniale - Attivo'!$A22,'pdc 2015'!$Q$7:$Q$607)-SUMIF('pdc 2015'!$V$7:$V$607,'Stato Patrimoniale - Attivo'!$B22,'pdc 2015'!$Q$7:$Q$607)</f>
        <v>0</v>
      </c>
      <c r="M22" s="405">
        <f>SUMIF('pdc 2015'!$V$7:$V$607,'Stato Patrimoniale - Attivo'!$A22,'pdc 2015'!$O$7:$O$607)-SUMIF('pdc 2015'!$V$7:$V$607,'Stato Patrimoniale - Attivo'!$B22,'pdc 2015'!$O$7:$O$607)</f>
        <v>0</v>
      </c>
      <c r="N22" s="413">
        <f t="shared" si="0"/>
        <v>0</v>
      </c>
      <c r="O22" s="414" t="str">
        <f t="shared" si="1"/>
        <v xml:space="preserve">-    </v>
      </c>
    </row>
    <row r="23" spans="1:36" s="354" customFormat="1" ht="18" customHeight="1">
      <c r="A23" s="354" t="s">
        <v>6217</v>
      </c>
      <c r="B23" s="354" t="s">
        <v>6218</v>
      </c>
      <c r="C23" s="408"/>
      <c r="D23" s="399"/>
      <c r="E23" s="400"/>
      <c r="F23" s="401" t="s">
        <v>6016</v>
      </c>
      <c r="G23" s="402" t="s">
        <v>138</v>
      </c>
      <c r="H23" s="402"/>
      <c r="I23" s="402"/>
      <c r="J23" s="403"/>
      <c r="K23" s="404"/>
      <c r="L23" s="405">
        <f>SUMIF('pdc 2015'!$V$7:$V$607,'Stato Patrimoniale - Attivo'!$A23,'pdc 2015'!$Q$7:$Q$607)-SUMIF('pdc 2015'!$V$7:$V$607,'Stato Patrimoniale - Attivo'!$B23,'pdc 2015'!$Q$7:$Q$607)</f>
        <v>0</v>
      </c>
      <c r="M23" s="405">
        <f>SUMIF('pdc 2015'!$V$7:$V$607,'Stato Patrimoniale - Attivo'!$A23,'pdc 2015'!$O$7:$O$607)-SUMIF('pdc 2015'!$V$7:$V$607,'Stato Patrimoniale - Attivo'!$B23,'pdc 2015'!$O$7:$O$607)</f>
        <v>0</v>
      </c>
      <c r="N23" s="406">
        <f t="shared" si="0"/>
        <v>0</v>
      </c>
      <c r="O23" s="407" t="str">
        <f t="shared" si="1"/>
        <v xml:space="preserve">-    </v>
      </c>
    </row>
    <row r="24" spans="1:36" s="354" customFormat="1" ht="18" customHeight="1">
      <c r="A24" s="354" t="s">
        <v>6219</v>
      </c>
      <c r="B24" s="354" t="s">
        <v>6220</v>
      </c>
      <c r="C24" s="408"/>
      <c r="D24" s="399"/>
      <c r="E24" s="400"/>
      <c r="F24" s="401" t="s">
        <v>6017</v>
      </c>
      <c r="G24" s="402" t="s">
        <v>146</v>
      </c>
      <c r="H24" s="402"/>
      <c r="I24" s="402"/>
      <c r="J24" s="403"/>
      <c r="K24" s="404"/>
      <c r="L24" s="405">
        <f>SUMIF('pdc 2015'!$V$7:$V$607,'Stato Patrimoniale - Attivo'!$A24,'pdc 2015'!$Q$7:$Q$607)-SUMIF('pdc 2015'!$V$7:$V$607,'Stato Patrimoniale - Attivo'!$B24,'pdc 2015'!$Q$7:$Q$607)</f>
        <v>0</v>
      </c>
      <c r="M24" s="405">
        <f>SUMIF('pdc 2015'!$V$7:$V$607,'Stato Patrimoniale - Attivo'!$A24,'pdc 2015'!$O$7:$O$607)-SUMIF('pdc 2015'!$V$7:$V$607,'Stato Patrimoniale - Attivo'!$B24,'pdc 2015'!$O$7:$O$607)</f>
        <v>0</v>
      </c>
      <c r="N24" s="406">
        <f t="shared" si="0"/>
        <v>0</v>
      </c>
      <c r="O24" s="407" t="str">
        <f t="shared" si="1"/>
        <v xml:space="preserve">-    </v>
      </c>
    </row>
    <row r="25" spans="1:36" s="354" customFormat="1" ht="18" customHeight="1">
      <c r="A25" s="354" t="s">
        <v>6221</v>
      </c>
      <c r="B25" s="354" t="s">
        <v>6222</v>
      </c>
      <c r="C25" s="408"/>
      <c r="D25" s="399"/>
      <c r="E25" s="400"/>
      <c r="F25" s="401" t="s">
        <v>6019</v>
      </c>
      <c r="G25" s="402" t="s">
        <v>154</v>
      </c>
      <c r="H25" s="402"/>
      <c r="I25" s="402"/>
      <c r="J25" s="403"/>
      <c r="K25" s="404"/>
      <c r="L25" s="405">
        <f>SUMIF('pdc 2015'!$V$7:$V$607,'Stato Patrimoniale - Attivo'!$A25,'pdc 2015'!$Q$7:$Q$607)-SUMIF('pdc 2015'!$V$7:$V$607,'Stato Patrimoniale - Attivo'!$B25,'pdc 2015'!$Q$7:$Q$607)</f>
        <v>0</v>
      </c>
      <c r="M25" s="405">
        <f>SUMIF('pdc 2015'!$V$7:$V$607,'Stato Patrimoniale - Attivo'!$A25,'pdc 2015'!$O$7:$O$607)-SUMIF('pdc 2015'!$V$7:$V$607,'Stato Patrimoniale - Attivo'!$B25,'pdc 2015'!$O$7:$O$607)</f>
        <v>0</v>
      </c>
      <c r="N25" s="406">
        <f t="shared" si="0"/>
        <v>0</v>
      </c>
      <c r="O25" s="407" t="str">
        <f t="shared" si="1"/>
        <v xml:space="preserve">-    </v>
      </c>
      <c r="AJ25" s="354" t="e">
        <f>'CE MINISTERIALE'!#REF!</f>
        <v>#REF!</v>
      </c>
    </row>
    <row r="26" spans="1:36" s="354" customFormat="1" ht="18" customHeight="1">
      <c r="A26" s="354" t="s">
        <v>6223</v>
      </c>
      <c r="B26" s="354" t="s">
        <v>6224</v>
      </c>
      <c r="C26" s="408"/>
      <c r="D26" s="399"/>
      <c r="E26" s="400"/>
      <c r="F26" s="401" t="s">
        <v>6021</v>
      </c>
      <c r="G26" s="402" t="s">
        <v>162</v>
      </c>
      <c r="H26" s="402"/>
      <c r="I26" s="402"/>
      <c r="J26" s="403"/>
      <c r="K26" s="404"/>
      <c r="L26" s="405">
        <f>SUMIF('pdc 2015'!$V$7:$V$607,'Stato Patrimoniale - Attivo'!$A26,'pdc 2015'!$Q$7:$Q$607)-SUMIF('pdc 2015'!$V$7:$V$607,'Stato Patrimoniale - Attivo'!$B26,'pdc 2015'!$Q$7:$Q$607)</f>
        <v>0</v>
      </c>
      <c r="M26" s="405">
        <f>SUMIF('pdc 2015'!$V$7:$V$607,'Stato Patrimoniale - Attivo'!$A26,'pdc 2015'!$O$7:$O$607)-SUMIF('pdc 2015'!$V$7:$V$607,'Stato Patrimoniale - Attivo'!$B26,'pdc 2015'!$O$7:$O$607)</f>
        <v>0</v>
      </c>
      <c r="N26" s="406">
        <f t="shared" si="0"/>
        <v>0</v>
      </c>
      <c r="O26" s="407" t="str">
        <f t="shared" si="1"/>
        <v xml:space="preserve">-    </v>
      </c>
    </row>
    <row r="27" spans="1:36" s="354" customFormat="1" ht="18" customHeight="1">
      <c r="A27" s="354" t="s">
        <v>6225</v>
      </c>
      <c r="B27" s="354" t="s">
        <v>6226</v>
      </c>
      <c r="C27" s="408"/>
      <c r="D27" s="399"/>
      <c r="E27" s="400"/>
      <c r="F27" s="401" t="s">
        <v>6026</v>
      </c>
      <c r="G27" s="402" t="s">
        <v>171</v>
      </c>
      <c r="H27" s="402"/>
      <c r="I27" s="402"/>
      <c r="J27" s="403"/>
      <c r="K27" s="404"/>
      <c r="L27" s="405">
        <f>SUMIF('pdc 2015'!$V$7:$V$607,'Stato Patrimoniale - Attivo'!$A27,'pdc 2015'!$Q$7:$Q$607)-SUMIF('pdc 2015'!$V$7:$V$607,'Stato Patrimoniale - Attivo'!$B27,'pdc 2015'!$Q$7:$Q$607)</f>
        <v>0</v>
      </c>
      <c r="M27" s="405">
        <f>SUMIF('pdc 2015'!$V$7:$V$607,'Stato Patrimoniale - Attivo'!$A27,'pdc 2015'!$O$7:$O$607)-SUMIF('pdc 2015'!$V$7:$V$607,'Stato Patrimoniale - Attivo'!$B27,'pdc 2015'!$O$7:$O$607)</f>
        <v>0</v>
      </c>
      <c r="N27" s="406">
        <f t="shared" si="0"/>
        <v>0</v>
      </c>
      <c r="O27" s="407" t="str">
        <f t="shared" si="1"/>
        <v xml:space="preserve">-    </v>
      </c>
    </row>
    <row r="28" spans="1:36" s="354" customFormat="1" ht="18" customHeight="1">
      <c r="A28" s="354" t="s">
        <v>6227</v>
      </c>
      <c r="B28" s="354" t="s">
        <v>6228</v>
      </c>
      <c r="C28" s="408"/>
      <c r="D28" s="399"/>
      <c r="E28" s="399"/>
      <c r="F28" s="401" t="s">
        <v>6027</v>
      </c>
      <c r="G28" s="402" t="s">
        <v>179</v>
      </c>
      <c r="H28" s="402"/>
      <c r="I28" s="402"/>
      <c r="J28" s="403"/>
      <c r="K28" s="404"/>
      <c r="L28" s="405">
        <f>SUMIF('pdc 2015'!$V$7:$V$607,'Stato Patrimoniale - Attivo'!$A28,'pdc 2015'!$Q$7:$Q$607)-SUMIF('pdc 2015'!$V$7:$V$607,'Stato Patrimoniale - Attivo'!$B28,'pdc 2015'!$Q$7:$Q$607)</f>
        <v>0</v>
      </c>
      <c r="M28" s="405">
        <f>SUMIF('pdc 2015'!$V$7:$V$607,'Stato Patrimoniale - Attivo'!$A28,'pdc 2015'!$O$7:$O$607)-SUMIF('pdc 2015'!$V$7:$V$607,'Stato Patrimoniale - Attivo'!$B28,'pdc 2015'!$O$7:$O$607)</f>
        <v>0</v>
      </c>
      <c r="N28" s="406">
        <f t="shared" si="0"/>
        <v>0</v>
      </c>
      <c r="O28" s="407" t="str">
        <f t="shared" si="1"/>
        <v xml:space="preserve">-    </v>
      </c>
    </row>
    <row r="29" spans="1:36" s="354" customFormat="1" ht="18" customHeight="1">
      <c r="A29" s="354" t="s">
        <v>6229</v>
      </c>
      <c r="B29" s="354" t="s">
        <v>6230</v>
      </c>
      <c r="C29" s="408"/>
      <c r="D29" s="399"/>
      <c r="E29" s="399"/>
      <c r="F29" s="401" t="s">
        <v>6028</v>
      </c>
      <c r="G29" s="420" t="s">
        <v>188</v>
      </c>
      <c r="H29" s="420"/>
      <c r="I29" s="420"/>
      <c r="J29" s="421"/>
      <c r="K29" s="422"/>
      <c r="L29" s="405">
        <f>SUMIF('pdc 2015'!$V$7:$V$607,'Stato Patrimoniale - Attivo'!$A29,'pdc 2015'!$Q$7:$Q$607)-SUMIF('pdc 2015'!$V$7:$V$607,'Stato Patrimoniale - Attivo'!$B29,'pdc 2015'!$Q$7:$Q$607)</f>
        <v>0</v>
      </c>
      <c r="M29" s="405">
        <f>SUMIF('pdc 2015'!$V$7:$V$607,'Stato Patrimoniale - Attivo'!$A29,'pdc 2015'!$O$7:$O$607)-SUMIF('pdc 2015'!$V$7:$V$607,'Stato Patrimoniale - Attivo'!$B29,'pdc 2015'!$O$7:$O$607)</f>
        <v>0</v>
      </c>
      <c r="N29" s="406">
        <f t="shared" si="0"/>
        <v>0</v>
      </c>
      <c r="O29" s="407" t="str">
        <f t="shared" si="1"/>
        <v xml:space="preserve">-    </v>
      </c>
    </row>
    <row r="30" spans="1:36" s="354" customFormat="1" ht="18" customHeight="1">
      <c r="C30" s="408"/>
      <c r="D30" s="399"/>
      <c r="E30" s="399"/>
      <c r="F30" s="401"/>
      <c r="G30" s="420"/>
      <c r="H30" s="420"/>
      <c r="I30" s="420"/>
      <c r="J30" s="423" t="s">
        <v>6231</v>
      </c>
      <c r="K30" s="423" t="s">
        <v>6232</v>
      </c>
      <c r="L30" s="405"/>
      <c r="M30" s="405"/>
      <c r="N30" s="406"/>
      <c r="O30" s="407"/>
    </row>
    <row r="31" spans="1:36" s="389" customFormat="1" ht="27" customHeight="1">
      <c r="A31" s="354"/>
      <c r="B31" s="354"/>
      <c r="C31" s="390"/>
      <c r="D31" s="391" t="s">
        <v>6233</v>
      </c>
      <c r="E31" s="777" t="s">
        <v>6234</v>
      </c>
      <c r="F31" s="777"/>
      <c r="G31" s="777"/>
      <c r="H31" s="777"/>
      <c r="I31" s="778"/>
      <c r="J31" s="395">
        <f>J32+J37</f>
        <v>0</v>
      </c>
      <c r="K31" s="395">
        <f>K32+K37</f>
        <v>0</v>
      </c>
      <c r="L31" s="395">
        <f>L32+L37</f>
        <v>0</v>
      </c>
      <c r="M31" s="395">
        <f>M32+M37</f>
        <v>0</v>
      </c>
      <c r="N31" s="396">
        <f t="shared" ref="N31:N40" si="2">L31-M31</f>
        <v>0</v>
      </c>
      <c r="O31" s="397" t="str">
        <f t="shared" ref="O31:O40" si="3">IF(M31=0,"-    ",N31/M31)</f>
        <v xml:space="preserve">-    </v>
      </c>
    </row>
    <row r="32" spans="1:36" s="354" customFormat="1" ht="18" customHeight="1">
      <c r="C32" s="408"/>
      <c r="D32" s="399"/>
      <c r="E32" s="399"/>
      <c r="F32" s="401" t="s">
        <v>6010</v>
      </c>
      <c r="G32" s="420" t="s">
        <v>6235</v>
      </c>
      <c r="H32" s="420"/>
      <c r="I32" s="420"/>
      <c r="J32" s="405">
        <f>SUM(J33:J36)</f>
        <v>0</v>
      </c>
      <c r="K32" s="405">
        <f>SUM(K33:K36)</f>
        <v>0</v>
      </c>
      <c r="L32" s="405">
        <f>SUM(L33:L36)</f>
        <v>0</v>
      </c>
      <c r="M32" s="405">
        <f>SUM(M33:M36)</f>
        <v>0</v>
      </c>
      <c r="N32" s="406">
        <f t="shared" si="2"/>
        <v>0</v>
      </c>
      <c r="O32" s="407" t="str">
        <f t="shared" si="3"/>
        <v xml:space="preserve">-    </v>
      </c>
    </row>
    <row r="33" spans="1:15" s="354" customFormat="1" ht="18" customHeight="1">
      <c r="A33" s="354" t="s">
        <v>6236</v>
      </c>
      <c r="B33" s="354" t="s">
        <v>6237</v>
      </c>
      <c r="C33" s="398"/>
      <c r="D33" s="399"/>
      <c r="E33" s="400"/>
      <c r="F33" s="401"/>
      <c r="G33" s="409" t="s">
        <v>6012</v>
      </c>
      <c r="H33" s="409" t="s">
        <v>217</v>
      </c>
      <c r="I33" s="402"/>
      <c r="J33" s="424"/>
      <c r="K33" s="425">
        <f>L33-J33</f>
        <v>0</v>
      </c>
      <c r="L33" s="412">
        <f>SUMIF('pdc 2015'!$V$7:$V$607,'Stato Patrimoniale - Attivo'!$A33,'pdc 2015'!$Q$7:$Q$607)-SUMIF('pdc 2015'!$V$7:$V$607,'Stato Patrimoniale - Attivo'!$B33,'pdc 2015'!$Q$7:$Q$607)</f>
        <v>0</v>
      </c>
      <c r="M33" s="405">
        <f>SUMIF('pdc 2015'!$V$7:$V$607,'Stato Patrimoniale - Attivo'!$A33,'pdc 2015'!$O$7:$O$607)-SUMIF('pdc 2015'!$V$7:$V$607,'Stato Patrimoniale - Attivo'!$B33,'pdc 2015'!$O$7:$O$607)</f>
        <v>0</v>
      </c>
      <c r="N33" s="413">
        <f t="shared" si="2"/>
        <v>0</v>
      </c>
      <c r="O33" s="414" t="str">
        <f t="shared" si="3"/>
        <v xml:space="preserve">-    </v>
      </c>
    </row>
    <row r="34" spans="1:15" s="354" customFormat="1" ht="18" customHeight="1">
      <c r="A34" s="354" t="s">
        <v>6238</v>
      </c>
      <c r="B34" s="354" t="s">
        <v>6239</v>
      </c>
      <c r="C34" s="398"/>
      <c r="D34" s="399"/>
      <c r="E34" s="400"/>
      <c r="F34" s="401"/>
      <c r="G34" s="409" t="s">
        <v>6013</v>
      </c>
      <c r="H34" s="409" t="s">
        <v>201</v>
      </c>
      <c r="I34" s="402"/>
      <c r="J34" s="424"/>
      <c r="K34" s="425">
        <f>L34-J34</f>
        <v>0</v>
      </c>
      <c r="L34" s="412">
        <f>SUMIF('pdc 2015'!$V$7:$V$607,'Stato Patrimoniale - Attivo'!$A34,'pdc 2015'!$Q$7:$Q$607)-SUMIF('pdc 2015'!$V$7:$V$607,'Stato Patrimoniale - Attivo'!$B34,'pdc 2015'!$Q$7:$Q$607)</f>
        <v>0</v>
      </c>
      <c r="M34" s="405">
        <f>SUMIF('pdc 2015'!$V$7:$V$607,'Stato Patrimoniale - Attivo'!$A34,'pdc 2015'!$O$7:$O$607)-SUMIF('pdc 2015'!$V$7:$V$607,'Stato Patrimoniale - Attivo'!$B34,'pdc 2015'!$O$7:$O$607)</f>
        <v>0</v>
      </c>
      <c r="N34" s="413">
        <f t="shared" si="2"/>
        <v>0</v>
      </c>
      <c r="O34" s="414" t="str">
        <f t="shared" si="3"/>
        <v xml:space="preserve">-    </v>
      </c>
    </row>
    <row r="35" spans="1:15" s="354" customFormat="1" ht="18" customHeight="1">
      <c r="A35" s="354" t="s">
        <v>6240</v>
      </c>
      <c r="B35" s="354" t="s">
        <v>6241</v>
      </c>
      <c r="C35" s="398"/>
      <c r="D35" s="399"/>
      <c r="E35" s="400"/>
      <c r="F35" s="401"/>
      <c r="G35" s="409" t="s">
        <v>6022</v>
      </c>
      <c r="H35" s="409" t="s">
        <v>225</v>
      </c>
      <c r="I35" s="426"/>
      <c r="J35" s="425"/>
      <c r="K35" s="425">
        <f>L35-J35</f>
        <v>0</v>
      </c>
      <c r="L35" s="412">
        <f>SUMIF('pdc 2015'!$V$7:$V$607,'Stato Patrimoniale - Attivo'!$A35,'pdc 2015'!$Q$7:$Q$607)-SUMIF('pdc 2015'!$V$7:$V$607,'Stato Patrimoniale - Attivo'!$B35,'pdc 2015'!$Q$7:$Q$607)</f>
        <v>0</v>
      </c>
      <c r="M35" s="405">
        <f>SUMIF('pdc 2015'!$V$7:$V$607,'Stato Patrimoniale - Attivo'!$A35,'pdc 2015'!$O$7:$O$607)-SUMIF('pdc 2015'!$V$7:$V$607,'Stato Patrimoniale - Attivo'!$B35,'pdc 2015'!$O$7:$O$607)</f>
        <v>0</v>
      </c>
      <c r="N35" s="413">
        <f t="shared" si="2"/>
        <v>0</v>
      </c>
      <c r="O35" s="414" t="str">
        <f t="shared" si="3"/>
        <v xml:space="preserve">-    </v>
      </c>
    </row>
    <row r="36" spans="1:15" s="354" customFormat="1" ht="18" customHeight="1">
      <c r="A36" s="354" t="s">
        <v>6242</v>
      </c>
      <c r="B36" s="354" t="s">
        <v>6243</v>
      </c>
      <c r="C36" s="398"/>
      <c r="D36" s="399"/>
      <c r="E36" s="400"/>
      <c r="F36" s="409"/>
      <c r="G36" s="409" t="s">
        <v>6024</v>
      </c>
      <c r="H36" s="409" t="s">
        <v>209</v>
      </c>
      <c r="I36" s="426"/>
      <c r="J36" s="427"/>
      <c r="K36" s="428">
        <f>L36-J36</f>
        <v>0</v>
      </c>
      <c r="L36" s="412">
        <f>SUMIF('pdc 2015'!$V$7:$V$607,'Stato Patrimoniale - Attivo'!$A36,'pdc 2015'!$Q$7:$Q$607)-SUMIF('pdc 2015'!$V$7:$V$607,'Stato Patrimoniale - Attivo'!$B36,'pdc 2015'!$Q$7:$Q$607)</f>
        <v>0</v>
      </c>
      <c r="M36" s="405">
        <f>SUMIF('pdc 2015'!$V$7:$V$607,'Stato Patrimoniale - Attivo'!$A36,'pdc 2015'!$O$7:$O$607)-SUMIF('pdc 2015'!$V$7:$V$607,'Stato Patrimoniale - Attivo'!$B36,'pdc 2015'!$O$7:$O$607)</f>
        <v>0</v>
      </c>
      <c r="N36" s="413">
        <f t="shared" si="2"/>
        <v>0</v>
      </c>
      <c r="O36" s="414" t="str">
        <f t="shared" si="3"/>
        <v xml:space="preserve">-    </v>
      </c>
    </row>
    <row r="37" spans="1:15" s="354" customFormat="1" ht="18" customHeight="1">
      <c r="C37" s="398"/>
      <c r="D37" s="399"/>
      <c r="E37" s="400"/>
      <c r="F37" s="401" t="s">
        <v>6015</v>
      </c>
      <c r="G37" s="420" t="s">
        <v>6244</v>
      </c>
      <c r="H37" s="409"/>
      <c r="I37" s="429"/>
      <c r="J37" s="429"/>
      <c r="K37" s="430"/>
      <c r="L37" s="412">
        <f>SUM(L38:L39)</f>
        <v>0</v>
      </c>
      <c r="M37" s="412">
        <f>SUM(M38:M39)</f>
        <v>0</v>
      </c>
      <c r="N37" s="413">
        <f t="shared" si="2"/>
        <v>0</v>
      </c>
      <c r="O37" s="414" t="str">
        <f t="shared" si="3"/>
        <v xml:space="preserve">-    </v>
      </c>
    </row>
    <row r="38" spans="1:15" s="354" customFormat="1" ht="18" customHeight="1">
      <c r="A38" s="354" t="s">
        <v>6245</v>
      </c>
      <c r="B38" s="354" t="s">
        <v>6246</v>
      </c>
      <c r="C38" s="398"/>
      <c r="D38" s="399"/>
      <c r="E38" s="400"/>
      <c r="F38" s="401"/>
      <c r="G38" s="409" t="s">
        <v>6012</v>
      </c>
      <c r="H38" s="409" t="s">
        <v>251</v>
      </c>
      <c r="I38" s="402"/>
      <c r="J38" s="402"/>
      <c r="K38" s="426"/>
      <c r="L38" s="412">
        <f>SUMIF('pdc 2015'!$V$7:$V$607,'Stato Patrimoniale - Attivo'!$A38,'pdc 2015'!$Q$7:$Q$607)-SUMIF('pdc 2015'!$V$7:$V$607,'Stato Patrimoniale - Attivo'!$B38,'pdc 2015'!$Q$7:$Q$607)</f>
        <v>0</v>
      </c>
      <c r="M38" s="412">
        <f>SUMIF('pdc 2015'!$V$7:$V$607,'Stato Patrimoniale - Attivo'!$A38,'pdc 2015'!$O$7:$O$607)-SUMIF('pdc 2015'!$V$7:$V$607,'Stato Patrimoniale - Attivo'!$B38,'pdc 2015'!$O$7:$O$607)</f>
        <v>0</v>
      </c>
      <c r="N38" s="413">
        <f t="shared" si="2"/>
        <v>0</v>
      </c>
      <c r="O38" s="414" t="str">
        <f t="shared" si="3"/>
        <v xml:space="preserve">-    </v>
      </c>
    </row>
    <row r="39" spans="1:15" s="354" customFormat="1" ht="18" customHeight="1">
      <c r="A39" s="354" t="s">
        <v>6247</v>
      </c>
      <c r="B39" s="354" t="s">
        <v>6248</v>
      </c>
      <c r="C39" s="398"/>
      <c r="D39" s="399"/>
      <c r="E39" s="400"/>
      <c r="F39" s="401"/>
      <c r="G39" s="409" t="s">
        <v>6013</v>
      </c>
      <c r="H39" s="409" t="s">
        <v>6249</v>
      </c>
      <c r="I39" s="431"/>
      <c r="J39" s="431"/>
      <c r="K39" s="432"/>
      <c r="L39" s="412">
        <f>SUMIF('pdc 2015'!$V$7:$V$607,'Stato Patrimoniale - Attivo'!$A39,'pdc 2015'!$Q$7:$Q$607)-SUMIF('pdc 2015'!$V$7:$V$607,'Stato Patrimoniale - Attivo'!$B39,'pdc 2015'!$Q$7:$Q$607)</f>
        <v>0</v>
      </c>
      <c r="M39" s="412">
        <f>SUMIF('pdc 2015'!$V$7:$V$607,'Stato Patrimoniale - Attivo'!$A39,'pdc 2015'!$O$7:$O$607)-SUMIF('pdc 2015'!$V$7:$V$607,'Stato Patrimoniale - Attivo'!$B39,'pdc 2015'!$O$7:$O$607)</f>
        <v>0</v>
      </c>
      <c r="N39" s="413">
        <f t="shared" si="2"/>
        <v>0</v>
      </c>
      <c r="O39" s="414" t="str">
        <f t="shared" si="3"/>
        <v xml:space="preserve">-    </v>
      </c>
    </row>
    <row r="40" spans="1:15" s="389" customFormat="1" ht="18" customHeight="1">
      <c r="A40" s="354"/>
      <c r="B40" s="354"/>
      <c r="C40" s="433"/>
      <c r="D40" s="434" t="s">
        <v>6029</v>
      </c>
      <c r="E40" s="435"/>
      <c r="F40" s="435"/>
      <c r="G40" s="435"/>
      <c r="H40" s="435"/>
      <c r="I40" s="435"/>
      <c r="J40" s="436"/>
      <c r="K40" s="437"/>
      <c r="L40" s="438">
        <f>L10+L16+L31</f>
        <v>0</v>
      </c>
      <c r="M40" s="438">
        <f>M10+M16+M31</f>
        <v>0</v>
      </c>
      <c r="N40" s="439">
        <f t="shared" si="2"/>
        <v>0</v>
      </c>
      <c r="O40" s="440" t="str">
        <f t="shared" si="3"/>
        <v xml:space="preserve">-    </v>
      </c>
    </row>
    <row r="41" spans="1:15" s="354" customFormat="1" ht="18" customHeight="1">
      <c r="C41" s="408"/>
      <c r="D41" s="441"/>
      <c r="E41" s="402"/>
      <c r="F41" s="402"/>
      <c r="G41" s="402"/>
      <c r="H41" s="402"/>
      <c r="I41" s="402"/>
      <c r="J41" s="403"/>
      <c r="K41" s="404"/>
      <c r="L41" s="405"/>
      <c r="M41" s="405"/>
      <c r="N41" s="406"/>
      <c r="O41" s="407"/>
    </row>
    <row r="42" spans="1:15" s="389" customFormat="1" ht="18" customHeight="1">
      <c r="A42" s="354"/>
      <c r="B42" s="354"/>
      <c r="C42" s="390" t="s">
        <v>6030</v>
      </c>
      <c r="D42" s="442" t="s">
        <v>260</v>
      </c>
      <c r="E42" s="443"/>
      <c r="F42" s="443"/>
      <c r="G42" s="443"/>
      <c r="H42" s="443"/>
      <c r="I42" s="443"/>
      <c r="J42" s="393"/>
      <c r="K42" s="394"/>
      <c r="L42" s="395"/>
      <c r="M42" s="395"/>
      <c r="N42" s="396"/>
      <c r="O42" s="397"/>
    </row>
    <row r="43" spans="1:15" s="389" customFormat="1" ht="18" customHeight="1">
      <c r="A43" s="354"/>
      <c r="B43" s="354"/>
      <c r="C43" s="390"/>
      <c r="D43" s="391" t="s">
        <v>6190</v>
      </c>
      <c r="E43" s="392" t="s">
        <v>6250</v>
      </c>
      <c r="F43" s="392"/>
      <c r="G43" s="392"/>
      <c r="H43" s="392"/>
      <c r="I43" s="392"/>
      <c r="J43" s="393"/>
      <c r="K43" s="394"/>
      <c r="L43" s="395">
        <f>SUM(L44:L47)</f>
        <v>0</v>
      </c>
      <c r="M43" s="395">
        <f>SUM(M44:M47)</f>
        <v>0</v>
      </c>
      <c r="N43" s="396">
        <f>L43-M43</f>
        <v>0</v>
      </c>
      <c r="O43" s="397" t="str">
        <f>IF(M43=0,"-    ",N43/M43)</f>
        <v xml:space="preserve">-    </v>
      </c>
    </row>
    <row r="44" spans="1:15" s="354" customFormat="1" ht="18" customHeight="1">
      <c r="A44" s="354" t="s">
        <v>6251</v>
      </c>
      <c r="B44" s="354" t="s">
        <v>6252</v>
      </c>
      <c r="C44" s="398"/>
      <c r="D44" s="399"/>
      <c r="E44" s="400"/>
      <c r="F44" s="401" t="s">
        <v>6010</v>
      </c>
      <c r="G44" s="402" t="s">
        <v>276</v>
      </c>
      <c r="H44" s="402"/>
      <c r="I44" s="402"/>
      <c r="J44" s="403"/>
      <c r="K44" s="404"/>
      <c r="L44" s="405">
        <f>SUMIF('pdc 2015'!$V$7:$V$607,'Stato Patrimoniale - Attivo'!$A44,'pdc 2015'!$Q$7:$Q$607)-SUMIF('pdc 2015'!$V$7:$V$607,'Stato Patrimoniale - Attivo'!$B44,'pdc 2015'!$Q$7:$Q$607)</f>
        <v>0</v>
      </c>
      <c r="M44" s="405">
        <f>SUMIF('pdc 2015'!$V$7:$V$607,'Stato Patrimoniale - Attivo'!$A44,'pdc 2015'!$O$7:$O$607)-SUMIF('pdc 2015'!$V$7:$V$607,'Stato Patrimoniale - Attivo'!$B44,'pdc 2015'!$O$7:$O$607)</f>
        <v>0</v>
      </c>
      <c r="N44" s="406">
        <f>L44-M44</f>
        <v>0</v>
      </c>
      <c r="O44" s="407" t="str">
        <f>IF(M44=0,"-    ",N44/M44)</f>
        <v xml:space="preserve">-    </v>
      </c>
    </row>
    <row r="45" spans="1:15" s="354" customFormat="1" ht="18" customHeight="1">
      <c r="A45" s="354" t="s">
        <v>6253</v>
      </c>
      <c r="B45" s="354" t="s">
        <v>6254</v>
      </c>
      <c r="C45" s="398"/>
      <c r="D45" s="399"/>
      <c r="E45" s="400"/>
      <c r="F45" s="401" t="s">
        <v>6015</v>
      </c>
      <c r="G45" s="402" t="s">
        <v>336</v>
      </c>
      <c r="H45" s="402"/>
      <c r="I45" s="402"/>
      <c r="J45" s="403"/>
      <c r="K45" s="404"/>
      <c r="L45" s="405">
        <f>SUMIF('pdc 2015'!$V$7:$V$607,'Stato Patrimoniale - Attivo'!$A45,'pdc 2015'!$Q$7:$Q$607)-SUMIF('pdc 2015'!$V$7:$V$607,'Stato Patrimoniale - Attivo'!$B45,'pdc 2015'!$Q$7:$Q$607)</f>
        <v>0</v>
      </c>
      <c r="M45" s="405">
        <f>SUMIF('pdc 2015'!$V$7:$V$607,'Stato Patrimoniale - Attivo'!$A45,'pdc 2015'!$O$7:$O$607)-SUMIF('pdc 2015'!$V$7:$V$607,'Stato Patrimoniale - Attivo'!$B45,'pdc 2015'!$O$7:$O$607)</f>
        <v>0</v>
      </c>
      <c r="N45" s="406">
        <f>L45-M45</f>
        <v>0</v>
      </c>
      <c r="O45" s="407" t="str">
        <f>IF(M45=0,"-    ",N45/M45)</f>
        <v xml:space="preserve">-    </v>
      </c>
    </row>
    <row r="46" spans="1:15" s="354" customFormat="1" ht="18" customHeight="1">
      <c r="A46" s="354" t="s">
        <v>6255</v>
      </c>
      <c r="B46" s="354" t="s">
        <v>6256</v>
      </c>
      <c r="C46" s="398"/>
      <c r="D46" s="399"/>
      <c r="E46" s="400"/>
      <c r="F46" s="401" t="s">
        <v>6016</v>
      </c>
      <c r="G46" s="402" t="s">
        <v>377</v>
      </c>
      <c r="H46" s="401"/>
      <c r="I46" s="402"/>
      <c r="J46" s="403"/>
      <c r="K46" s="404"/>
      <c r="L46" s="405">
        <f>SUMIF('pdc 2015'!$V$7:$V$607,'Stato Patrimoniale - Attivo'!$A46,'pdc 2015'!$Q$7:$Q$607)-SUMIF('pdc 2015'!$V$7:$V$607,'Stato Patrimoniale - Attivo'!$B46,'pdc 2015'!$Q$7:$Q$607)</f>
        <v>0</v>
      </c>
      <c r="M46" s="405">
        <f>SUMIF('pdc 2015'!$V$7:$V$607,'Stato Patrimoniale - Attivo'!$A46,'pdc 2015'!$O$7:$O$607)-SUMIF('pdc 2015'!$V$7:$V$607,'Stato Patrimoniale - Attivo'!$B46,'pdc 2015'!$O$7:$O$607)</f>
        <v>0</v>
      </c>
      <c r="N46" s="406">
        <f>L46-M46</f>
        <v>0</v>
      </c>
      <c r="O46" s="407" t="str">
        <f>IF(M46=0,"-    ",N46/M46)</f>
        <v xml:space="preserve">-    </v>
      </c>
    </row>
    <row r="47" spans="1:15" s="354" customFormat="1" ht="18" customHeight="1">
      <c r="A47" s="354" t="s">
        <v>6257</v>
      </c>
      <c r="B47" s="354" t="s">
        <v>6258</v>
      </c>
      <c r="C47" s="408"/>
      <c r="D47" s="441"/>
      <c r="E47" s="402"/>
      <c r="F47" s="401" t="s">
        <v>6017</v>
      </c>
      <c r="G47" s="402" t="s">
        <v>385</v>
      </c>
      <c r="H47" s="401"/>
      <c r="I47" s="402"/>
      <c r="J47" s="403"/>
      <c r="K47" s="404"/>
      <c r="L47" s="405">
        <f>SUMIF('pdc 2015'!$V$7:$V$607,'Stato Patrimoniale - Attivo'!$A47,'pdc 2015'!$Q$7:$Q$607)-SUMIF('pdc 2015'!$V$7:$V$607,'Stato Patrimoniale - Attivo'!$B47,'pdc 2015'!$Q$7:$Q$607)</f>
        <v>0</v>
      </c>
      <c r="M47" s="405">
        <f>SUMIF('pdc 2015'!$V$7:$V$607,'Stato Patrimoniale - Attivo'!$A47,'pdc 2015'!$O$7:$O$607)-SUMIF('pdc 2015'!$V$7:$V$607,'Stato Patrimoniale - Attivo'!$B47,'pdc 2015'!$O$7:$O$607)</f>
        <v>0</v>
      </c>
      <c r="N47" s="406">
        <f>L47-M47</f>
        <v>0</v>
      </c>
      <c r="O47" s="407" t="str">
        <f>IF(M47=0,"-    ",N47/M47)</f>
        <v xml:space="preserve">-    </v>
      </c>
    </row>
    <row r="48" spans="1:15" s="354" customFormat="1" ht="18" customHeight="1">
      <c r="C48" s="408"/>
      <c r="D48" s="441"/>
      <c r="E48" s="402"/>
      <c r="F48" s="401"/>
      <c r="G48" s="402"/>
      <c r="H48" s="401"/>
      <c r="I48" s="402"/>
      <c r="J48" s="444" t="s">
        <v>6231</v>
      </c>
      <c r="K48" s="444" t="s">
        <v>6232</v>
      </c>
      <c r="L48" s="405"/>
      <c r="M48" s="405"/>
      <c r="N48" s="406"/>
      <c r="O48" s="407"/>
    </row>
    <row r="49" spans="1:15" s="389" customFormat="1" ht="27" customHeight="1">
      <c r="A49" s="354"/>
      <c r="B49" s="354"/>
      <c r="C49" s="390"/>
      <c r="D49" s="391" t="s">
        <v>6203</v>
      </c>
      <c r="E49" s="779" t="s">
        <v>6259</v>
      </c>
      <c r="F49" s="779"/>
      <c r="G49" s="779"/>
      <c r="H49" s="779"/>
      <c r="I49" s="780"/>
      <c r="J49" s="395">
        <f>J50+J61+J74+J75+J78+J79+J80</f>
        <v>0</v>
      </c>
      <c r="K49" s="395">
        <f>K50+K61+K74+K75+K78+K79+K80</f>
        <v>0</v>
      </c>
      <c r="L49" s="395">
        <f>L50+L61+L74+L75+L78+L79+L80</f>
        <v>0</v>
      </c>
      <c r="M49" s="395">
        <f>M50+M61+M74+M75+M78+M79+M80</f>
        <v>0</v>
      </c>
      <c r="N49" s="396">
        <f>L49-M49</f>
        <v>0</v>
      </c>
      <c r="O49" s="397" t="str">
        <f>IF(M49=0,"-    ",N49/M49)</f>
        <v xml:space="preserve">-    </v>
      </c>
    </row>
    <row r="50" spans="1:15" s="354" customFormat="1" ht="18" customHeight="1">
      <c r="C50" s="398"/>
      <c r="D50" s="399"/>
      <c r="E50" s="400"/>
      <c r="F50" s="401" t="s">
        <v>6010</v>
      </c>
      <c r="G50" s="402" t="s">
        <v>6260</v>
      </c>
      <c r="H50" s="402"/>
      <c r="I50" s="426"/>
      <c r="J50" s="405"/>
      <c r="K50" s="405">
        <f>K51+K54+K55+K60</f>
        <v>0</v>
      </c>
      <c r="L50" s="405">
        <f>L51+L54+L55+L60</f>
        <v>0</v>
      </c>
      <c r="M50" s="405">
        <f>M51+M54+M55+M60</f>
        <v>0</v>
      </c>
      <c r="N50" s="406">
        <f>L50-M50</f>
        <v>0</v>
      </c>
      <c r="O50" s="407" t="str">
        <f>IF(M50=0,"-    ",N50/M50)</f>
        <v xml:space="preserve">-    </v>
      </c>
    </row>
    <row r="51" spans="1:15" s="354" customFormat="1" ht="18" customHeight="1">
      <c r="C51" s="398"/>
      <c r="D51" s="399"/>
      <c r="E51" s="400"/>
      <c r="F51" s="401"/>
      <c r="G51" s="409" t="s">
        <v>6012</v>
      </c>
      <c r="H51" s="409" t="s">
        <v>6261</v>
      </c>
      <c r="I51" s="426"/>
      <c r="J51" s="412"/>
      <c r="K51" s="412">
        <f>SUM(K52:K53)</f>
        <v>0</v>
      </c>
      <c r="L51" s="412">
        <f>SUM(L52:L53)</f>
        <v>0</v>
      </c>
      <c r="M51" s="412">
        <f>SUM(M52:M53)</f>
        <v>0</v>
      </c>
      <c r="N51" s="413">
        <f>L51-M51</f>
        <v>0</v>
      </c>
      <c r="O51" s="414" t="str">
        <f>IF(M51=0,"-    ",N51/M51)</f>
        <v xml:space="preserve">-    </v>
      </c>
    </row>
    <row r="52" spans="1:15" s="354" customFormat="1" ht="18" customHeight="1">
      <c r="A52" s="354" t="s">
        <v>6262</v>
      </c>
      <c r="B52" s="354" t="s">
        <v>6263</v>
      </c>
      <c r="C52" s="398"/>
      <c r="D52" s="399"/>
      <c r="E52" s="400"/>
      <c r="F52" s="401"/>
      <c r="G52" s="402"/>
      <c r="H52" s="402" t="s">
        <v>6010</v>
      </c>
      <c r="I52" s="426" t="s">
        <v>1697</v>
      </c>
      <c r="J52" s="445"/>
      <c r="K52" s="445">
        <f>L52-J52</f>
        <v>0</v>
      </c>
      <c r="L52" s="405">
        <f>SUMIF('pdc 2015'!$V$7:$V$607,'Stato Patrimoniale - Attivo'!$A52,'pdc 2015'!$Q$7:$Q$607)-SUMIF('pdc 2015'!$V$7:$V$607,'Stato Patrimoniale - Attivo'!$B52,'pdc 2015'!$Q$7:$Q$607)</f>
        <v>0</v>
      </c>
      <c r="M52" s="405">
        <f>SUMIF('pdc 2015'!$V$7:$V$607,'Stato Patrimoniale - Attivo'!$A52,'pdc 2015'!$O$7:$O$607)-SUMIF('pdc 2015'!$V$7:$V$607,'Stato Patrimoniale - Attivo'!$B52,'pdc 2015'!$O$7:$O$607)</f>
        <v>0</v>
      </c>
      <c r="N52" s="406">
        <f>L52-M52</f>
        <v>0</v>
      </c>
      <c r="O52" s="407" t="str">
        <f>IF(M52=0,"-    ",N52/M52)</f>
        <v xml:space="preserve">-    </v>
      </c>
    </row>
    <row r="53" spans="1:15" s="354" customFormat="1" ht="18" customHeight="1">
      <c r="A53" s="354" t="s">
        <v>6264</v>
      </c>
      <c r="B53" s="354" t="s">
        <v>6265</v>
      </c>
      <c r="C53" s="398"/>
      <c r="D53" s="399"/>
      <c r="E53" s="400"/>
      <c r="F53" s="401"/>
      <c r="G53" s="402"/>
      <c r="H53" s="402" t="s">
        <v>6015</v>
      </c>
      <c r="I53" s="426" t="s">
        <v>6266</v>
      </c>
      <c r="J53" s="445"/>
      <c r="K53" s="445">
        <f>L53-J53</f>
        <v>0</v>
      </c>
      <c r="L53" s="405">
        <f>SUMIF('pdc 2015'!$V$7:$V$607,'Stato Patrimoniale - Attivo'!$A53,'pdc 2015'!$Q$7:$Q$607)-SUMIF('pdc 2015'!$V$7:$V$607,'Stato Patrimoniale - Attivo'!$B53,'pdc 2015'!$Q$7:$Q$607)</f>
        <v>0</v>
      </c>
      <c r="M53" s="405">
        <f>SUMIF('pdc 2015'!$V$7:$V$607,'Stato Patrimoniale - Attivo'!$A53,'pdc 2015'!$O$7:$O$607)-SUMIF('pdc 2015'!$V$7:$V$607,'Stato Patrimoniale - Attivo'!$B53,'pdc 2015'!$O$7:$O$607)</f>
        <v>0</v>
      </c>
      <c r="N53" s="406">
        <f>L53-M53</f>
        <v>0</v>
      </c>
      <c r="O53" s="407" t="str">
        <f>IF(M53=0,"-    ",N53/M53)</f>
        <v xml:space="preserve">-    </v>
      </c>
    </row>
    <row r="54" spans="1:15" s="354" customFormat="1" ht="18" customHeight="1">
      <c r="A54" s="354" t="s">
        <v>6267</v>
      </c>
      <c r="B54" s="354" t="s">
        <v>6268</v>
      </c>
      <c r="C54" s="398"/>
      <c r="D54" s="399"/>
      <c r="E54" s="400"/>
      <c r="F54" s="401"/>
      <c r="G54" s="409" t="s">
        <v>6013</v>
      </c>
      <c r="H54" s="409" t="s">
        <v>598</v>
      </c>
      <c r="I54" s="426"/>
      <c r="J54" s="424"/>
      <c r="K54" s="424">
        <f>L54-J54</f>
        <v>0</v>
      </c>
      <c r="L54" s="412">
        <f>SUMIF('pdc 2015'!$V$7:$V$607,'Stato Patrimoniale - Attivo'!$A54,'pdc 2015'!$Q$7:$Q$607)-SUMIF('pdc 2015'!$V$7:$V$607,'Stato Patrimoniale - Attivo'!$B54,'pdc 2015'!$Q$7:$Q$607)</f>
        <v>0</v>
      </c>
      <c r="M54" s="405">
        <f>SUMIF('pdc 2015'!$V$7:$V$607,'Stato Patrimoniale - Attivo'!$A54,'pdc 2015'!$O$7:$O$607)-SUMIF('pdc 2015'!$V$7:$V$607,'Stato Patrimoniale - Attivo'!$B54,'pdc 2015'!$O$7:$O$607)</f>
        <v>0</v>
      </c>
      <c r="N54" s="406">
        <f t="shared" ref="N54:N89" si="4">L54-M54</f>
        <v>0</v>
      </c>
      <c r="O54" s="407" t="str">
        <f t="shared" ref="O54:O89" si="5">IF(M54=0,"-    ",N54/M54)</f>
        <v xml:space="preserve">-    </v>
      </c>
    </row>
    <row r="55" spans="1:15" s="354" customFormat="1" ht="18" customHeight="1">
      <c r="C55" s="398"/>
      <c r="D55" s="399"/>
      <c r="E55" s="400"/>
      <c r="F55" s="401"/>
      <c r="G55" s="409" t="s">
        <v>6022</v>
      </c>
      <c r="H55" s="409" t="s">
        <v>6269</v>
      </c>
      <c r="I55" s="426"/>
      <c r="J55" s="412"/>
      <c r="K55" s="412">
        <f>SUM(K56:K59)</f>
        <v>0</v>
      </c>
      <c r="L55" s="412">
        <f>SUM(L56:L59)</f>
        <v>0</v>
      </c>
      <c r="M55" s="412">
        <f>SUM(M56:M59)</f>
        <v>0</v>
      </c>
      <c r="N55" s="406">
        <f t="shared" si="4"/>
        <v>0</v>
      </c>
      <c r="O55" s="407" t="str">
        <f t="shared" si="5"/>
        <v xml:space="preserve">-    </v>
      </c>
    </row>
    <row r="56" spans="1:15" s="354" customFormat="1" ht="18" customHeight="1">
      <c r="A56" s="354" t="s">
        <v>6270</v>
      </c>
      <c r="B56" s="354" t="s">
        <v>6271</v>
      </c>
      <c r="C56" s="398"/>
      <c r="D56" s="399"/>
      <c r="E56" s="400"/>
      <c r="F56" s="401"/>
      <c r="G56" s="402"/>
      <c r="H56" s="402" t="s">
        <v>6010</v>
      </c>
      <c r="I56" s="426" t="s">
        <v>631</v>
      </c>
      <c r="J56" s="445"/>
      <c r="K56" s="445">
        <f>L56-J56</f>
        <v>0</v>
      </c>
      <c r="L56" s="405">
        <f>SUMIF('pdc 2015'!$V$7:$V$607,'Stato Patrimoniale - Attivo'!$A56,'pdc 2015'!$Q$7:$Q$607)-SUMIF('pdc 2015'!$V$7:$V$607,'Stato Patrimoniale - Attivo'!$B56,'pdc 2015'!$Q$7:$Q$607)</f>
        <v>0</v>
      </c>
      <c r="M56" s="405">
        <f>SUMIF('pdc 2015'!$V$7:$V$607,'Stato Patrimoniale - Attivo'!$A56,'pdc 2015'!$O$7:$O$607)-SUMIF('pdc 2015'!$V$7:$V$607,'Stato Patrimoniale - Attivo'!$B56,'pdc 2015'!$O$7:$O$607)</f>
        <v>0</v>
      </c>
      <c r="N56" s="406">
        <f t="shared" si="4"/>
        <v>0</v>
      </c>
      <c r="O56" s="407" t="str">
        <f t="shared" si="5"/>
        <v xml:space="preserve">-    </v>
      </c>
    </row>
    <row r="57" spans="1:15" s="354" customFormat="1" ht="18" customHeight="1">
      <c r="A57" s="354" t="s">
        <v>6272</v>
      </c>
      <c r="B57" s="354" t="s">
        <v>6273</v>
      </c>
      <c r="C57" s="398"/>
      <c r="D57" s="399"/>
      <c r="E57" s="400"/>
      <c r="F57" s="401"/>
      <c r="G57" s="402"/>
      <c r="H57" s="402" t="s">
        <v>6015</v>
      </c>
      <c r="I57" s="426" t="s">
        <v>639</v>
      </c>
      <c r="J57" s="445"/>
      <c r="K57" s="445">
        <f>L57-J57</f>
        <v>0</v>
      </c>
      <c r="L57" s="405">
        <f>SUMIF('pdc 2015'!$V$7:$V$607,'Stato Patrimoniale - Attivo'!$A57,'pdc 2015'!$Q$7:$Q$607)-SUMIF('pdc 2015'!$V$7:$V$607,'Stato Patrimoniale - Attivo'!$B57,'pdc 2015'!$Q$7:$Q$607)</f>
        <v>0</v>
      </c>
      <c r="M57" s="405">
        <f>SUMIF('pdc 2015'!$V$7:$V$607,'Stato Patrimoniale - Attivo'!$A57,'pdc 2015'!$O$7:$O$607)-SUMIF('pdc 2015'!$V$7:$V$607,'Stato Patrimoniale - Attivo'!$B57,'pdc 2015'!$O$7:$O$607)</f>
        <v>0</v>
      </c>
      <c r="N57" s="406">
        <f t="shared" si="4"/>
        <v>0</v>
      </c>
      <c r="O57" s="407" t="str">
        <f t="shared" si="5"/>
        <v xml:space="preserve">-    </v>
      </c>
    </row>
    <row r="58" spans="1:15" s="354" customFormat="1" ht="18" customHeight="1">
      <c r="A58" s="354" t="s">
        <v>6274</v>
      </c>
      <c r="B58" s="354" t="s">
        <v>6275</v>
      </c>
      <c r="C58" s="398"/>
      <c r="D58" s="399"/>
      <c r="E58" s="400"/>
      <c r="F58" s="401"/>
      <c r="G58" s="402"/>
      <c r="H58" s="402" t="s">
        <v>6016</v>
      </c>
      <c r="I58" s="402" t="s">
        <v>645</v>
      </c>
      <c r="J58" s="445"/>
      <c r="K58" s="445">
        <f>L58-J58</f>
        <v>0</v>
      </c>
      <c r="L58" s="405">
        <f>SUMIF('pdc 2015'!$V$7:$V$607,'Stato Patrimoniale - Attivo'!$A58,'pdc 2015'!$Q$7:$Q$607)-SUMIF('pdc 2015'!$V$7:$V$607,'Stato Patrimoniale - Attivo'!$B58,'pdc 2015'!$Q$7:$Q$607)</f>
        <v>0</v>
      </c>
      <c r="M58" s="405">
        <f>SUMIF('pdc 2015'!$V$7:$V$607,'Stato Patrimoniale - Attivo'!$A58,'pdc 2015'!$O$7:$O$607)-SUMIF('pdc 2015'!$V$7:$V$607,'Stato Patrimoniale - Attivo'!$B58,'pdc 2015'!$O$7:$O$607)</f>
        <v>0</v>
      </c>
      <c r="N58" s="406">
        <f t="shared" si="4"/>
        <v>0</v>
      </c>
      <c r="O58" s="407" t="str">
        <f t="shared" si="5"/>
        <v xml:space="preserve">-    </v>
      </c>
    </row>
    <row r="59" spans="1:15" s="354" customFormat="1" ht="18" customHeight="1">
      <c r="A59" s="354" t="s">
        <v>6276</v>
      </c>
      <c r="B59" s="354" t="s">
        <v>6277</v>
      </c>
      <c r="C59" s="398"/>
      <c r="D59" s="399"/>
      <c r="E59" s="400"/>
      <c r="F59" s="401"/>
      <c r="G59" s="402"/>
      <c r="H59" s="402" t="s">
        <v>6017</v>
      </c>
      <c r="I59" s="402" t="s">
        <v>655</v>
      </c>
      <c r="J59" s="445"/>
      <c r="K59" s="445">
        <f>L59-J59</f>
        <v>0</v>
      </c>
      <c r="L59" s="405">
        <f>SUMIF('pdc 2015'!$V$7:$V$607,'Stato Patrimoniale - Attivo'!$A59,'pdc 2015'!$Q$7:$Q$607)-SUMIF('pdc 2015'!$V$7:$V$607,'Stato Patrimoniale - Attivo'!$B59,'pdc 2015'!$Q$7:$Q$607)</f>
        <v>0</v>
      </c>
      <c r="M59" s="405">
        <f>SUMIF('pdc 2015'!$V$7:$V$607,'Stato Patrimoniale - Attivo'!$A59,'pdc 2015'!$O$7:$O$607)-SUMIF('pdc 2015'!$V$7:$V$607,'Stato Patrimoniale - Attivo'!$B59,'pdc 2015'!$O$7:$O$607)</f>
        <v>0</v>
      </c>
      <c r="N59" s="406">
        <f t="shared" si="4"/>
        <v>0</v>
      </c>
      <c r="O59" s="407" t="str">
        <f t="shared" si="5"/>
        <v xml:space="preserve">-    </v>
      </c>
    </row>
    <row r="60" spans="1:15" s="354" customFormat="1" ht="18" customHeight="1">
      <c r="A60" s="354" t="s">
        <v>6278</v>
      </c>
      <c r="B60" s="354" t="s">
        <v>6279</v>
      </c>
      <c r="C60" s="398"/>
      <c r="D60" s="399"/>
      <c r="E60" s="400"/>
      <c r="F60" s="401"/>
      <c r="G60" s="409" t="s">
        <v>6024</v>
      </c>
      <c r="H60" s="409" t="s">
        <v>607</v>
      </c>
      <c r="I60" s="426"/>
      <c r="J60" s="445"/>
      <c r="K60" s="445">
        <f>L60-J60</f>
        <v>0</v>
      </c>
      <c r="L60" s="405">
        <f>SUMIF('pdc 2015'!$V$7:$V$607,'Stato Patrimoniale - Attivo'!$A60,'pdc 2015'!$Q$7:$Q$607)-SUMIF('pdc 2015'!$V$7:$V$607,'Stato Patrimoniale - Attivo'!$B60,'pdc 2015'!$Q$7:$Q$607)</f>
        <v>0</v>
      </c>
      <c r="M60" s="405">
        <f>SUMIF('pdc 2015'!$V$7:$V$607,'Stato Patrimoniale - Attivo'!$A60,'pdc 2015'!$O$7:$O$607)-SUMIF('pdc 2015'!$V$7:$V$607,'Stato Patrimoniale - Attivo'!$B60,'pdc 2015'!$O$7:$O$607)</f>
        <v>0</v>
      </c>
      <c r="N60" s="406">
        <f t="shared" si="4"/>
        <v>0</v>
      </c>
      <c r="O60" s="407" t="str">
        <f t="shared" si="5"/>
        <v xml:space="preserve">-    </v>
      </c>
    </row>
    <row r="61" spans="1:15" s="354" customFormat="1" ht="18" customHeight="1">
      <c r="C61" s="398"/>
      <c r="D61" s="399"/>
      <c r="E61" s="400"/>
      <c r="F61" s="401" t="s">
        <v>6015</v>
      </c>
      <c r="G61" s="402" t="s">
        <v>6280</v>
      </c>
      <c r="H61" s="402"/>
      <c r="I61" s="426"/>
      <c r="J61" s="405"/>
      <c r="K61" s="405">
        <f>K62+K69</f>
        <v>0</v>
      </c>
      <c r="L61" s="405">
        <f>L62+L69</f>
        <v>0</v>
      </c>
      <c r="M61" s="405">
        <f>M62+M69</f>
        <v>0</v>
      </c>
      <c r="N61" s="406">
        <f t="shared" si="4"/>
        <v>0</v>
      </c>
      <c r="O61" s="407" t="str">
        <f t="shared" si="5"/>
        <v xml:space="preserve">-    </v>
      </c>
    </row>
    <row r="62" spans="1:15" s="354" customFormat="1" ht="18" customHeight="1">
      <c r="C62" s="398"/>
      <c r="D62" s="399"/>
      <c r="E62" s="400"/>
      <c r="F62" s="401"/>
      <c r="G62" s="409" t="s">
        <v>6012</v>
      </c>
      <c r="H62" s="409" t="s">
        <v>6281</v>
      </c>
      <c r="I62" s="426"/>
      <c r="J62" s="412"/>
      <c r="K62" s="412">
        <f>SUM(K63,K68)</f>
        <v>0</v>
      </c>
      <c r="L62" s="412">
        <f>SUM(L63,L68)</f>
        <v>0</v>
      </c>
      <c r="M62" s="412">
        <f>SUM(M63,M68)</f>
        <v>0</v>
      </c>
      <c r="N62" s="413">
        <f t="shared" si="4"/>
        <v>0</v>
      </c>
      <c r="O62" s="414" t="str">
        <f t="shared" si="5"/>
        <v xml:space="preserve">-    </v>
      </c>
    </row>
    <row r="63" spans="1:15" s="354" customFormat="1" ht="18" customHeight="1">
      <c r="C63" s="398"/>
      <c r="D63" s="399"/>
      <c r="E63" s="400"/>
      <c r="F63" s="401"/>
      <c r="G63" s="402"/>
      <c r="H63" s="402" t="s">
        <v>6010</v>
      </c>
      <c r="I63" s="426" t="s">
        <v>6282</v>
      </c>
      <c r="J63" s="405"/>
      <c r="K63" s="405">
        <f>SUM(K64:K67)</f>
        <v>0</v>
      </c>
      <c r="L63" s="405">
        <f>SUM(L64:L67)</f>
        <v>0</v>
      </c>
      <c r="M63" s="405">
        <f>SUM(M64:M67)</f>
        <v>0</v>
      </c>
      <c r="N63" s="406">
        <f t="shared" si="4"/>
        <v>0</v>
      </c>
      <c r="O63" s="407" t="str">
        <f t="shared" si="5"/>
        <v xml:space="preserve">-    </v>
      </c>
    </row>
    <row r="64" spans="1:15" s="354" customFormat="1" ht="27" customHeight="1">
      <c r="A64" s="354" t="s">
        <v>6283</v>
      </c>
      <c r="B64" s="354" t="s">
        <v>6284</v>
      </c>
      <c r="C64" s="398"/>
      <c r="D64" s="399"/>
      <c r="E64" s="400"/>
      <c r="F64" s="401"/>
      <c r="G64" s="402"/>
      <c r="H64" s="402"/>
      <c r="I64" s="446" t="s">
        <v>6285</v>
      </c>
      <c r="J64" s="445"/>
      <c r="K64" s="445">
        <f t="shared" ref="K64:K80" si="6">L64-J64</f>
        <v>0</v>
      </c>
      <c r="L64" s="412">
        <f>SUMIF('pdc 2015'!$V$7:$V$607,'Stato Patrimoniale - Attivo'!$A64,'pdc 2015'!$Q$7:$Q$607)-SUMIF('pdc 2015'!$V$7:$V$607,'Stato Patrimoniale - Attivo'!$B64,'pdc 2015'!$Q$7:$Q$607)</f>
        <v>0</v>
      </c>
      <c r="M64" s="405">
        <f>SUMIF('pdc 2015'!$V$7:$V$607,'Stato Patrimoniale - Attivo'!$A64,'pdc 2015'!$O$7:$O$607)-SUMIF('pdc 2015'!$V$7:$V$607,'Stato Patrimoniale - Attivo'!$B64,'pdc 2015'!$O$7:$O$607)</f>
        <v>0</v>
      </c>
      <c r="N64" s="406">
        <f t="shared" si="4"/>
        <v>0</v>
      </c>
      <c r="O64" s="407" t="str">
        <f t="shared" si="5"/>
        <v xml:space="preserve">-    </v>
      </c>
    </row>
    <row r="65" spans="1:15" s="354" customFormat="1" ht="27" customHeight="1">
      <c r="A65" s="354" t="s">
        <v>6286</v>
      </c>
      <c r="B65" s="354" t="s">
        <v>6287</v>
      </c>
      <c r="C65" s="398"/>
      <c r="D65" s="399"/>
      <c r="E65" s="400"/>
      <c r="F65" s="401"/>
      <c r="G65" s="402"/>
      <c r="H65" s="402"/>
      <c r="I65" s="446" t="s">
        <v>6288</v>
      </c>
      <c r="J65" s="445"/>
      <c r="K65" s="445">
        <f t="shared" si="6"/>
        <v>0</v>
      </c>
      <c r="L65" s="412">
        <f>SUMIF('pdc 2015'!$V$7:$V$607,'Stato Patrimoniale - Attivo'!$A65,'pdc 2015'!$Q$7:$Q$607)-SUMIF('pdc 2015'!$V$7:$V$607,'Stato Patrimoniale - Attivo'!$B65,'pdc 2015'!$Q$7:$Q$607)</f>
        <v>0</v>
      </c>
      <c r="M65" s="405">
        <f>SUMIF('pdc 2015'!$V$7:$V$607,'Stato Patrimoniale - Attivo'!$A65,'pdc 2015'!$O$7:$O$607)-SUMIF('pdc 2015'!$V$7:$V$607,'Stato Patrimoniale - Attivo'!$B65,'pdc 2015'!$O$7:$O$607)</f>
        <v>0</v>
      </c>
      <c r="N65" s="406">
        <f t="shared" si="4"/>
        <v>0</v>
      </c>
      <c r="O65" s="407" t="str">
        <f t="shared" si="5"/>
        <v xml:space="preserve">-    </v>
      </c>
    </row>
    <row r="66" spans="1:15" s="354" customFormat="1" ht="27" customHeight="1">
      <c r="A66" s="354" t="s">
        <v>6289</v>
      </c>
      <c r="B66" s="354" t="s">
        <v>6290</v>
      </c>
      <c r="C66" s="398"/>
      <c r="D66" s="399"/>
      <c r="E66" s="400"/>
      <c r="F66" s="401"/>
      <c r="G66" s="402"/>
      <c r="H66" s="402"/>
      <c r="I66" s="446" t="s">
        <v>6291</v>
      </c>
      <c r="J66" s="445"/>
      <c r="K66" s="445">
        <f t="shared" si="6"/>
        <v>0</v>
      </c>
      <c r="L66" s="412">
        <f>SUMIF('pdc 2015'!$V$7:$V$607,'Stato Patrimoniale - Attivo'!$A66,'pdc 2015'!$Q$7:$Q$607)-SUMIF('pdc 2015'!$V$7:$V$607,'Stato Patrimoniale - Attivo'!$B66,'pdc 2015'!$Q$7:$Q$607)</f>
        <v>0</v>
      </c>
      <c r="M66" s="405">
        <f>SUMIF('pdc 2015'!$V$7:$V$607,'Stato Patrimoniale - Attivo'!$A66,'pdc 2015'!$O$7:$O$607)-SUMIF('pdc 2015'!$V$7:$V$607,'Stato Patrimoniale - Attivo'!$B66,'pdc 2015'!$O$7:$O$607)</f>
        <v>0</v>
      </c>
      <c r="N66" s="406">
        <f t="shared" si="4"/>
        <v>0</v>
      </c>
      <c r="O66" s="407" t="str">
        <f t="shared" si="5"/>
        <v xml:space="preserve">-    </v>
      </c>
    </row>
    <row r="67" spans="1:15" s="454" customFormat="1" ht="18" customHeight="1">
      <c r="A67" s="354" t="s">
        <v>6292</v>
      </c>
      <c r="B67" s="354" t="s">
        <v>6293</v>
      </c>
      <c r="C67" s="447"/>
      <c r="D67" s="448"/>
      <c r="E67" s="449"/>
      <c r="F67" s="450"/>
      <c r="G67" s="451"/>
      <c r="H67" s="451"/>
      <c r="I67" s="446" t="s">
        <v>6294</v>
      </c>
      <c r="J67" s="445"/>
      <c r="K67" s="445">
        <f t="shared" si="6"/>
        <v>0</v>
      </c>
      <c r="L67" s="412">
        <f>SUMIF('pdc 2015'!$V$7:$V$607,'Stato Patrimoniale - Attivo'!$A67,'pdc 2015'!$Q$7:$Q$607)-SUMIF('pdc 2015'!$V$7:$V$607,'Stato Patrimoniale - Attivo'!$B67,'pdc 2015'!$Q$7:$Q$607)</f>
        <v>0</v>
      </c>
      <c r="M67" s="405">
        <f>SUMIF('pdc 2015'!$V$7:$V$607,'Stato Patrimoniale - Attivo'!$A67,'pdc 2015'!$O$7:$O$607)-SUMIF('pdc 2015'!$V$7:$V$607,'Stato Patrimoniale - Attivo'!$B67,'pdc 2015'!$O$7:$O$607)</f>
        <v>0</v>
      </c>
      <c r="N67" s="452">
        <f t="shared" si="4"/>
        <v>0</v>
      </c>
      <c r="O67" s="453" t="str">
        <f t="shared" si="5"/>
        <v xml:space="preserve">-    </v>
      </c>
    </row>
    <row r="68" spans="1:15" s="354" customFormat="1" ht="18" customHeight="1">
      <c r="A68" s="354" t="s">
        <v>6295</v>
      </c>
      <c r="B68" s="354" t="s">
        <v>6296</v>
      </c>
      <c r="C68" s="398"/>
      <c r="D68" s="399"/>
      <c r="E68" s="400"/>
      <c r="F68" s="401"/>
      <c r="G68" s="402"/>
      <c r="H68" s="402" t="s">
        <v>6015</v>
      </c>
      <c r="I68" s="426" t="s">
        <v>431</v>
      </c>
      <c r="J68" s="445"/>
      <c r="K68" s="445">
        <f t="shared" si="6"/>
        <v>0</v>
      </c>
      <c r="L68" s="412">
        <f>SUMIF('pdc 2015'!$V$7:$V$607,'Stato Patrimoniale - Attivo'!$A68,'pdc 2015'!$Q$7:$Q$607)-SUMIF('pdc 2015'!$V$7:$V$607,'Stato Patrimoniale - Attivo'!$B68,'pdc 2015'!$Q$7:$Q$607)</f>
        <v>0</v>
      </c>
      <c r="M68" s="405">
        <f>SUMIF('pdc 2015'!$V$7:$V$607,'Stato Patrimoniale - Attivo'!$A68,'pdc 2015'!$O$7:$O$607)-SUMIF('pdc 2015'!$V$7:$V$607,'Stato Patrimoniale - Attivo'!$B68,'pdc 2015'!$O$7:$O$607)</f>
        <v>0</v>
      </c>
      <c r="N68" s="406">
        <f t="shared" si="4"/>
        <v>0</v>
      </c>
      <c r="O68" s="407" t="str">
        <f t="shared" si="5"/>
        <v xml:space="preserve">-    </v>
      </c>
    </row>
    <row r="69" spans="1:15" s="354" customFormat="1" ht="18" customHeight="1">
      <c r="C69" s="398"/>
      <c r="D69" s="399"/>
      <c r="E69" s="400"/>
      <c r="F69" s="401"/>
      <c r="G69" s="409" t="s">
        <v>6013</v>
      </c>
      <c r="H69" s="409" t="s">
        <v>6297</v>
      </c>
      <c r="I69" s="426"/>
      <c r="J69" s="405"/>
      <c r="K69" s="405">
        <f>SUM(K70:K73)</f>
        <v>0</v>
      </c>
      <c r="L69" s="405">
        <f>SUM(L70:L73)</f>
        <v>0</v>
      </c>
      <c r="M69" s="405">
        <f>SUM(M70:M73)</f>
        <v>0</v>
      </c>
      <c r="N69" s="413">
        <f t="shared" si="4"/>
        <v>0</v>
      </c>
      <c r="O69" s="414" t="str">
        <f t="shared" si="5"/>
        <v xml:space="preserve">-    </v>
      </c>
    </row>
    <row r="70" spans="1:15" s="354" customFormat="1" ht="27" customHeight="1">
      <c r="A70" s="354" t="s">
        <v>6298</v>
      </c>
      <c r="B70" s="354" t="s">
        <v>6299</v>
      </c>
      <c r="C70" s="398"/>
      <c r="D70" s="399"/>
      <c r="E70" s="400"/>
      <c r="F70" s="401"/>
      <c r="G70" s="409"/>
      <c r="H70" s="402" t="s">
        <v>6010</v>
      </c>
      <c r="I70" s="455" t="s">
        <v>452</v>
      </c>
      <c r="J70" s="424"/>
      <c r="K70" s="424">
        <f t="shared" si="6"/>
        <v>0</v>
      </c>
      <c r="L70" s="412">
        <f>SUMIF('pdc 2015'!$V$7:$V$607,'Stato Patrimoniale - Attivo'!$A70,'pdc 2015'!$Q$7:$Q$607)-SUMIF('pdc 2015'!$V$7:$V$607,'Stato Patrimoniale - Attivo'!$B70,'pdc 2015'!$Q$7:$Q$607)</f>
        <v>0</v>
      </c>
      <c r="M70" s="405">
        <f>SUMIF('pdc 2015'!$V$7:$V$607,'Stato Patrimoniale - Attivo'!$A70,'pdc 2015'!$O$7:$O$607)-SUMIF('pdc 2015'!$V$7:$V$607,'Stato Patrimoniale - Attivo'!$B70,'pdc 2015'!$O$7:$O$607)</f>
        <v>0</v>
      </c>
      <c r="N70" s="413">
        <f t="shared" si="4"/>
        <v>0</v>
      </c>
      <c r="O70" s="414" t="str">
        <f t="shared" si="5"/>
        <v xml:space="preserve">-    </v>
      </c>
    </row>
    <row r="71" spans="1:15" s="354" customFormat="1" ht="27" customHeight="1">
      <c r="A71" s="354" t="s">
        <v>6300</v>
      </c>
      <c r="B71" s="354" t="s">
        <v>6301</v>
      </c>
      <c r="C71" s="398"/>
      <c r="D71" s="399"/>
      <c r="E71" s="400"/>
      <c r="F71" s="401"/>
      <c r="G71" s="409"/>
      <c r="H71" s="402" t="s">
        <v>6015</v>
      </c>
      <c r="I71" s="455" t="s">
        <v>459</v>
      </c>
      <c r="J71" s="424"/>
      <c r="K71" s="424">
        <f t="shared" si="6"/>
        <v>0</v>
      </c>
      <c r="L71" s="412">
        <f>SUMIF('pdc 2015'!$V$7:$V$607,'Stato Patrimoniale - Attivo'!$A71,'pdc 2015'!$Q$7:$Q$607)-SUMIF('pdc 2015'!$V$7:$V$607,'Stato Patrimoniale - Attivo'!$B71,'pdc 2015'!$Q$7:$Q$607)</f>
        <v>0</v>
      </c>
      <c r="M71" s="405">
        <f>SUMIF('pdc 2015'!$V$7:$V$607,'Stato Patrimoniale - Attivo'!$A71,'pdc 2015'!$O$7:$O$607)-SUMIF('pdc 2015'!$V$7:$V$607,'Stato Patrimoniale - Attivo'!$B71,'pdc 2015'!$O$7:$O$607)</f>
        <v>0</v>
      </c>
      <c r="N71" s="413">
        <f t="shared" si="4"/>
        <v>0</v>
      </c>
      <c r="O71" s="414" t="str">
        <f t="shared" si="5"/>
        <v xml:space="preserve">-    </v>
      </c>
    </row>
    <row r="72" spans="1:15" s="354" customFormat="1" ht="18" customHeight="1">
      <c r="A72" s="354" t="s">
        <v>6302</v>
      </c>
      <c r="B72" s="354" t="s">
        <v>6303</v>
      </c>
      <c r="C72" s="398"/>
      <c r="D72" s="399"/>
      <c r="E72" s="400"/>
      <c r="F72" s="401"/>
      <c r="G72" s="409"/>
      <c r="H72" s="402" t="s">
        <v>6016</v>
      </c>
      <c r="I72" s="456" t="s">
        <v>467</v>
      </c>
      <c r="J72" s="424"/>
      <c r="K72" s="424">
        <f t="shared" si="6"/>
        <v>0</v>
      </c>
      <c r="L72" s="412">
        <f>SUMIF('pdc 2015'!$V$7:$V$607,'Stato Patrimoniale - Attivo'!$A72,'pdc 2015'!$Q$7:$Q$607)-SUMIF('pdc 2015'!$V$7:$V$607,'Stato Patrimoniale - Attivo'!$B72,'pdc 2015'!$Q$7:$Q$607)</f>
        <v>0</v>
      </c>
      <c r="M72" s="405">
        <f>SUMIF('pdc 2015'!$V$7:$V$607,'Stato Patrimoniale - Attivo'!$A72,'pdc 2015'!$O$7:$O$607)-SUMIF('pdc 2015'!$V$7:$V$607,'Stato Patrimoniale - Attivo'!$B72,'pdc 2015'!$O$7:$O$607)</f>
        <v>0</v>
      </c>
      <c r="N72" s="413">
        <f t="shared" si="4"/>
        <v>0</v>
      </c>
      <c r="O72" s="414" t="str">
        <f t="shared" si="5"/>
        <v xml:space="preserve">-    </v>
      </c>
    </row>
    <row r="73" spans="1:15" s="354" customFormat="1" ht="27" customHeight="1">
      <c r="A73" s="354" t="s">
        <v>6304</v>
      </c>
      <c r="B73" s="354" t="s">
        <v>6305</v>
      </c>
      <c r="C73" s="398"/>
      <c r="D73" s="399"/>
      <c r="E73" s="400"/>
      <c r="F73" s="401"/>
      <c r="G73" s="409"/>
      <c r="H73" s="402" t="s">
        <v>6017</v>
      </c>
      <c r="I73" s="455" t="s">
        <v>6306</v>
      </c>
      <c r="J73" s="424"/>
      <c r="K73" s="424">
        <f t="shared" si="6"/>
        <v>0</v>
      </c>
      <c r="L73" s="412">
        <f>SUMIF('pdc 2015'!$V$7:$V$607,'Stato Patrimoniale - Attivo'!$A73,'pdc 2015'!$Q$7:$Q$607)-SUMIF('pdc 2015'!$V$7:$V$607,'Stato Patrimoniale - Attivo'!$B73,'pdc 2015'!$Q$7:$Q$607)</f>
        <v>0</v>
      </c>
      <c r="M73" s="405">
        <f>SUMIF('pdc 2015'!$V$7:$V$607,'Stato Patrimoniale - Attivo'!$A73,'pdc 2015'!$O$7:$O$607)-SUMIF('pdc 2015'!$V$7:$V$607,'Stato Patrimoniale - Attivo'!$B73,'pdc 2015'!$O$7:$O$607)</f>
        <v>0</v>
      </c>
      <c r="N73" s="413">
        <f t="shared" si="4"/>
        <v>0</v>
      </c>
      <c r="O73" s="414" t="str">
        <f t="shared" si="5"/>
        <v xml:space="preserve">-    </v>
      </c>
    </row>
    <row r="74" spans="1:15" s="354" customFormat="1" ht="18" customHeight="1">
      <c r="A74" s="354" t="s">
        <v>6307</v>
      </c>
      <c r="B74" s="354" t="s">
        <v>6308</v>
      </c>
      <c r="C74" s="398"/>
      <c r="D74" s="399"/>
      <c r="E74" s="400"/>
      <c r="F74" s="401" t="s">
        <v>6016</v>
      </c>
      <c r="G74" s="402" t="s">
        <v>548</v>
      </c>
      <c r="H74" s="402"/>
      <c r="I74" s="426"/>
      <c r="J74" s="445"/>
      <c r="K74" s="445">
        <f t="shared" si="6"/>
        <v>0</v>
      </c>
      <c r="L74" s="412">
        <f>SUMIF('pdc 2015'!$V$7:$V$607,'Stato Patrimoniale - Attivo'!$A74,'pdc 2015'!$Q$7:$Q$607)-SUMIF('pdc 2015'!$V$7:$V$607,'Stato Patrimoniale - Attivo'!$B74,'pdc 2015'!$Q$7:$Q$607)</f>
        <v>0</v>
      </c>
      <c r="M74" s="405">
        <f>SUMIF('pdc 2015'!$V$7:$V$607,'Stato Patrimoniale - Attivo'!$A74,'pdc 2015'!$O$7:$O$607)-SUMIF('pdc 2015'!$V$7:$V$607,'Stato Patrimoniale - Attivo'!$B74,'pdc 2015'!$O$7:$O$607)</f>
        <v>0</v>
      </c>
      <c r="N74" s="406">
        <f t="shared" si="4"/>
        <v>0</v>
      </c>
      <c r="O74" s="407" t="str">
        <f t="shared" si="5"/>
        <v xml:space="preserve">-    </v>
      </c>
    </row>
    <row r="75" spans="1:15" s="354" customFormat="1" ht="18" customHeight="1">
      <c r="C75" s="398"/>
      <c r="D75" s="399"/>
      <c r="E75" s="400"/>
      <c r="F75" s="401" t="s">
        <v>6017</v>
      </c>
      <c r="G75" s="402" t="s">
        <v>6309</v>
      </c>
      <c r="H75" s="402"/>
      <c r="I75" s="426"/>
      <c r="J75" s="405"/>
      <c r="K75" s="405">
        <f>SUM(K76:K77)</f>
        <v>0</v>
      </c>
      <c r="L75" s="405">
        <f>SUM(L76:L77)</f>
        <v>0</v>
      </c>
      <c r="M75" s="405">
        <f>SUM(M76:M77)</f>
        <v>0</v>
      </c>
      <c r="N75" s="406">
        <f t="shared" si="4"/>
        <v>0</v>
      </c>
      <c r="O75" s="407" t="str">
        <f t="shared" si="5"/>
        <v xml:space="preserve">-    </v>
      </c>
    </row>
    <row r="76" spans="1:15" s="354" customFormat="1" ht="18" customHeight="1">
      <c r="A76" s="354" t="s">
        <v>6310</v>
      </c>
      <c r="B76" s="354" t="s">
        <v>6311</v>
      </c>
      <c r="C76" s="398"/>
      <c r="D76" s="399"/>
      <c r="E76" s="400"/>
      <c r="F76" s="401"/>
      <c r="G76" s="409" t="s">
        <v>6012</v>
      </c>
      <c r="H76" s="409" t="s">
        <v>6312</v>
      </c>
      <c r="I76" s="426"/>
      <c r="J76" s="424"/>
      <c r="K76" s="424">
        <f t="shared" si="6"/>
        <v>0</v>
      </c>
      <c r="L76" s="412">
        <f>SUMIF('pdc 2015'!$V$7:$V$607,'Stato Patrimoniale - Attivo'!$A76,'pdc 2015'!$Q$7:$Q$607)-SUMIF('pdc 2015'!$V$7:$V$607,'Stato Patrimoniale - Attivo'!$B76,'pdc 2015'!$Q$7:$Q$607)</f>
        <v>0</v>
      </c>
      <c r="M76" s="412">
        <f>SUMIF('pdc 2015'!$V$7:$V$607,'Stato Patrimoniale - Attivo'!$A76,'pdc 2015'!$O$7:$O$607)-SUMIF('pdc 2015'!$V$7:$V$607,'Stato Patrimoniale - Attivo'!$B76,'pdc 2015'!$O$7:$O$607)</f>
        <v>0</v>
      </c>
      <c r="N76" s="413">
        <f t="shared" si="4"/>
        <v>0</v>
      </c>
      <c r="O76" s="414" t="str">
        <f t="shared" si="5"/>
        <v xml:space="preserve">-    </v>
      </c>
    </row>
    <row r="77" spans="1:15" s="354" customFormat="1" ht="18" customHeight="1">
      <c r="A77" s="354" t="s">
        <v>6313</v>
      </c>
      <c r="B77" s="354" t="s">
        <v>6314</v>
      </c>
      <c r="C77" s="398"/>
      <c r="D77" s="399"/>
      <c r="E77" s="400"/>
      <c r="F77" s="401"/>
      <c r="G77" s="409" t="s">
        <v>6013</v>
      </c>
      <c r="H77" s="409" t="s">
        <v>480</v>
      </c>
      <c r="I77" s="426"/>
      <c r="J77" s="424"/>
      <c r="K77" s="424">
        <f t="shared" si="6"/>
        <v>0</v>
      </c>
      <c r="L77" s="412">
        <f>SUMIF('pdc 2015'!$V$7:$V$607,'Stato Patrimoniale - Attivo'!$A77,'pdc 2015'!$Q$7:$Q$607)-SUMIF('pdc 2015'!$V$7:$V$607,'Stato Patrimoniale - Attivo'!$B77,'pdc 2015'!$Q$7:$Q$607)</f>
        <v>0</v>
      </c>
      <c r="M77" s="412">
        <f>SUMIF('pdc 2015'!$V$7:$V$607,'Stato Patrimoniale - Attivo'!$A77,'pdc 2015'!$O$7:$O$607)-SUMIF('pdc 2015'!$V$7:$V$607,'Stato Patrimoniale - Attivo'!$B77,'pdc 2015'!$O$7:$O$607)</f>
        <v>0</v>
      </c>
      <c r="N77" s="413">
        <f t="shared" si="4"/>
        <v>0</v>
      </c>
      <c r="O77" s="414" t="str">
        <f t="shared" si="5"/>
        <v xml:space="preserve">-    </v>
      </c>
    </row>
    <row r="78" spans="1:15" s="354" customFormat="1" ht="18" customHeight="1">
      <c r="A78" s="354" t="s">
        <v>6315</v>
      </c>
      <c r="B78" s="354" t="s">
        <v>6316</v>
      </c>
      <c r="C78" s="398"/>
      <c r="D78" s="441"/>
      <c r="E78" s="400"/>
      <c r="F78" s="450" t="s">
        <v>6019</v>
      </c>
      <c r="G78" s="781" t="s">
        <v>503</v>
      </c>
      <c r="H78" s="781"/>
      <c r="I78" s="782"/>
      <c r="J78" s="424"/>
      <c r="K78" s="424">
        <f t="shared" si="6"/>
        <v>0</v>
      </c>
      <c r="L78" s="412">
        <f>SUMIF('pdc 2015'!$V$7:$V$607,'Stato Patrimoniale - Attivo'!$A78,'pdc 2015'!$Q$7:$Q$607)-SUMIF('pdc 2015'!$V$7:$V$607,'Stato Patrimoniale - Attivo'!$B78,'pdc 2015'!$Q$7:$Q$607)</f>
        <v>0</v>
      </c>
      <c r="M78" s="412">
        <f>SUMIF('pdc 2015'!$V$7:$V$607,'Stato Patrimoniale - Attivo'!$A78,'pdc 2015'!$O$7:$O$607)-SUMIF('pdc 2015'!$V$7:$V$607,'Stato Patrimoniale - Attivo'!$B78,'pdc 2015'!$O$7:$O$607)</f>
        <v>0</v>
      </c>
      <c r="N78" s="413">
        <f t="shared" si="4"/>
        <v>0</v>
      </c>
      <c r="O78" s="414" t="str">
        <f t="shared" si="5"/>
        <v xml:space="preserve">-    </v>
      </c>
    </row>
    <row r="79" spans="1:15" s="354" customFormat="1" ht="18" customHeight="1">
      <c r="A79" s="354" t="s">
        <v>6317</v>
      </c>
      <c r="B79" s="354" t="s">
        <v>6318</v>
      </c>
      <c r="C79" s="408"/>
      <c r="D79" s="441"/>
      <c r="E79" s="400"/>
      <c r="F79" s="450" t="s">
        <v>6021</v>
      </c>
      <c r="G79" s="402" t="s">
        <v>664</v>
      </c>
      <c r="H79" s="401"/>
      <c r="I79" s="426"/>
      <c r="J79" s="445"/>
      <c r="K79" s="445">
        <f t="shared" si="6"/>
        <v>0</v>
      </c>
      <c r="L79" s="412">
        <f>SUMIF('pdc 2015'!$V$7:$V$607,'Stato Patrimoniale - Attivo'!$A79,'pdc 2015'!$Q$7:$Q$607)-SUMIF('pdc 2015'!$V$7:$V$607,'Stato Patrimoniale - Attivo'!$B79,'pdc 2015'!$Q$7:$Q$607)</f>
        <v>0</v>
      </c>
      <c r="M79" s="405">
        <f>SUMIF('pdc 2015'!$V$7:$V$607,'Stato Patrimoniale - Attivo'!$A79,'pdc 2015'!$O$7:$O$607)-SUMIF('pdc 2015'!$V$7:$V$607,'Stato Patrimoniale - Attivo'!$B79,'pdc 2015'!$O$7:$O$607)</f>
        <v>0</v>
      </c>
      <c r="N79" s="406">
        <f t="shared" si="4"/>
        <v>0</v>
      </c>
      <c r="O79" s="407" t="str">
        <f t="shared" si="5"/>
        <v xml:space="preserve">-    </v>
      </c>
    </row>
    <row r="80" spans="1:15" s="354" customFormat="1" ht="18" customHeight="1">
      <c r="A80" s="354" t="s">
        <v>6319</v>
      </c>
      <c r="B80" s="354" t="s">
        <v>6320</v>
      </c>
      <c r="C80" s="408"/>
      <c r="D80" s="441"/>
      <c r="E80" s="400"/>
      <c r="F80" s="450" t="s">
        <v>6026</v>
      </c>
      <c r="G80" s="402" t="s">
        <v>6321</v>
      </c>
      <c r="H80" s="401"/>
      <c r="I80" s="426"/>
      <c r="J80" s="457"/>
      <c r="K80" s="457">
        <f t="shared" si="6"/>
        <v>0</v>
      </c>
      <c r="L80" s="412">
        <f>SUMIF('pdc 2015'!$V$7:$V$607,'Stato Patrimoniale - Attivo'!$A80,'pdc 2015'!$Q$7:$Q$607)-SUMIF('pdc 2015'!$V$7:$V$607,'Stato Patrimoniale - Attivo'!$B80,'pdc 2015'!$Q$7:$Q$607)</f>
        <v>0</v>
      </c>
      <c r="M80" s="405">
        <f>SUMIF('pdc 2015'!$V$7:$V$607,'Stato Patrimoniale - Attivo'!$A80,'pdc 2015'!$O$7:$O$607)-SUMIF('pdc 2015'!$V$7:$V$607,'Stato Patrimoniale - Attivo'!$B80,'pdc 2015'!$O$7:$O$607)</f>
        <v>0</v>
      </c>
      <c r="N80" s="413">
        <f t="shared" si="4"/>
        <v>0</v>
      </c>
      <c r="O80" s="414" t="str">
        <f t="shared" si="5"/>
        <v xml:space="preserve">-    </v>
      </c>
    </row>
    <row r="81" spans="1:15" s="389" customFormat="1" ht="18" customHeight="1">
      <c r="A81" s="354"/>
      <c r="B81" s="354"/>
      <c r="C81" s="390"/>
      <c r="D81" s="391" t="s">
        <v>6233</v>
      </c>
      <c r="E81" s="392" t="s">
        <v>6322</v>
      </c>
      <c r="F81" s="392"/>
      <c r="G81" s="392"/>
      <c r="H81" s="392"/>
      <c r="I81" s="392"/>
      <c r="J81" s="384"/>
      <c r="K81" s="385"/>
      <c r="L81" s="395">
        <f>SUM(L82:L83)</f>
        <v>0</v>
      </c>
      <c r="M81" s="395">
        <f>SUM(M82:M83)</f>
        <v>0</v>
      </c>
      <c r="N81" s="396">
        <f t="shared" si="4"/>
        <v>0</v>
      </c>
      <c r="O81" s="397" t="str">
        <f t="shared" si="5"/>
        <v xml:space="preserve">-    </v>
      </c>
    </row>
    <row r="82" spans="1:15" s="354" customFormat="1" ht="18" customHeight="1">
      <c r="A82" s="354" t="s">
        <v>6323</v>
      </c>
      <c r="C82" s="398"/>
      <c r="D82" s="399"/>
      <c r="E82" s="400"/>
      <c r="F82" s="401" t="s">
        <v>6010</v>
      </c>
      <c r="G82" s="402" t="s">
        <v>769</v>
      </c>
      <c r="H82" s="402"/>
      <c r="I82" s="402"/>
      <c r="J82" s="403"/>
      <c r="K82" s="404"/>
      <c r="L82" s="405">
        <f>SUMIF('pdc 2015'!$V$7:$V$607,'Stato Patrimoniale - Attivo'!$A82,'pdc 2015'!$Q$7:$Q$607)</f>
        <v>0</v>
      </c>
      <c r="M82" s="405">
        <f>SUMIF('pdc 2015'!$V$7:$V$607,'Stato Patrimoniale - Attivo'!$A82,'pdc 2015'!$O$7:$O$607)</f>
        <v>0</v>
      </c>
      <c r="N82" s="406">
        <f t="shared" si="4"/>
        <v>0</v>
      </c>
      <c r="O82" s="407" t="str">
        <f t="shared" si="5"/>
        <v xml:space="preserve">-    </v>
      </c>
    </row>
    <row r="83" spans="1:15" s="354" customFormat="1" ht="18" customHeight="1">
      <c r="A83" s="354" t="s">
        <v>6324</v>
      </c>
      <c r="C83" s="398"/>
      <c r="D83" s="399"/>
      <c r="E83" s="400"/>
      <c r="F83" s="401" t="s">
        <v>6015</v>
      </c>
      <c r="G83" s="402" t="s">
        <v>764</v>
      </c>
      <c r="H83" s="402"/>
      <c r="I83" s="402"/>
      <c r="J83" s="403"/>
      <c r="K83" s="404"/>
      <c r="L83" s="405">
        <f>SUMIF('pdc 2015'!$V$7:$V$607,'Stato Patrimoniale - Attivo'!$A83,'pdc 2015'!$Q$7:$Q$607)</f>
        <v>0</v>
      </c>
      <c r="M83" s="405">
        <f>SUMIF('pdc 2015'!$V$7:$V$607,'Stato Patrimoniale - Attivo'!$A83,'pdc 2015'!$O$7:$O$607)</f>
        <v>0</v>
      </c>
      <c r="N83" s="406">
        <f t="shared" si="4"/>
        <v>0</v>
      </c>
      <c r="O83" s="407" t="str">
        <f t="shared" si="5"/>
        <v xml:space="preserve">-    </v>
      </c>
    </row>
    <row r="84" spans="1:15" s="389" customFormat="1" ht="18" customHeight="1">
      <c r="A84" s="354"/>
      <c r="B84" s="354"/>
      <c r="C84" s="390"/>
      <c r="D84" s="391" t="s">
        <v>6325</v>
      </c>
      <c r="E84" s="392" t="s">
        <v>6326</v>
      </c>
      <c r="F84" s="392"/>
      <c r="G84" s="392"/>
      <c r="H84" s="392"/>
      <c r="I84" s="392"/>
      <c r="J84" s="393"/>
      <c r="K84" s="394"/>
      <c r="L84" s="395">
        <f>SUM(L85:L88)</f>
        <v>0</v>
      </c>
      <c r="M84" s="395">
        <f>SUM(M85:M88)</f>
        <v>0</v>
      </c>
      <c r="N84" s="396">
        <f t="shared" si="4"/>
        <v>0</v>
      </c>
      <c r="O84" s="397" t="str">
        <f t="shared" si="5"/>
        <v xml:space="preserve">-    </v>
      </c>
    </row>
    <row r="85" spans="1:15" s="354" customFormat="1" ht="18" customHeight="1">
      <c r="A85" s="354" t="s">
        <v>6327</v>
      </c>
      <c r="C85" s="398"/>
      <c r="D85" s="399"/>
      <c r="E85" s="400"/>
      <c r="F85" s="401" t="s">
        <v>6010</v>
      </c>
      <c r="G85" s="402" t="s">
        <v>784</v>
      </c>
      <c r="H85" s="402"/>
      <c r="I85" s="402"/>
      <c r="J85" s="403"/>
      <c r="K85" s="404"/>
      <c r="L85" s="405">
        <f>SUMIF('pdc 2015'!$V$7:$V$607,'Stato Patrimoniale - Attivo'!$A85,'pdc 2015'!$Q$7:$Q$607)</f>
        <v>0</v>
      </c>
      <c r="M85" s="405">
        <f>SUMIF('pdc 2015'!$V$7:$V$607,'Stato Patrimoniale - Attivo'!$A85,'pdc 2015'!$O$7:$O$607)</f>
        <v>0</v>
      </c>
      <c r="N85" s="406">
        <f t="shared" si="4"/>
        <v>0</v>
      </c>
      <c r="O85" s="407" t="str">
        <f t="shared" si="5"/>
        <v xml:space="preserve">-    </v>
      </c>
    </row>
    <row r="86" spans="1:15" s="354" customFormat="1" ht="18" customHeight="1">
      <c r="A86" s="354" t="s">
        <v>6328</v>
      </c>
      <c r="C86" s="398"/>
      <c r="D86" s="399"/>
      <c r="E86" s="400"/>
      <c r="F86" s="401" t="s">
        <v>6015</v>
      </c>
      <c r="G86" s="402" t="s">
        <v>979</v>
      </c>
      <c r="H86" s="402"/>
      <c r="I86" s="402"/>
      <c r="J86" s="403"/>
      <c r="K86" s="404"/>
      <c r="L86" s="405">
        <f>SUMIF('pdc 2015'!$V$7:$V$607,'Stato Patrimoniale - Attivo'!$A86,'pdc 2015'!$Q$7:$Q$607)</f>
        <v>0</v>
      </c>
      <c r="M86" s="405">
        <f>SUMIF('pdc 2015'!$V$7:$V$607,'Stato Patrimoniale - Attivo'!$A86,'pdc 2015'!$O$7:$O$607)</f>
        <v>0</v>
      </c>
      <c r="N86" s="406">
        <f t="shared" si="4"/>
        <v>0</v>
      </c>
      <c r="O86" s="407" t="str">
        <f t="shared" si="5"/>
        <v xml:space="preserve">-    </v>
      </c>
    </row>
    <row r="87" spans="1:15" s="354" customFormat="1" ht="18" customHeight="1">
      <c r="A87" s="354" t="s">
        <v>6329</v>
      </c>
      <c r="C87" s="398"/>
      <c r="D87" s="399"/>
      <c r="E87" s="400"/>
      <c r="F87" s="401" t="s">
        <v>6016</v>
      </c>
      <c r="G87" s="402" t="s">
        <v>6330</v>
      </c>
      <c r="H87" s="402"/>
      <c r="I87" s="402"/>
      <c r="J87" s="403"/>
      <c r="K87" s="404"/>
      <c r="L87" s="405">
        <f>SUMIF('pdc 2015'!$V$7:$V$607,'Stato Patrimoniale - Attivo'!$A87,'pdc 2015'!$Q$7:$Q$607)</f>
        <v>0</v>
      </c>
      <c r="M87" s="405">
        <f>SUMIF('pdc 2015'!$V$7:$V$607,'Stato Patrimoniale - Attivo'!$A87,'pdc 2015'!$O$7:$O$607)</f>
        <v>0</v>
      </c>
      <c r="N87" s="406">
        <f t="shared" si="4"/>
        <v>0</v>
      </c>
      <c r="O87" s="407" t="str">
        <f t="shared" si="5"/>
        <v xml:space="preserve">-    </v>
      </c>
    </row>
    <row r="88" spans="1:15" s="354" customFormat="1" ht="18" customHeight="1">
      <c r="A88" s="354" t="s">
        <v>6331</v>
      </c>
      <c r="C88" s="408"/>
      <c r="D88" s="441"/>
      <c r="E88" s="400"/>
      <c r="F88" s="450" t="s">
        <v>6017</v>
      </c>
      <c r="G88" s="402" t="s">
        <v>995</v>
      </c>
      <c r="H88" s="401"/>
      <c r="I88" s="402"/>
      <c r="J88" s="403"/>
      <c r="K88" s="404"/>
      <c r="L88" s="405">
        <f>SUMIF('pdc 2015'!$V$7:$V$607,'Stato Patrimoniale - Attivo'!$A88,'pdc 2015'!$Q$7:$Q$607)</f>
        <v>0</v>
      </c>
      <c r="M88" s="405">
        <f>SUMIF('pdc 2015'!$V$7:$V$607,'Stato Patrimoniale - Attivo'!$A88,'pdc 2015'!$O$7:$O$607)</f>
        <v>0</v>
      </c>
      <c r="N88" s="406">
        <f t="shared" si="4"/>
        <v>0</v>
      </c>
      <c r="O88" s="407" t="str">
        <f t="shared" si="5"/>
        <v xml:space="preserve">-    </v>
      </c>
    </row>
    <row r="89" spans="1:15" s="389" customFormat="1" ht="18" customHeight="1">
      <c r="A89" s="354"/>
      <c r="B89" s="354"/>
      <c r="C89" s="458"/>
      <c r="D89" s="434" t="s">
        <v>6057</v>
      </c>
      <c r="E89" s="435"/>
      <c r="F89" s="435"/>
      <c r="G89" s="435"/>
      <c r="H89" s="435"/>
      <c r="I89" s="435"/>
      <c r="J89" s="436"/>
      <c r="K89" s="437"/>
      <c r="L89" s="438">
        <f>L43+L49+L81+L84</f>
        <v>0</v>
      </c>
      <c r="M89" s="438">
        <f>M43+M49+M81+M84</f>
        <v>0</v>
      </c>
      <c r="N89" s="439">
        <f t="shared" si="4"/>
        <v>0</v>
      </c>
      <c r="O89" s="440" t="str">
        <f t="shared" si="5"/>
        <v xml:space="preserve">-    </v>
      </c>
    </row>
    <row r="90" spans="1:15" s="354" customFormat="1" ht="18" customHeight="1">
      <c r="C90" s="408"/>
      <c r="D90" s="441"/>
      <c r="E90" s="402"/>
      <c r="F90" s="402"/>
      <c r="G90" s="402"/>
      <c r="H90" s="402"/>
      <c r="I90" s="402"/>
      <c r="J90" s="403"/>
      <c r="K90" s="404"/>
      <c r="L90" s="405"/>
      <c r="M90" s="405"/>
      <c r="N90" s="406"/>
      <c r="O90" s="407"/>
    </row>
    <row r="91" spans="1:15" s="389" customFormat="1" ht="18" customHeight="1">
      <c r="A91" s="354"/>
      <c r="B91" s="354"/>
      <c r="C91" s="390" t="s">
        <v>6059</v>
      </c>
      <c r="D91" s="442" t="s">
        <v>6332</v>
      </c>
      <c r="E91" s="443"/>
      <c r="F91" s="443"/>
      <c r="G91" s="443"/>
      <c r="H91" s="443"/>
      <c r="I91" s="443"/>
      <c r="J91" s="393"/>
      <c r="K91" s="394"/>
      <c r="L91" s="395"/>
      <c r="M91" s="395"/>
      <c r="N91" s="396"/>
      <c r="O91" s="397"/>
    </row>
    <row r="92" spans="1:15" s="389" customFormat="1" ht="18" customHeight="1">
      <c r="A92" s="354" t="s">
        <v>6333</v>
      </c>
      <c r="B92" s="354"/>
      <c r="C92" s="390"/>
      <c r="D92" s="391" t="s">
        <v>6190</v>
      </c>
      <c r="E92" s="392" t="s">
        <v>1078</v>
      </c>
      <c r="F92" s="392"/>
      <c r="G92" s="392"/>
      <c r="H92" s="392"/>
      <c r="I92" s="392"/>
      <c r="J92" s="393"/>
      <c r="K92" s="394"/>
      <c r="L92" s="395">
        <f>SUMIF('pdc 2015'!$V$7:$V$607,'Stato Patrimoniale - Attivo'!$A92,'pdc 2015'!$Q$7:$Q$607)</f>
        <v>0</v>
      </c>
      <c r="M92" s="395">
        <f>SUMIF('pdc 2015'!$V$7:$V$607,'Stato Patrimoniale - Attivo'!$A92,'pdc 2015'!$O$7:$O$607)</f>
        <v>0</v>
      </c>
      <c r="N92" s="396">
        <f>L92-M92</f>
        <v>0</v>
      </c>
      <c r="O92" s="397" t="str">
        <f>IF(M92=0,"-    ",N92/M92)</f>
        <v xml:space="preserve">-    </v>
      </c>
    </row>
    <row r="93" spans="1:15" s="389" customFormat="1" ht="18" customHeight="1">
      <c r="A93" s="354" t="s">
        <v>6334</v>
      </c>
      <c r="B93" s="354"/>
      <c r="C93" s="390"/>
      <c r="D93" s="391" t="s">
        <v>6203</v>
      </c>
      <c r="E93" s="392" t="s">
        <v>1086</v>
      </c>
      <c r="F93" s="392"/>
      <c r="G93" s="392"/>
      <c r="H93" s="392"/>
      <c r="I93" s="392"/>
      <c r="J93" s="393"/>
      <c r="K93" s="394"/>
      <c r="L93" s="395">
        <f>SUMIF('pdc 2015'!$V$7:$V$607,'Stato Patrimoniale - Attivo'!$A93,'pdc 2015'!$Q$7:$Q$607)</f>
        <v>0</v>
      </c>
      <c r="M93" s="395">
        <f>SUMIF('pdc 2015'!$V$7:$V$607,'Stato Patrimoniale - Attivo'!$A93,'pdc 2015'!$O$7:$O$607)</f>
        <v>0</v>
      </c>
      <c r="N93" s="396">
        <f>L93-M93</f>
        <v>0</v>
      </c>
      <c r="O93" s="397" t="str">
        <f>IF(M93=0,"-    ",N93/M93)</f>
        <v xml:space="preserve">-    </v>
      </c>
    </row>
    <row r="94" spans="1:15" s="389" customFormat="1" ht="18" customHeight="1">
      <c r="A94" s="354"/>
      <c r="B94" s="354"/>
      <c r="C94" s="458"/>
      <c r="D94" s="434" t="s">
        <v>6061</v>
      </c>
      <c r="E94" s="435"/>
      <c r="F94" s="435"/>
      <c r="G94" s="435"/>
      <c r="H94" s="435"/>
      <c r="I94" s="435"/>
      <c r="J94" s="436"/>
      <c r="K94" s="437"/>
      <c r="L94" s="438">
        <f>SUM(L92:L93)</f>
        <v>0</v>
      </c>
      <c r="M94" s="438">
        <f>SUM(M92:M93)</f>
        <v>0</v>
      </c>
      <c r="N94" s="439">
        <f>L94-M94</f>
        <v>0</v>
      </c>
      <c r="O94" s="440" t="str">
        <f>IF(M94=0,"-    ",N94/M94)</f>
        <v xml:space="preserve">-    </v>
      </c>
    </row>
    <row r="95" spans="1:15" s="354" customFormat="1" ht="18" customHeight="1" thickBot="1">
      <c r="C95" s="408"/>
      <c r="D95" s="441"/>
      <c r="E95" s="402"/>
      <c r="F95" s="402"/>
      <c r="G95" s="402"/>
      <c r="H95" s="402"/>
      <c r="I95" s="402"/>
      <c r="J95" s="403"/>
      <c r="K95" s="404"/>
      <c r="L95" s="405"/>
      <c r="M95" s="405"/>
      <c r="N95" s="406"/>
      <c r="O95" s="407"/>
    </row>
    <row r="96" spans="1:15" s="354" customFormat="1" ht="18" customHeight="1" thickTop="1" thickBot="1">
      <c r="C96" s="459" t="s">
        <v>6335</v>
      </c>
      <c r="D96" s="460"/>
      <c r="E96" s="461"/>
      <c r="F96" s="462"/>
      <c r="G96" s="462"/>
      <c r="H96" s="462"/>
      <c r="I96" s="461"/>
      <c r="J96" s="463"/>
      <c r="K96" s="464"/>
      <c r="L96" s="465">
        <f>L40+L89+L94</f>
        <v>0</v>
      </c>
      <c r="M96" s="465">
        <f>M40+M89+M94</f>
        <v>0</v>
      </c>
      <c r="N96" s="466">
        <f>L96-M96</f>
        <v>0</v>
      </c>
      <c r="O96" s="467" t="str">
        <f>IF(M96=0,"-    ",N96/M96)</f>
        <v xml:space="preserve">-    </v>
      </c>
    </row>
    <row r="97" spans="1:16" s="354" customFormat="1" ht="18" customHeight="1" thickTop="1">
      <c r="C97" s="468"/>
      <c r="D97" s="469"/>
      <c r="E97" s="470"/>
      <c r="F97" s="470"/>
      <c r="G97" s="470"/>
      <c r="H97" s="470"/>
      <c r="I97" s="470"/>
      <c r="J97" s="471"/>
      <c r="K97" s="472"/>
      <c r="L97" s="473"/>
      <c r="M97" s="473"/>
      <c r="N97" s="474"/>
      <c r="O97" s="475"/>
      <c r="P97" s="476"/>
    </row>
    <row r="98" spans="1:16" s="354" customFormat="1" ht="18" customHeight="1">
      <c r="C98" s="390" t="s">
        <v>6062</v>
      </c>
      <c r="D98" s="442" t="s">
        <v>6336</v>
      </c>
      <c r="E98" s="443"/>
      <c r="F98" s="477"/>
      <c r="G98" s="477"/>
      <c r="H98" s="477"/>
      <c r="I98" s="400"/>
      <c r="J98" s="393"/>
      <c r="K98" s="394"/>
      <c r="L98" s="395"/>
      <c r="M98" s="395"/>
      <c r="N98" s="406"/>
      <c r="O98" s="407"/>
      <c r="P98" s="476"/>
    </row>
    <row r="99" spans="1:16" s="354" customFormat="1" ht="18" customHeight="1">
      <c r="A99" s="354" t="s">
        <v>6337</v>
      </c>
      <c r="C99" s="408"/>
      <c r="D99" s="391" t="s">
        <v>6010</v>
      </c>
      <c r="E99" s="478" t="s">
        <v>6338</v>
      </c>
      <c r="F99" s="443"/>
      <c r="G99" s="477"/>
      <c r="H99" s="477"/>
      <c r="I99" s="400"/>
      <c r="J99" s="403"/>
      <c r="K99" s="404"/>
      <c r="L99" s="405">
        <f>SUMIF('pdc 2015'!$V$7:$V$607,'Stato Patrimoniale - Attivo'!$A99,'pdc 2015'!$Q$7:$Q$607)</f>
        <v>0</v>
      </c>
      <c r="M99" s="405">
        <f>SUMIF('pdc 2015'!$V$7:$V$607,'Stato Patrimoniale - Attivo'!$A99,'pdc 2015'!$O$7:$O$607)</f>
        <v>0</v>
      </c>
      <c r="N99" s="406">
        <f>L99-M99</f>
        <v>0</v>
      </c>
      <c r="O99" s="407" t="str">
        <f>IF(M99=0,"-    ",N99/M99)</f>
        <v xml:space="preserve">-    </v>
      </c>
    </row>
    <row r="100" spans="1:16" s="354" customFormat="1" ht="18" customHeight="1">
      <c r="A100" s="354" t="s">
        <v>6339</v>
      </c>
      <c r="C100" s="408"/>
      <c r="D100" s="391" t="s">
        <v>6015</v>
      </c>
      <c r="E100" s="478" t="s">
        <v>6340</v>
      </c>
      <c r="F100" s="443"/>
      <c r="G100" s="477"/>
      <c r="H100" s="477"/>
      <c r="I100" s="400"/>
      <c r="J100" s="403"/>
      <c r="K100" s="404"/>
      <c r="L100" s="405">
        <f>SUMIF('pdc 2015'!$V$7:$V$607,'Stato Patrimoniale - Attivo'!$A100,'pdc 2015'!$Q$7:$Q$607)</f>
        <v>0</v>
      </c>
      <c r="M100" s="405">
        <f>SUMIF('pdc 2015'!$V$7:$V$607,'Stato Patrimoniale - Attivo'!$A100,'pdc 2015'!$O$7:$O$607)</f>
        <v>0</v>
      </c>
      <c r="N100" s="406">
        <f>L100-M100</f>
        <v>0</v>
      </c>
      <c r="O100" s="407" t="str">
        <f>IF(M100=0,"-    ",N100/M100)</f>
        <v xml:space="preserve">-    </v>
      </c>
    </row>
    <row r="101" spans="1:16" s="354" customFormat="1" ht="18" customHeight="1">
      <c r="A101" s="354" t="s">
        <v>6341</v>
      </c>
      <c r="C101" s="408"/>
      <c r="D101" s="391" t="s">
        <v>6016</v>
      </c>
      <c r="E101" s="478" t="s">
        <v>6342</v>
      </c>
      <c r="F101" s="443"/>
      <c r="G101" s="477"/>
      <c r="H101" s="477"/>
      <c r="I101" s="400"/>
      <c r="J101" s="403"/>
      <c r="K101" s="404"/>
      <c r="L101" s="405">
        <f>SUMIF('pdc 2015'!$V$7:$V$607,'Stato Patrimoniale - Attivo'!$A101,'pdc 2015'!$Q$7:$Q$607)</f>
        <v>0</v>
      </c>
      <c r="M101" s="405">
        <f>SUMIF('pdc 2015'!$V$7:$V$607,'Stato Patrimoniale - Attivo'!$A101,'pdc 2015'!$O$7:$O$607)</f>
        <v>0</v>
      </c>
      <c r="N101" s="406">
        <f>L101-M101</f>
        <v>0</v>
      </c>
      <c r="O101" s="407" t="str">
        <f>IF(M101=0,"-    ",N101/M101)</f>
        <v xml:space="preserve">-    </v>
      </c>
    </row>
    <row r="102" spans="1:16" s="354" customFormat="1" ht="18" customHeight="1">
      <c r="A102" s="354" t="s">
        <v>6343</v>
      </c>
      <c r="C102" s="408"/>
      <c r="D102" s="391" t="s">
        <v>6017</v>
      </c>
      <c r="E102" s="478" t="s">
        <v>6344</v>
      </c>
      <c r="F102" s="443"/>
      <c r="G102" s="477"/>
      <c r="H102" s="477"/>
      <c r="I102" s="400"/>
      <c r="J102" s="403"/>
      <c r="K102" s="404"/>
      <c r="L102" s="405">
        <f>SUMIF('pdc 2015'!$V$7:$V$607,'Stato Patrimoniale - Attivo'!$A102,'pdc 2015'!$Q$7:$Q$607)</f>
        <v>0</v>
      </c>
      <c r="M102" s="405">
        <f>SUMIF('pdc 2015'!$V$7:$V$607,'Stato Patrimoniale - Attivo'!$A102,'pdc 2015'!$O$7:$O$607)</f>
        <v>0</v>
      </c>
      <c r="N102" s="406">
        <f>L102-M102</f>
        <v>0</v>
      </c>
      <c r="O102" s="407" t="str">
        <f>IF(M102=0,"-    ",N102/M102)</f>
        <v xml:space="preserve">-    </v>
      </c>
    </row>
    <row r="103" spans="1:16" s="389" customFormat="1" ht="18" customHeight="1" thickBot="1">
      <c r="A103" s="354"/>
      <c r="B103" s="354"/>
      <c r="C103" s="479"/>
      <c r="D103" s="480" t="s">
        <v>6064</v>
      </c>
      <c r="E103" s="481"/>
      <c r="F103" s="481"/>
      <c r="G103" s="481"/>
      <c r="H103" s="481"/>
      <c r="I103" s="481"/>
      <c r="J103" s="482"/>
      <c r="K103" s="483"/>
      <c r="L103" s="484">
        <f>SUM(L99:L102)</f>
        <v>0</v>
      </c>
      <c r="M103" s="484">
        <f>SUM(M99:M102)</f>
        <v>0</v>
      </c>
      <c r="N103" s="485">
        <f>L103-M103</f>
        <v>0</v>
      </c>
      <c r="O103" s="486" t="str">
        <f>IF(M103=0,"-    ",N103/M103)</f>
        <v xml:space="preserve">-    </v>
      </c>
    </row>
    <row r="104" spans="1:16">
      <c r="C104" s="343"/>
      <c r="D104" s="487"/>
      <c r="E104" s="488"/>
      <c r="F104" s="488"/>
      <c r="G104" s="488"/>
      <c r="H104" s="488"/>
      <c r="I104" s="489"/>
      <c r="J104" s="490"/>
      <c r="K104" s="490"/>
      <c r="L104" s="490"/>
      <c r="M104" s="490"/>
    </row>
    <row r="105" spans="1:16">
      <c r="C105" s="343"/>
      <c r="D105" s="491"/>
      <c r="E105" s="492"/>
      <c r="F105" s="492"/>
      <c r="G105" s="492"/>
      <c r="H105" s="492"/>
      <c r="I105" s="493"/>
      <c r="J105" s="490"/>
      <c r="K105" s="490"/>
      <c r="L105" s="490"/>
      <c r="M105" s="490"/>
    </row>
    <row r="106" spans="1:16">
      <c r="C106" s="343"/>
      <c r="D106" s="491"/>
      <c r="E106" s="492"/>
      <c r="F106" s="492"/>
      <c r="G106" s="492"/>
      <c r="H106" s="492"/>
      <c r="I106" s="493"/>
      <c r="J106" s="490"/>
      <c r="K106" s="490"/>
      <c r="L106" s="490"/>
      <c r="M106" s="490"/>
    </row>
  </sheetData>
  <mergeCells count="4">
    <mergeCell ref="C1:O1"/>
    <mergeCell ref="E31:I31"/>
    <mergeCell ref="E49:I49"/>
    <mergeCell ref="G78:I78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43" fitToHeight="0" orientation="portrait" r:id="rId1"/>
  <headerFooter alignWithMargins="0">
    <oddFooter>&amp;C&amp;"Garamond,Corsivo"&amp;P / &amp;N</oddFooter>
  </headerFooter>
  <rowBreaks count="1" manualBreakCount="1">
    <brk id="40" min="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39"/>
  <sheetViews>
    <sheetView showGridLines="0" view="pageBreakPreview" topLeftCell="B1" zoomScale="85" zoomScaleNormal="80" zoomScaleSheetLayoutView="85" workbookViewId="0">
      <selection activeCell="Q1" sqref="Q1:R1048576"/>
    </sheetView>
  </sheetViews>
  <sheetFormatPr defaultColWidth="10.42578125" defaultRowHeight="15"/>
  <cols>
    <col min="1" max="1" width="10.42578125" style="238"/>
    <col min="2" max="2" width="4.140625" style="238" customWidth="1"/>
    <col min="3" max="3" width="4.5703125" style="240" customWidth="1"/>
    <col min="4" max="4" width="5.42578125" style="240" customWidth="1"/>
    <col min="5" max="5" width="3.5703125" style="240" customWidth="1"/>
    <col min="6" max="6" width="4" style="240" customWidth="1"/>
    <col min="7" max="7" width="3.42578125" style="240" customWidth="1"/>
    <col min="8" max="8" width="4" style="240" customWidth="1"/>
    <col min="9" max="9" width="68.7109375" style="238" customWidth="1"/>
    <col min="10" max="10" width="20.28515625" style="238" customWidth="1"/>
    <col min="11" max="11" width="19.7109375" style="238" customWidth="1"/>
    <col min="12" max="13" width="22.85546875" style="238" bestFit="1" customWidth="1"/>
    <col min="14" max="14" width="18.5703125" style="238" customWidth="1"/>
    <col min="15" max="15" width="13.140625" style="238" customWidth="1"/>
    <col min="16" max="16" width="6.28515625" style="238" customWidth="1"/>
    <col min="17" max="16384" width="10.42578125" style="238"/>
  </cols>
  <sheetData>
    <row r="1" spans="1:15" ht="36.75" customHeight="1">
      <c r="C1" s="774" t="s">
        <v>6002</v>
      </c>
      <c r="D1" s="774"/>
      <c r="E1" s="774"/>
      <c r="F1" s="774"/>
      <c r="G1" s="774"/>
      <c r="H1" s="774"/>
      <c r="I1" s="774"/>
      <c r="J1" s="774"/>
      <c r="K1" s="774"/>
      <c r="L1" s="774"/>
      <c r="M1" s="239"/>
      <c r="N1" s="239"/>
      <c r="O1" s="239"/>
    </row>
    <row r="3" spans="1:15" ht="15.75" thickBot="1"/>
    <row r="4" spans="1:15" s="354" customFormat="1" ht="27.6" customHeight="1">
      <c r="C4" s="355"/>
      <c r="D4" s="356"/>
      <c r="E4" s="356"/>
      <c r="F4" s="356"/>
      <c r="G4" s="356"/>
      <c r="H4" s="356"/>
      <c r="I4" s="494" t="s">
        <v>6187</v>
      </c>
      <c r="J4" s="358"/>
      <c r="K4" s="358"/>
      <c r="L4" s="358"/>
      <c r="M4" s="359"/>
      <c r="N4" s="360" t="s">
        <v>6004</v>
      </c>
      <c r="O4" s="361"/>
    </row>
    <row r="5" spans="1:15" s="354" customFormat="1" ht="27.6" customHeight="1" thickBot="1">
      <c r="C5" s="362"/>
      <c r="D5" s="363"/>
      <c r="E5" s="363"/>
      <c r="F5" s="363"/>
      <c r="G5" s="363"/>
      <c r="H5" s="363"/>
      <c r="I5" s="495" t="s">
        <v>6345</v>
      </c>
      <c r="J5" s="365"/>
      <c r="K5" s="365"/>
      <c r="L5" s="365"/>
      <c r="M5" s="366"/>
      <c r="N5" s="367"/>
      <c r="O5" s="368"/>
    </row>
    <row r="6" spans="1:15" s="369" customFormat="1" ht="15" customHeight="1" thickBot="1">
      <c r="C6" s="370"/>
      <c r="D6" s="370"/>
      <c r="E6" s="370"/>
      <c r="F6" s="370"/>
      <c r="G6" s="370"/>
      <c r="H6" s="370"/>
      <c r="I6" s="370"/>
      <c r="J6" s="371"/>
      <c r="K6" s="371"/>
      <c r="L6" s="371"/>
    </row>
    <row r="7" spans="1:15" ht="30.75" customHeight="1">
      <c r="C7" s="372" t="s">
        <v>6189</v>
      </c>
      <c r="D7" s="373"/>
      <c r="E7" s="373"/>
      <c r="F7" s="373"/>
      <c r="G7" s="373"/>
      <c r="H7" s="373"/>
      <c r="I7" s="373"/>
      <c r="J7" s="373"/>
      <c r="K7" s="374"/>
      <c r="L7" s="375">
        <f>'pdc 2015'!P3</f>
        <v>2015</v>
      </c>
      <c r="M7" s="375">
        <f>'pdc 2015'!O3</f>
        <v>2014</v>
      </c>
      <c r="N7" s="376" t="str">
        <f>CONCATENATE("Delta " &amp; M7 &amp; " - " &amp; L7)</f>
        <v>Delta 2014 - 2015</v>
      </c>
      <c r="O7" s="377"/>
    </row>
    <row r="8" spans="1:15" ht="17.25" customHeight="1">
      <c r="C8" s="378"/>
      <c r="D8" s="379"/>
      <c r="E8" s="379"/>
      <c r="F8" s="379"/>
      <c r="G8" s="379"/>
      <c r="H8" s="379"/>
      <c r="I8" s="379"/>
      <c r="J8" s="379"/>
      <c r="K8" s="380"/>
      <c r="L8" s="381"/>
      <c r="M8" s="381"/>
      <c r="N8" s="263" t="s">
        <v>6007</v>
      </c>
      <c r="O8" s="264" t="s">
        <v>14</v>
      </c>
    </row>
    <row r="9" spans="1:15" s="389" customFormat="1" ht="17.25" customHeight="1">
      <c r="A9" s="354"/>
      <c r="B9" s="354"/>
      <c r="C9" s="382" t="s">
        <v>6008</v>
      </c>
      <c r="D9" s="383" t="s">
        <v>1154</v>
      </c>
      <c r="E9" s="383"/>
      <c r="F9" s="383"/>
      <c r="G9" s="383"/>
      <c r="H9" s="383"/>
      <c r="I9" s="383"/>
      <c r="J9" s="496"/>
      <c r="K9" s="497"/>
      <c r="L9" s="498"/>
      <c r="M9" s="498"/>
      <c r="N9" s="499"/>
      <c r="O9" s="388"/>
    </row>
    <row r="10" spans="1:15" s="354" customFormat="1" ht="17.25" customHeight="1">
      <c r="A10" s="354" t="s">
        <v>6346</v>
      </c>
      <c r="C10" s="398"/>
      <c r="D10" s="401"/>
      <c r="E10" s="500" t="s">
        <v>6190</v>
      </c>
      <c r="F10" s="392" t="s">
        <v>6347</v>
      </c>
      <c r="G10" s="400"/>
      <c r="H10" s="402"/>
      <c r="I10" s="402"/>
      <c r="J10" s="501"/>
      <c r="K10" s="502"/>
      <c r="L10" s="503">
        <f>SUMIF('pdc 2015'!$V$7:$V$607,'Stato Patrimoniale - Passivo'!$A10,'pdc 2015'!$Q$7:$Q$607)</f>
        <v>0</v>
      </c>
      <c r="M10" s="503">
        <f>SUMIF('pdc 2015'!$V$7:$V$607,'Stato Patrimoniale - Passivo'!$A10,'pdc 2015'!$O$7:$O$607)</f>
        <v>0</v>
      </c>
      <c r="N10" s="504">
        <f t="shared" ref="N10:N25" si="0">L10-M10</f>
        <v>0</v>
      </c>
      <c r="O10" s="397" t="str">
        <f t="shared" ref="O10:O25" si="1">IF(M10=0,"-    ",N10/M10)</f>
        <v xml:space="preserve">-    </v>
      </c>
    </row>
    <row r="11" spans="1:15" s="354" customFormat="1" ht="17.25" customHeight="1">
      <c r="C11" s="398"/>
      <c r="D11" s="401"/>
      <c r="E11" s="500" t="s">
        <v>6203</v>
      </c>
      <c r="F11" s="392" t="s">
        <v>6348</v>
      </c>
      <c r="G11" s="400"/>
      <c r="H11" s="402"/>
      <c r="I11" s="402"/>
      <c r="J11" s="501"/>
      <c r="K11" s="502"/>
      <c r="L11" s="503">
        <f>L12+L13+SUM(L17:L19)</f>
        <v>0</v>
      </c>
      <c r="M11" s="503">
        <f>M12+M13+SUM(M17:M19)</f>
        <v>0</v>
      </c>
      <c r="N11" s="504">
        <f t="shared" si="0"/>
        <v>0</v>
      </c>
      <c r="O11" s="397" t="str">
        <f t="shared" si="1"/>
        <v xml:space="preserve">-    </v>
      </c>
    </row>
    <row r="12" spans="1:15" s="354" customFormat="1" ht="17.25" customHeight="1">
      <c r="A12" s="354" t="s">
        <v>6349</v>
      </c>
      <c r="C12" s="398"/>
      <c r="D12" s="401"/>
      <c r="E12" s="500"/>
      <c r="F12" s="401" t="s">
        <v>6010</v>
      </c>
      <c r="G12" s="402" t="s">
        <v>1164</v>
      </c>
      <c r="H12" s="402"/>
      <c r="I12" s="402"/>
      <c r="J12" s="501"/>
      <c r="K12" s="502"/>
      <c r="L12" s="503">
        <f>SUMIF('pdc 2015'!$V$7:$V$607,'Stato Patrimoniale - Passivo'!$A12,'pdc 2015'!$Q$7:$Q$607)</f>
        <v>0</v>
      </c>
      <c r="M12" s="503">
        <f>SUMIF('pdc 2015'!$V$7:$V$607,'Stato Patrimoniale - Passivo'!$A12,'pdc 2015'!$O$7:$O$607)</f>
        <v>0</v>
      </c>
      <c r="N12" s="406">
        <f t="shared" si="0"/>
        <v>0</v>
      </c>
      <c r="O12" s="407" t="str">
        <f t="shared" si="1"/>
        <v xml:space="preserve">-    </v>
      </c>
    </row>
    <row r="13" spans="1:15" s="354" customFormat="1" ht="17.25" customHeight="1">
      <c r="C13" s="398"/>
      <c r="D13" s="401"/>
      <c r="E13" s="401"/>
      <c r="F13" s="401" t="s">
        <v>6015</v>
      </c>
      <c r="G13" s="402" t="s">
        <v>6350</v>
      </c>
      <c r="H13" s="402"/>
      <c r="I13" s="402"/>
      <c r="J13" s="403"/>
      <c r="K13" s="404"/>
      <c r="L13" s="405">
        <f>SUM(L14:L16)</f>
        <v>0</v>
      </c>
      <c r="M13" s="405">
        <f>SUM(M14:M16)</f>
        <v>0</v>
      </c>
      <c r="N13" s="406">
        <f t="shared" si="0"/>
        <v>0</v>
      </c>
      <c r="O13" s="407" t="str">
        <f t="shared" si="1"/>
        <v xml:space="preserve">-    </v>
      </c>
    </row>
    <row r="14" spans="1:15" s="454" customFormat="1" ht="17.25" customHeight="1">
      <c r="A14" s="454" t="s">
        <v>6351</v>
      </c>
      <c r="C14" s="447"/>
      <c r="D14" s="450"/>
      <c r="E14" s="450"/>
      <c r="F14" s="450"/>
      <c r="G14" s="505" t="s">
        <v>6012</v>
      </c>
      <c r="H14" s="505" t="s">
        <v>1212</v>
      </c>
      <c r="I14" s="451"/>
      <c r="J14" s="506"/>
      <c r="K14" s="507"/>
      <c r="L14" s="508">
        <f>SUMIF('pdc 2015'!$V$7:$V$607,'Stato Patrimoniale - Passivo'!$A14,'pdc 2015'!$Q$7:$Q$607)</f>
        <v>0</v>
      </c>
      <c r="M14" s="508">
        <f>SUMIF('pdc 2015'!$V$7:$V$607,'Stato Patrimoniale - Passivo'!$A14,'pdc 2015'!$O$7:$O$607)</f>
        <v>0</v>
      </c>
      <c r="N14" s="413">
        <f t="shared" si="0"/>
        <v>0</v>
      </c>
      <c r="O14" s="414" t="str">
        <f t="shared" si="1"/>
        <v xml:space="preserve">-    </v>
      </c>
    </row>
    <row r="15" spans="1:15" s="354" customFormat="1" ht="17.25" customHeight="1">
      <c r="A15" s="454" t="s">
        <v>6352</v>
      </c>
      <c r="B15" s="454"/>
      <c r="C15" s="398"/>
      <c r="D15" s="401"/>
      <c r="E15" s="401"/>
      <c r="F15" s="450"/>
      <c r="G15" s="505" t="s">
        <v>6013</v>
      </c>
      <c r="H15" s="409" t="s">
        <v>1205</v>
      </c>
      <c r="I15" s="402"/>
      <c r="J15" s="410"/>
      <c r="K15" s="411"/>
      <c r="L15" s="412">
        <f>SUMIF('pdc 2015'!$V$7:$V$607,'Stato Patrimoniale - Passivo'!$A15,'pdc 2015'!$Q$7:$Q$607)</f>
        <v>0</v>
      </c>
      <c r="M15" s="412">
        <f>SUMIF('pdc 2015'!$V$7:$V$607,'Stato Patrimoniale - Passivo'!$A15,'pdc 2015'!$O$7:$O$607)</f>
        <v>0</v>
      </c>
      <c r="N15" s="413">
        <f t="shared" si="0"/>
        <v>0</v>
      </c>
      <c r="O15" s="414" t="str">
        <f t="shared" si="1"/>
        <v xml:space="preserve">-    </v>
      </c>
    </row>
    <row r="16" spans="1:15" s="354" customFormat="1" ht="17.25" customHeight="1">
      <c r="A16" s="454" t="s">
        <v>6353</v>
      </c>
      <c r="B16" s="454"/>
      <c r="C16" s="398"/>
      <c r="D16" s="401"/>
      <c r="E16" s="401"/>
      <c r="F16" s="450"/>
      <c r="G16" s="505" t="s">
        <v>6022</v>
      </c>
      <c r="H16" s="409" t="s">
        <v>6354</v>
      </c>
      <c r="I16" s="402"/>
      <c r="J16" s="410"/>
      <c r="K16" s="411"/>
      <c r="L16" s="412">
        <f>SUMIF('pdc 2015'!$V$7:$V$607,'Stato Patrimoniale - Passivo'!$A16,'pdc 2015'!$Q$7:$Q$607)</f>
        <v>0</v>
      </c>
      <c r="M16" s="412">
        <f>SUMIF('pdc 2015'!$V$7:$V$607,'Stato Patrimoniale - Passivo'!$A16,'pdc 2015'!$O$7:$O$607)</f>
        <v>0</v>
      </c>
      <c r="N16" s="413">
        <f t="shared" si="0"/>
        <v>0</v>
      </c>
      <c r="O16" s="414" t="str">
        <f t="shared" si="1"/>
        <v xml:space="preserve">-    </v>
      </c>
    </row>
    <row r="17" spans="1:36" s="354" customFormat="1" ht="17.25" customHeight="1">
      <c r="A17" s="354" t="s">
        <v>6355</v>
      </c>
      <c r="C17" s="398"/>
      <c r="D17" s="401"/>
      <c r="E17" s="401"/>
      <c r="F17" s="401" t="s">
        <v>6016</v>
      </c>
      <c r="G17" s="402" t="s">
        <v>1188</v>
      </c>
      <c r="H17" s="402"/>
      <c r="I17" s="402"/>
      <c r="J17" s="403"/>
      <c r="K17" s="404"/>
      <c r="L17" s="405">
        <f>SUMIF('pdc 2015'!$V$7:$V$607,'Stato Patrimoniale - Passivo'!$A17,'pdc 2015'!$Q$7:$Q$607)</f>
        <v>0</v>
      </c>
      <c r="M17" s="405">
        <f>SUMIF('pdc 2015'!$V$7:$V$607,'Stato Patrimoniale - Passivo'!$A17,'pdc 2015'!$O$7:$O$607)</f>
        <v>0</v>
      </c>
      <c r="N17" s="406">
        <f t="shared" si="0"/>
        <v>0</v>
      </c>
      <c r="O17" s="407" t="str">
        <f t="shared" si="1"/>
        <v xml:space="preserve">-    </v>
      </c>
    </row>
    <row r="18" spans="1:36" s="354" customFormat="1" ht="17.25" customHeight="1">
      <c r="A18" s="354" t="s">
        <v>6356</v>
      </c>
      <c r="C18" s="398"/>
      <c r="D18" s="401"/>
      <c r="E18" s="401"/>
      <c r="F18" s="401" t="s">
        <v>6017</v>
      </c>
      <c r="G18" s="402" t="s">
        <v>1217</v>
      </c>
      <c r="H18" s="402"/>
      <c r="I18" s="402"/>
      <c r="J18" s="403"/>
      <c r="K18" s="404"/>
      <c r="L18" s="405">
        <f>SUMIF('pdc 2015'!$V$7:$V$607,'Stato Patrimoniale - Passivo'!$A18,'pdc 2015'!$Q$7:$Q$607)</f>
        <v>0</v>
      </c>
      <c r="M18" s="405">
        <f>SUMIF('pdc 2015'!$V$7:$V$607,'Stato Patrimoniale - Passivo'!$A18,'pdc 2015'!$O$7:$O$607)</f>
        <v>0</v>
      </c>
      <c r="N18" s="406">
        <f t="shared" si="0"/>
        <v>0</v>
      </c>
      <c r="O18" s="407" t="str">
        <f t="shared" si="1"/>
        <v xml:space="preserve">-    </v>
      </c>
    </row>
    <row r="19" spans="1:36" s="354" customFormat="1" ht="17.25" customHeight="1">
      <c r="A19" s="354" t="s">
        <v>6357</v>
      </c>
      <c r="C19" s="398"/>
      <c r="D19" s="401"/>
      <c r="E19" s="401"/>
      <c r="F19" s="401" t="s">
        <v>6019</v>
      </c>
      <c r="G19" s="402" t="s">
        <v>1193</v>
      </c>
      <c r="H19" s="402"/>
      <c r="I19" s="402"/>
      <c r="J19" s="403"/>
      <c r="K19" s="404"/>
      <c r="L19" s="405">
        <f>SUMIF('pdc 2015'!$V$7:$V$607,'Stato Patrimoniale - Passivo'!$A19,'pdc 2015'!$Q$7:$Q$607)</f>
        <v>0</v>
      </c>
      <c r="M19" s="405">
        <f>SUMIF('pdc 2015'!$V$7:$V$607,'Stato Patrimoniale - Passivo'!$A19,'pdc 2015'!$O$7:$O$607)</f>
        <v>0</v>
      </c>
      <c r="N19" s="406">
        <f t="shared" si="0"/>
        <v>0</v>
      </c>
      <c r="O19" s="407" t="str">
        <f t="shared" si="1"/>
        <v xml:space="preserve">-    </v>
      </c>
    </row>
    <row r="20" spans="1:36" s="354" customFormat="1" ht="17.25" customHeight="1">
      <c r="A20" s="354" t="s">
        <v>6358</v>
      </c>
      <c r="C20" s="398"/>
      <c r="D20" s="401"/>
      <c r="E20" s="500" t="s">
        <v>6233</v>
      </c>
      <c r="F20" s="392" t="s">
        <v>1253</v>
      </c>
      <c r="G20" s="400"/>
      <c r="H20" s="402"/>
      <c r="I20" s="402"/>
      <c r="J20" s="501"/>
      <c r="K20" s="502"/>
      <c r="L20" s="503">
        <f>SUMIF('pdc 2015'!$V$7:$V$607,'Stato Patrimoniale - Passivo'!$A20,'pdc 2015'!$Q$7:$Q$607)</f>
        <v>0</v>
      </c>
      <c r="M20" s="503">
        <f>SUMIF('pdc 2015'!$V$7:$V$607,'Stato Patrimoniale - Passivo'!$A20,'pdc 2015'!$O$7:$O$607)</f>
        <v>0</v>
      </c>
      <c r="N20" s="504">
        <f t="shared" si="0"/>
        <v>0</v>
      </c>
      <c r="O20" s="397" t="str">
        <f t="shared" si="1"/>
        <v xml:space="preserve">-    </v>
      </c>
    </row>
    <row r="21" spans="1:36" s="354" customFormat="1" ht="17.25" customHeight="1">
      <c r="A21" s="354" t="s">
        <v>6359</v>
      </c>
      <c r="C21" s="398"/>
      <c r="D21" s="401"/>
      <c r="E21" s="500" t="s">
        <v>6325</v>
      </c>
      <c r="F21" s="392" t="s">
        <v>1243</v>
      </c>
      <c r="G21" s="400"/>
      <c r="H21" s="402"/>
      <c r="I21" s="402"/>
      <c r="J21" s="501"/>
      <c r="K21" s="502"/>
      <c r="L21" s="503">
        <f>SUMIF('pdc 2015'!$V$7:$V$607,'Stato Patrimoniale - Passivo'!$A21,'pdc 2015'!$Q$7:$Q$607)</f>
        <v>0</v>
      </c>
      <c r="M21" s="503">
        <f>SUMIF('pdc 2015'!$V$7:$V$607,'Stato Patrimoniale - Passivo'!$A21,'pdc 2015'!$O$7:$O$607)</f>
        <v>0</v>
      </c>
      <c r="N21" s="504">
        <f t="shared" si="0"/>
        <v>0</v>
      </c>
      <c r="O21" s="397" t="str">
        <f t="shared" si="1"/>
        <v xml:space="preserve">-    </v>
      </c>
    </row>
    <row r="22" spans="1:36" s="354" customFormat="1" ht="17.25" customHeight="1">
      <c r="A22" s="354" t="s">
        <v>6360</v>
      </c>
      <c r="C22" s="398"/>
      <c r="D22" s="401"/>
      <c r="E22" s="500" t="s">
        <v>6361</v>
      </c>
      <c r="F22" s="392" t="s">
        <v>1231</v>
      </c>
      <c r="G22" s="400"/>
      <c r="H22" s="402"/>
      <c r="I22" s="402"/>
      <c r="J22" s="501"/>
      <c r="K22" s="502"/>
      <c r="L22" s="503">
        <f>SUMIF('pdc 2015'!$V$7:$V$607,'Stato Patrimoniale - Passivo'!$A22,'pdc 2015'!$Q$7:$Q$607)</f>
        <v>0</v>
      </c>
      <c r="M22" s="503">
        <f>SUMIF('pdc 2015'!$V$7:$V$607,'Stato Patrimoniale - Passivo'!$A22,'pdc 2015'!$O$7:$O$607)</f>
        <v>0</v>
      </c>
      <c r="N22" s="504">
        <f t="shared" si="0"/>
        <v>0</v>
      </c>
      <c r="O22" s="397" t="str">
        <f t="shared" si="1"/>
        <v xml:space="preserve">-    </v>
      </c>
    </row>
    <row r="23" spans="1:36" s="354" customFormat="1" ht="17.25" customHeight="1">
      <c r="A23" s="354" t="s">
        <v>6362</v>
      </c>
      <c r="C23" s="398"/>
      <c r="D23" s="401"/>
      <c r="E23" s="500" t="s">
        <v>6363</v>
      </c>
      <c r="F23" s="392" t="s">
        <v>1286</v>
      </c>
      <c r="G23" s="400"/>
      <c r="H23" s="402"/>
      <c r="I23" s="402"/>
      <c r="J23" s="501"/>
      <c r="K23" s="502"/>
      <c r="L23" s="503">
        <f>SUMIF('pdc 2015'!$V$7:$V$607,'Stato Patrimoniale - Passivo'!$A23,'pdc 2015'!$Q$7:$Q$607)</f>
        <v>0</v>
      </c>
      <c r="M23" s="503">
        <f>SUMIF('pdc 2015'!$V$7:$V$607,'Stato Patrimoniale - Passivo'!$A23,'pdc 2015'!$O$7:$O$607)</f>
        <v>0</v>
      </c>
      <c r="N23" s="504">
        <f t="shared" si="0"/>
        <v>0</v>
      </c>
      <c r="O23" s="397" t="str">
        <f t="shared" si="1"/>
        <v xml:space="preserve">-    </v>
      </c>
    </row>
    <row r="24" spans="1:36" s="354" customFormat="1" ht="17.25" customHeight="1">
      <c r="A24" s="354" t="s">
        <v>6364</v>
      </c>
      <c r="C24" s="398"/>
      <c r="D24" s="401"/>
      <c r="E24" s="500" t="s">
        <v>6365</v>
      </c>
      <c r="F24" s="392" t="s">
        <v>1294</v>
      </c>
      <c r="G24" s="400"/>
      <c r="H24" s="402"/>
      <c r="I24" s="402"/>
      <c r="J24" s="501"/>
      <c r="K24" s="502"/>
      <c r="L24" s="503">
        <f>SUMIF('pdc 2015'!$V$7:$V$607,'Stato Patrimoniale - Passivo'!$A24,'pdc 2015'!$Q$7:$Q$607)</f>
        <v>0</v>
      </c>
      <c r="M24" s="503">
        <f>SUMIF('pdc 2015'!$V$7:$V$607,'Stato Patrimoniale - Passivo'!$A24,'pdc 2015'!$O$7:$O$607)</f>
        <v>0</v>
      </c>
      <c r="N24" s="504">
        <f t="shared" si="0"/>
        <v>0</v>
      </c>
      <c r="O24" s="397" t="str">
        <f t="shared" si="1"/>
        <v xml:space="preserve">-    </v>
      </c>
    </row>
    <row r="25" spans="1:36" s="389" customFormat="1" ht="17.25" customHeight="1">
      <c r="A25" s="354"/>
      <c r="B25" s="354"/>
      <c r="C25" s="458"/>
      <c r="D25" s="435" t="s">
        <v>6029</v>
      </c>
      <c r="E25" s="435"/>
      <c r="F25" s="435"/>
      <c r="G25" s="435"/>
      <c r="H25" s="435"/>
      <c r="I25" s="435"/>
      <c r="J25" s="436"/>
      <c r="K25" s="437"/>
      <c r="L25" s="438">
        <f>L10+L11+SUM(L20:L24)</f>
        <v>0</v>
      </c>
      <c r="M25" s="438">
        <f>M10+M11+SUM(M20:M24)</f>
        <v>0</v>
      </c>
      <c r="N25" s="439">
        <f t="shared" si="0"/>
        <v>0</v>
      </c>
      <c r="O25" s="440" t="str">
        <f t="shared" si="1"/>
        <v xml:space="preserve">-    </v>
      </c>
      <c r="AJ25" s="389" t="e">
        <f>'CE MINISTERIALE'!#REF!</f>
        <v>#REF!</v>
      </c>
    </row>
    <row r="26" spans="1:36" s="354" customFormat="1" ht="17.25" customHeight="1">
      <c r="C26" s="408"/>
      <c r="D26" s="401"/>
      <c r="E26" s="402"/>
      <c r="F26" s="402"/>
      <c r="G26" s="402"/>
      <c r="H26" s="402"/>
      <c r="I26" s="402"/>
      <c r="J26" s="509"/>
      <c r="K26" s="510"/>
      <c r="L26" s="511"/>
      <c r="M26" s="511"/>
      <c r="N26" s="512"/>
      <c r="O26" s="407"/>
    </row>
    <row r="27" spans="1:36" s="389" customFormat="1" ht="17.25" customHeight="1">
      <c r="A27" s="354"/>
      <c r="B27" s="354"/>
      <c r="C27" s="390" t="s">
        <v>6030</v>
      </c>
      <c r="D27" s="513" t="s">
        <v>6366</v>
      </c>
      <c r="E27" s="392"/>
      <c r="F27" s="392"/>
      <c r="G27" s="392"/>
      <c r="H27" s="392"/>
      <c r="I27" s="392"/>
      <c r="J27" s="501"/>
      <c r="K27" s="502"/>
      <c r="L27" s="503"/>
      <c r="M27" s="503"/>
      <c r="N27" s="504"/>
      <c r="O27" s="397"/>
    </row>
    <row r="28" spans="1:36" s="354" customFormat="1" ht="17.25" customHeight="1">
      <c r="A28" s="354" t="s">
        <v>6367</v>
      </c>
      <c r="C28" s="398"/>
      <c r="D28" s="400"/>
      <c r="E28" s="500" t="s">
        <v>6010</v>
      </c>
      <c r="F28" s="392" t="s">
        <v>1830</v>
      </c>
      <c r="G28" s="402"/>
      <c r="H28" s="402"/>
      <c r="I28" s="402"/>
      <c r="J28" s="501"/>
      <c r="K28" s="502"/>
      <c r="L28" s="503">
        <f>SUMIF('pdc 2015'!$V$7:$V$607,'Stato Patrimoniale - Passivo'!$A28,'pdc 2015'!$Q$7:$Q$607)</f>
        <v>0</v>
      </c>
      <c r="M28" s="503">
        <f>SUMIF('pdc 2015'!$V$7:$V$607,'Stato Patrimoniale - Passivo'!$A28,'pdc 2015'!$O$7:$O$607)</f>
        <v>0</v>
      </c>
      <c r="N28" s="504">
        <f t="shared" ref="N28:N33" si="2">L28-M28</f>
        <v>0</v>
      </c>
      <c r="O28" s="397" t="str">
        <f t="shared" ref="O28:O33" si="3">IF(M28=0,"-    ",N28/M28)</f>
        <v xml:space="preserve">-    </v>
      </c>
    </row>
    <row r="29" spans="1:36" s="354" customFormat="1" ht="17.25" customHeight="1">
      <c r="A29" s="354" t="s">
        <v>6368</v>
      </c>
      <c r="C29" s="398"/>
      <c r="D29" s="400"/>
      <c r="E29" s="500" t="s">
        <v>6015</v>
      </c>
      <c r="F29" s="392" t="s">
        <v>1915</v>
      </c>
      <c r="G29" s="402"/>
      <c r="H29" s="402"/>
      <c r="I29" s="402"/>
      <c r="J29" s="501"/>
      <c r="K29" s="502"/>
      <c r="L29" s="503">
        <f>SUMIF('pdc 2015'!$V$7:$V$607,'Stato Patrimoniale - Passivo'!$A29,'pdc 2015'!$Q$7:$Q$607)</f>
        <v>0</v>
      </c>
      <c r="M29" s="503">
        <f>SUMIF('pdc 2015'!$V$7:$V$607,'Stato Patrimoniale - Passivo'!$A29,'pdc 2015'!$O$7:$O$607)</f>
        <v>0</v>
      </c>
      <c r="N29" s="504">
        <f t="shared" si="2"/>
        <v>0</v>
      </c>
      <c r="O29" s="397" t="str">
        <f t="shared" si="3"/>
        <v xml:space="preserve">-    </v>
      </c>
    </row>
    <row r="30" spans="1:36" s="354" customFormat="1" ht="17.25" customHeight="1">
      <c r="A30" s="354" t="s">
        <v>6369</v>
      </c>
      <c r="C30" s="398"/>
      <c r="D30" s="400"/>
      <c r="E30" s="500" t="s">
        <v>6016</v>
      </c>
      <c r="F30" s="392" t="s">
        <v>6370</v>
      </c>
      <c r="G30" s="402"/>
      <c r="H30" s="402"/>
      <c r="I30" s="402"/>
      <c r="J30" s="501"/>
      <c r="K30" s="502"/>
      <c r="L30" s="503">
        <f>SUMIF('pdc 2015'!$V$7:$V$607,'Stato Patrimoniale - Passivo'!$A30,'pdc 2015'!$Q$7:$Q$607)</f>
        <v>0</v>
      </c>
      <c r="M30" s="503">
        <f>SUMIF('pdc 2015'!$V$7:$V$607,'Stato Patrimoniale - Passivo'!$A30,'pdc 2015'!$O$7:$O$607)</f>
        <v>0</v>
      </c>
      <c r="N30" s="504">
        <f t="shared" si="2"/>
        <v>0</v>
      </c>
      <c r="O30" s="397" t="str">
        <f t="shared" si="3"/>
        <v xml:space="preserve">-    </v>
      </c>
    </row>
    <row r="31" spans="1:36" s="354" customFormat="1" ht="17.25" customHeight="1">
      <c r="A31" s="354" t="s">
        <v>6371</v>
      </c>
      <c r="C31" s="398"/>
      <c r="D31" s="400"/>
      <c r="E31" s="500" t="s">
        <v>6017</v>
      </c>
      <c r="F31" s="392" t="s">
        <v>1947</v>
      </c>
      <c r="G31" s="402"/>
      <c r="H31" s="402"/>
      <c r="I31" s="402"/>
      <c r="J31" s="501"/>
      <c r="K31" s="502"/>
      <c r="L31" s="503">
        <f>SUMIF('pdc 2015'!$V$7:$V$607,'Stato Patrimoniale - Passivo'!$A31,'pdc 2015'!$Q$7:$Q$607)</f>
        <v>0</v>
      </c>
      <c r="M31" s="503">
        <f>SUMIF('pdc 2015'!$V$7:$V$607,'Stato Patrimoniale - Passivo'!$A31,'pdc 2015'!$O$7:$O$607)</f>
        <v>0</v>
      </c>
      <c r="N31" s="504">
        <f t="shared" si="2"/>
        <v>0</v>
      </c>
      <c r="O31" s="397" t="str">
        <f t="shared" si="3"/>
        <v xml:space="preserve">-    </v>
      </c>
    </row>
    <row r="32" spans="1:36" s="354" customFormat="1" ht="17.25" customHeight="1">
      <c r="A32" s="354" t="s">
        <v>6372</v>
      </c>
      <c r="C32" s="398"/>
      <c r="D32" s="478"/>
      <c r="E32" s="500" t="s">
        <v>6019</v>
      </c>
      <c r="F32" s="392" t="s">
        <v>1865</v>
      </c>
      <c r="G32" s="402"/>
      <c r="H32" s="402"/>
      <c r="I32" s="402"/>
      <c r="J32" s="501"/>
      <c r="K32" s="502"/>
      <c r="L32" s="503">
        <f>SUMIF('pdc 2015'!$V$7:$V$607,'Stato Patrimoniale - Passivo'!$A32,'pdc 2015'!$Q$7:$Q$607)</f>
        <v>0</v>
      </c>
      <c r="M32" s="503">
        <f>SUMIF('pdc 2015'!$V$7:$V$607,'Stato Patrimoniale - Passivo'!$A32,'pdc 2015'!$O$7:$O$607)</f>
        <v>0</v>
      </c>
      <c r="N32" s="504">
        <f t="shared" si="2"/>
        <v>0</v>
      </c>
      <c r="O32" s="397" t="str">
        <f t="shared" si="3"/>
        <v xml:space="preserve">-    </v>
      </c>
    </row>
    <row r="33" spans="1:15" s="389" customFormat="1" ht="17.25" customHeight="1">
      <c r="A33" s="354"/>
      <c r="B33" s="354"/>
      <c r="C33" s="458"/>
      <c r="D33" s="435" t="s">
        <v>6057</v>
      </c>
      <c r="E33" s="435"/>
      <c r="F33" s="435"/>
      <c r="G33" s="435"/>
      <c r="H33" s="435"/>
      <c r="I33" s="435"/>
      <c r="J33" s="436"/>
      <c r="K33" s="437"/>
      <c r="L33" s="438">
        <f>SUM(L28:L32)</f>
        <v>0</v>
      </c>
      <c r="M33" s="438">
        <f>SUM(M28:M32)</f>
        <v>0</v>
      </c>
      <c r="N33" s="439">
        <f t="shared" si="2"/>
        <v>0</v>
      </c>
      <c r="O33" s="440" t="str">
        <f t="shared" si="3"/>
        <v xml:space="preserve">-    </v>
      </c>
    </row>
    <row r="34" spans="1:15" s="354" customFormat="1" ht="17.25" customHeight="1">
      <c r="C34" s="408"/>
      <c r="D34" s="401"/>
      <c r="E34" s="402"/>
      <c r="F34" s="402"/>
      <c r="G34" s="402"/>
      <c r="H34" s="402"/>
      <c r="I34" s="402"/>
      <c r="J34" s="509"/>
      <c r="K34" s="510"/>
      <c r="L34" s="511"/>
      <c r="M34" s="511"/>
      <c r="N34" s="512"/>
      <c r="O34" s="407"/>
    </row>
    <row r="35" spans="1:15" s="389" customFormat="1" ht="17.25" customHeight="1">
      <c r="A35" s="354"/>
      <c r="B35" s="354"/>
      <c r="C35" s="390" t="s">
        <v>6059</v>
      </c>
      <c r="D35" s="513" t="s">
        <v>6373</v>
      </c>
      <c r="E35" s="392"/>
      <c r="F35" s="392"/>
      <c r="G35" s="392"/>
      <c r="H35" s="392"/>
      <c r="I35" s="392"/>
      <c r="J35" s="501"/>
      <c r="K35" s="502"/>
      <c r="L35" s="503"/>
      <c r="M35" s="503"/>
      <c r="N35" s="504"/>
      <c r="O35" s="397"/>
    </row>
    <row r="36" spans="1:15" s="354" customFormat="1" ht="17.25" customHeight="1">
      <c r="A36" s="354" t="s">
        <v>6374</v>
      </c>
      <c r="C36" s="398"/>
      <c r="D36" s="400"/>
      <c r="E36" s="500" t="s">
        <v>6010</v>
      </c>
      <c r="F36" s="392" t="s">
        <v>1983</v>
      </c>
      <c r="G36" s="400"/>
      <c r="H36" s="402"/>
      <c r="I36" s="402"/>
      <c r="J36" s="501"/>
      <c r="K36" s="502"/>
      <c r="L36" s="503">
        <f>SUMIF('pdc 2015'!$V$7:$V$607,'Stato Patrimoniale - Passivo'!$A36,'pdc 2015'!$Q$7:$Q$607)</f>
        <v>0</v>
      </c>
      <c r="M36" s="503">
        <f>SUMIF('pdc 2015'!$V$7:$V$607,'Stato Patrimoniale - Passivo'!$A36,'pdc 2015'!$O$7:$O$607)</f>
        <v>0</v>
      </c>
      <c r="N36" s="504">
        <f>L36-M36</f>
        <v>0</v>
      </c>
      <c r="O36" s="397" t="str">
        <f>IF(M36=0,"-    ",N36/M36)</f>
        <v xml:space="preserve">-    </v>
      </c>
    </row>
    <row r="37" spans="1:15" s="354" customFormat="1" ht="17.25" customHeight="1">
      <c r="A37" s="354" t="s">
        <v>6375</v>
      </c>
      <c r="C37" s="398"/>
      <c r="D37" s="400"/>
      <c r="E37" s="500" t="s">
        <v>6015</v>
      </c>
      <c r="F37" s="392" t="s">
        <v>1991</v>
      </c>
      <c r="G37" s="400"/>
      <c r="H37" s="402"/>
      <c r="I37" s="402"/>
      <c r="J37" s="501"/>
      <c r="K37" s="502"/>
      <c r="L37" s="503">
        <f>SUMIF('pdc 2015'!$V$7:$V$607,'Stato Patrimoniale - Passivo'!$A37,'pdc 2015'!$Q$7:$Q$607)</f>
        <v>0</v>
      </c>
      <c r="M37" s="503">
        <f>SUMIF('pdc 2015'!$V$7:$V$607,'Stato Patrimoniale - Passivo'!$A37,'pdc 2015'!$O$7:$O$607)</f>
        <v>0</v>
      </c>
      <c r="N37" s="504">
        <f>L37-M37</f>
        <v>0</v>
      </c>
      <c r="O37" s="397" t="str">
        <f>IF(M37=0,"-    ",N37/M37)</f>
        <v xml:space="preserve">-    </v>
      </c>
    </row>
    <row r="38" spans="1:15" s="389" customFormat="1" ht="17.25" customHeight="1">
      <c r="A38" s="354"/>
      <c r="B38" s="354"/>
      <c r="C38" s="458"/>
      <c r="D38" s="435" t="s">
        <v>6061</v>
      </c>
      <c r="E38" s="435"/>
      <c r="F38" s="435"/>
      <c r="G38" s="435"/>
      <c r="H38" s="435"/>
      <c r="I38" s="435"/>
      <c r="J38" s="436"/>
      <c r="K38" s="437"/>
      <c r="L38" s="438">
        <f>SUM(L36:L37)</f>
        <v>0</v>
      </c>
      <c r="M38" s="438">
        <f>SUM(M36:M37)</f>
        <v>0</v>
      </c>
      <c r="N38" s="439">
        <f>L38-M38</f>
        <v>0</v>
      </c>
      <c r="O38" s="440" t="str">
        <f>IF(M38=0,"-    ",N38/M38)</f>
        <v xml:space="preserve">-    </v>
      </c>
    </row>
    <row r="39" spans="1:15" s="354" customFormat="1" ht="17.25" customHeight="1">
      <c r="C39" s="408"/>
      <c r="D39" s="401"/>
      <c r="E39" s="402"/>
      <c r="F39" s="402"/>
      <c r="G39" s="402"/>
      <c r="H39" s="402"/>
      <c r="I39" s="514"/>
      <c r="J39" s="515"/>
      <c r="K39" s="516"/>
      <c r="L39" s="511"/>
      <c r="M39" s="511"/>
      <c r="N39" s="512"/>
      <c r="O39" s="407"/>
    </row>
    <row r="40" spans="1:15" s="389" customFormat="1" ht="27" customHeight="1">
      <c r="A40" s="354"/>
      <c r="B40" s="354"/>
      <c r="C40" s="390" t="s">
        <v>6062</v>
      </c>
      <c r="D40" s="785" t="s">
        <v>6376</v>
      </c>
      <c r="E40" s="785"/>
      <c r="F40" s="785"/>
      <c r="G40" s="785"/>
      <c r="H40" s="785"/>
      <c r="I40" s="785"/>
      <c r="J40" s="517"/>
      <c r="K40" s="518"/>
      <c r="L40" s="503"/>
      <c r="M40" s="503"/>
      <c r="N40" s="504"/>
      <c r="O40" s="397"/>
    </row>
    <row r="41" spans="1:15" s="389" customFormat="1" ht="17.25" customHeight="1">
      <c r="A41" s="354"/>
      <c r="B41" s="354"/>
      <c r="C41" s="390"/>
      <c r="D41" s="519"/>
      <c r="E41" s="519"/>
      <c r="F41" s="519"/>
      <c r="G41" s="519"/>
      <c r="H41" s="519"/>
      <c r="I41" s="519"/>
      <c r="J41" s="444" t="s">
        <v>6231</v>
      </c>
      <c r="K41" s="444" t="s">
        <v>6232</v>
      </c>
      <c r="L41" s="503"/>
      <c r="M41" s="503"/>
      <c r="N41" s="504"/>
      <c r="O41" s="397"/>
    </row>
    <row r="42" spans="1:15" s="389" customFormat="1" ht="17.25" customHeight="1">
      <c r="A42" s="354" t="s">
        <v>6377</v>
      </c>
      <c r="B42" s="354"/>
      <c r="C42" s="390"/>
      <c r="D42" s="478"/>
      <c r="E42" s="500" t="s">
        <v>6010</v>
      </c>
      <c r="F42" s="392" t="s">
        <v>2006</v>
      </c>
      <c r="G42" s="392"/>
      <c r="H42" s="392"/>
      <c r="I42" s="520"/>
      <c r="J42" s="521"/>
      <c r="K42" s="522">
        <f>L42-J42</f>
        <v>0</v>
      </c>
      <c r="L42" s="503">
        <f>SUMIF('pdc 2015'!$V$7:$V$607,'Stato Patrimoniale - Passivo'!$A42,'pdc 2015'!$Q$7:$Q$607)</f>
        <v>0</v>
      </c>
      <c r="M42" s="503">
        <f>SUMIF('pdc 2015'!$V$7:$V$607,'Stato Patrimoniale - Passivo'!$A42,'pdc 2015'!$O$7:$O$607)</f>
        <v>0</v>
      </c>
      <c r="N42" s="504">
        <f t="shared" ref="N42:N56" si="4">L42-M42</f>
        <v>0</v>
      </c>
      <c r="O42" s="397" t="str">
        <f t="shared" ref="O42:O56" si="5">IF(M42=0,"-    ",N42/M42)</f>
        <v xml:space="preserve">-    </v>
      </c>
    </row>
    <row r="43" spans="1:15" s="389" customFormat="1" ht="17.25" customHeight="1">
      <c r="A43" s="354" t="s">
        <v>6378</v>
      </c>
      <c r="B43" s="354"/>
      <c r="C43" s="390"/>
      <c r="D43" s="478"/>
      <c r="E43" s="500" t="s">
        <v>6015</v>
      </c>
      <c r="F43" s="392" t="s">
        <v>2171</v>
      </c>
      <c r="G43" s="392"/>
      <c r="H43" s="500"/>
      <c r="I43" s="520"/>
      <c r="J43" s="523"/>
      <c r="K43" s="523">
        <f>L43-J43</f>
        <v>0</v>
      </c>
      <c r="L43" s="503">
        <f>SUMIF('pdc 2015'!$V$7:$V$607,'Stato Patrimoniale - Passivo'!$A43,'pdc 2015'!$Q$7:$Q$607)</f>
        <v>0</v>
      </c>
      <c r="M43" s="503">
        <f>SUMIF('pdc 2015'!$V$7:$V$607,'Stato Patrimoniale - Passivo'!$A43,'pdc 2015'!$O$7:$O$607)</f>
        <v>0</v>
      </c>
      <c r="N43" s="504">
        <f t="shared" si="4"/>
        <v>0</v>
      </c>
      <c r="O43" s="397" t="str">
        <f t="shared" si="5"/>
        <v xml:space="preserve">-    </v>
      </c>
    </row>
    <row r="44" spans="1:15" s="389" customFormat="1" ht="17.25" customHeight="1">
      <c r="A44" s="354" t="s">
        <v>6379</v>
      </c>
      <c r="B44" s="354"/>
      <c r="C44" s="390"/>
      <c r="D44" s="478"/>
      <c r="E44" s="500" t="s">
        <v>6016</v>
      </c>
      <c r="F44" s="392" t="s">
        <v>2060</v>
      </c>
      <c r="G44" s="392"/>
      <c r="H44" s="392"/>
      <c r="I44" s="520"/>
      <c r="J44" s="523"/>
      <c r="K44" s="523">
        <f>L44-J44</f>
        <v>0</v>
      </c>
      <c r="L44" s="503">
        <f>SUMIF('pdc 2015'!$V$7:$V$607,'Stato Patrimoniale - Passivo'!$A44,'pdc 2015'!$Q$7:$Q$607)</f>
        <v>0</v>
      </c>
      <c r="M44" s="503">
        <f>SUMIF('pdc 2015'!$V$7:$V$607,'Stato Patrimoniale - Passivo'!$A44,'pdc 2015'!$O$7:$O$607)</f>
        <v>0</v>
      </c>
      <c r="N44" s="504">
        <f t="shared" si="4"/>
        <v>0</v>
      </c>
      <c r="O44" s="397" t="str">
        <f t="shared" si="5"/>
        <v xml:space="preserve">-    </v>
      </c>
    </row>
    <row r="45" spans="1:15" s="389" customFormat="1" ht="17.25" customHeight="1">
      <c r="A45" s="354" t="s">
        <v>6380</v>
      </c>
      <c r="B45" s="354"/>
      <c r="C45" s="390"/>
      <c r="D45" s="478"/>
      <c r="E45" s="500" t="s">
        <v>6017</v>
      </c>
      <c r="F45" s="392" t="s">
        <v>2158</v>
      </c>
      <c r="G45" s="392"/>
      <c r="H45" s="392"/>
      <c r="I45" s="520"/>
      <c r="J45" s="523"/>
      <c r="K45" s="523">
        <f>L45-J45</f>
        <v>0</v>
      </c>
      <c r="L45" s="503">
        <f>SUMIF('pdc 2015'!$V$7:$V$607,'Stato Patrimoniale - Passivo'!$A45,'pdc 2015'!$Q$7:$Q$607)</f>
        <v>0</v>
      </c>
      <c r="M45" s="503">
        <f>SUMIF('pdc 2015'!$V$7:$V$607,'Stato Patrimoniale - Passivo'!$A45,'pdc 2015'!$O$7:$O$607)</f>
        <v>0</v>
      </c>
      <c r="N45" s="504">
        <f t="shared" si="4"/>
        <v>0</v>
      </c>
      <c r="O45" s="397" t="str">
        <f t="shared" si="5"/>
        <v xml:space="preserve">-    </v>
      </c>
    </row>
    <row r="46" spans="1:15" s="389" customFormat="1" ht="17.25" customHeight="1">
      <c r="A46" s="354"/>
      <c r="B46" s="354"/>
      <c r="C46" s="390"/>
      <c r="D46" s="478"/>
      <c r="E46" s="500" t="s">
        <v>6019</v>
      </c>
      <c r="F46" s="392" t="s">
        <v>6381</v>
      </c>
      <c r="G46" s="392"/>
      <c r="H46" s="500"/>
      <c r="I46" s="520"/>
      <c r="J46" s="503"/>
      <c r="K46" s="503">
        <f>SUM(K47:K52)</f>
        <v>0</v>
      </c>
      <c r="L46" s="503">
        <f>SUM(L47:L52)</f>
        <v>0</v>
      </c>
      <c r="M46" s="503">
        <f>SUM(M47:M52)</f>
        <v>0</v>
      </c>
      <c r="N46" s="504">
        <f t="shared" si="4"/>
        <v>0</v>
      </c>
      <c r="O46" s="397" t="str">
        <f t="shared" si="5"/>
        <v xml:space="preserve">-    </v>
      </c>
    </row>
    <row r="47" spans="1:15" s="389" customFormat="1" ht="25.5" customHeight="1">
      <c r="A47" s="354" t="s">
        <v>6382</v>
      </c>
      <c r="B47" s="354"/>
      <c r="C47" s="390"/>
      <c r="D47" s="400"/>
      <c r="E47" s="401"/>
      <c r="F47" s="418" t="s">
        <v>6012</v>
      </c>
      <c r="G47" s="783" t="s">
        <v>6383</v>
      </c>
      <c r="H47" s="783"/>
      <c r="I47" s="784"/>
      <c r="J47" s="523"/>
      <c r="K47" s="524">
        <f t="shared" ref="K47:K59" si="6">L47-J47</f>
        <v>0</v>
      </c>
      <c r="L47" s="503">
        <f>SUMIF('pdc 2015'!$V$7:$V$607,'Stato Patrimoniale - Passivo'!$A47,'pdc 2015'!$Q$7:$Q$607)</f>
        <v>0</v>
      </c>
      <c r="M47" s="503">
        <f>SUMIF('pdc 2015'!$V$7:$V$607,'Stato Patrimoniale - Passivo'!$A47,'pdc 2015'!$O$7:$O$607)</f>
        <v>0</v>
      </c>
      <c r="N47" s="504">
        <f t="shared" si="4"/>
        <v>0</v>
      </c>
      <c r="O47" s="397" t="str">
        <f t="shared" si="5"/>
        <v xml:space="preserve">-    </v>
      </c>
    </row>
    <row r="48" spans="1:15" s="389" customFormat="1" ht="25.5" customHeight="1">
      <c r="A48" s="354" t="s">
        <v>6384</v>
      </c>
      <c r="B48" s="354"/>
      <c r="C48" s="390"/>
      <c r="D48" s="400"/>
      <c r="E48" s="401"/>
      <c r="F48" s="525" t="s">
        <v>6013</v>
      </c>
      <c r="G48" s="783" t="s">
        <v>6385</v>
      </c>
      <c r="H48" s="783"/>
      <c r="I48" s="784"/>
      <c r="J48" s="523"/>
      <c r="K48" s="524">
        <f t="shared" si="6"/>
        <v>0</v>
      </c>
      <c r="L48" s="503">
        <f>SUMIF('pdc 2015'!$V$7:$V$607,'Stato Patrimoniale - Passivo'!$A48,'pdc 2015'!$Q$7:$Q$607)</f>
        <v>0</v>
      </c>
      <c r="M48" s="503">
        <f>SUMIF('pdc 2015'!$V$7:$V$607,'Stato Patrimoniale - Passivo'!$A48,'pdc 2015'!$O$7:$O$607)</f>
        <v>0</v>
      </c>
      <c r="N48" s="504">
        <f t="shared" si="4"/>
        <v>0</v>
      </c>
      <c r="O48" s="397" t="str">
        <f t="shared" si="5"/>
        <v xml:space="preserve">-    </v>
      </c>
    </row>
    <row r="49" spans="1:15" s="389" customFormat="1" ht="25.5" customHeight="1">
      <c r="A49" s="354" t="s">
        <v>6386</v>
      </c>
      <c r="B49" s="354"/>
      <c r="C49" s="390"/>
      <c r="D49" s="400"/>
      <c r="E49" s="401"/>
      <c r="F49" s="525" t="s">
        <v>6022</v>
      </c>
      <c r="G49" s="783" t="s">
        <v>6387</v>
      </c>
      <c r="H49" s="783"/>
      <c r="I49" s="784"/>
      <c r="J49" s="523"/>
      <c r="K49" s="524">
        <f t="shared" si="6"/>
        <v>0</v>
      </c>
      <c r="L49" s="503">
        <f>SUMIF('pdc 2015'!$V$7:$V$607,'Stato Patrimoniale - Passivo'!$A49,'pdc 2015'!$Q$7:$Q$607)</f>
        <v>0</v>
      </c>
      <c r="M49" s="503">
        <f>SUMIF('pdc 2015'!$V$7:$V$607,'Stato Patrimoniale - Passivo'!$A49,'pdc 2015'!$O$7:$O$607)</f>
        <v>0</v>
      </c>
      <c r="N49" s="504">
        <f t="shared" si="4"/>
        <v>0</v>
      </c>
      <c r="O49" s="397" t="str">
        <f t="shared" si="5"/>
        <v xml:space="preserve">-    </v>
      </c>
    </row>
    <row r="50" spans="1:15" s="389" customFormat="1" ht="25.5" customHeight="1">
      <c r="A50" s="354" t="s">
        <v>6388</v>
      </c>
      <c r="B50" s="354"/>
      <c r="C50" s="390"/>
      <c r="D50" s="400"/>
      <c r="E50" s="401"/>
      <c r="F50" s="525" t="s">
        <v>6024</v>
      </c>
      <c r="G50" s="783" t="s">
        <v>6389</v>
      </c>
      <c r="H50" s="783"/>
      <c r="I50" s="784"/>
      <c r="J50" s="523"/>
      <c r="K50" s="524">
        <f t="shared" si="6"/>
        <v>0</v>
      </c>
      <c r="L50" s="503">
        <f>SUMIF('pdc 2015'!$V$7:$V$607,'Stato Patrimoniale - Passivo'!$A50,'pdc 2015'!$Q$7:$Q$607)</f>
        <v>0</v>
      </c>
      <c r="M50" s="526">
        <f>SUMIF('pdc 2015'!$V$7:$V$607,'Stato Patrimoniale - Passivo'!$A50,'pdc 2015'!$O$7:$O$607)</f>
        <v>0</v>
      </c>
      <c r="N50" s="527">
        <f>L50-M50</f>
        <v>0</v>
      </c>
      <c r="O50" s="528" t="str">
        <f>IF(M50=0,"-    ",N50/M50)</f>
        <v xml:space="preserve">-    </v>
      </c>
    </row>
    <row r="51" spans="1:15" s="389" customFormat="1" ht="25.5" customHeight="1">
      <c r="A51" s="354" t="s">
        <v>6390</v>
      </c>
      <c r="B51" s="354"/>
      <c r="C51" s="390"/>
      <c r="D51" s="400"/>
      <c r="E51" s="401"/>
      <c r="F51" s="525" t="s">
        <v>6034</v>
      </c>
      <c r="G51" s="783" t="s">
        <v>6391</v>
      </c>
      <c r="H51" s="783"/>
      <c r="I51" s="784"/>
      <c r="J51" s="523"/>
      <c r="K51" s="524">
        <f t="shared" si="6"/>
        <v>0</v>
      </c>
      <c r="L51" s="503">
        <f>SUMIF('pdc 2015'!$V$7:$V$607,'Stato Patrimoniale - Passivo'!$A51,'pdc 2015'!$Q$7:$Q$607)</f>
        <v>0</v>
      </c>
      <c r="M51" s="503">
        <f>SUMIF('pdc 2015'!$V$7:$V$607,'Stato Patrimoniale - Passivo'!$A51,'pdc 2015'!$O$7:$O$607)</f>
        <v>0</v>
      </c>
      <c r="N51" s="504">
        <f t="shared" si="4"/>
        <v>0</v>
      </c>
      <c r="O51" s="397" t="str">
        <f t="shared" si="5"/>
        <v xml:space="preserve">-    </v>
      </c>
    </row>
    <row r="52" spans="1:15" s="389" customFormat="1" ht="17.25" customHeight="1">
      <c r="A52" s="354" t="s">
        <v>6392</v>
      </c>
      <c r="B52" s="354"/>
      <c r="C52" s="390"/>
      <c r="D52" s="400"/>
      <c r="E52" s="401"/>
      <c r="F52" s="525" t="s">
        <v>6035</v>
      </c>
      <c r="G52" s="783" t="s">
        <v>2114</v>
      </c>
      <c r="H52" s="783"/>
      <c r="I52" s="784"/>
      <c r="J52" s="523"/>
      <c r="K52" s="524">
        <f t="shared" si="6"/>
        <v>0</v>
      </c>
      <c r="L52" s="503">
        <f>SUMIF('pdc 2015'!$V$7:$V$607,'Stato Patrimoniale - Passivo'!$A52,'pdc 2015'!$Q$7:$Q$607)</f>
        <v>0</v>
      </c>
      <c r="M52" s="503">
        <f>SUMIF('pdc 2015'!$V$7:$V$607,'Stato Patrimoniale - Passivo'!$A52,'pdc 2015'!$O$7:$O$607)</f>
        <v>0</v>
      </c>
      <c r="N52" s="504">
        <f t="shared" si="4"/>
        <v>0</v>
      </c>
      <c r="O52" s="397" t="str">
        <f t="shared" si="5"/>
        <v xml:space="preserve">-    </v>
      </c>
    </row>
    <row r="53" spans="1:15" s="389" customFormat="1" ht="17.25" customHeight="1">
      <c r="A53" s="354" t="s">
        <v>6393</v>
      </c>
      <c r="B53" s="354"/>
      <c r="C53" s="390"/>
      <c r="D53" s="400"/>
      <c r="E53" s="500" t="s">
        <v>6021</v>
      </c>
      <c r="F53" s="392" t="s">
        <v>2128</v>
      </c>
      <c r="G53" s="529"/>
      <c r="H53" s="529"/>
      <c r="I53" s="530"/>
      <c r="J53" s="523"/>
      <c r="K53" s="523">
        <f t="shared" si="6"/>
        <v>0</v>
      </c>
      <c r="L53" s="503">
        <f>SUMIF('pdc 2015'!$V$7:$V$607,'Stato Patrimoniale - Passivo'!$A53,'pdc 2015'!$Q$7:$Q$607)</f>
        <v>0</v>
      </c>
      <c r="M53" s="503">
        <f>SUMIF('pdc 2015'!$V$7:$V$607,'Stato Patrimoniale - Passivo'!$A53,'pdc 2015'!$O$7:$O$607)</f>
        <v>0</v>
      </c>
      <c r="N53" s="504">
        <f t="shared" si="4"/>
        <v>0</v>
      </c>
      <c r="O53" s="397" t="str">
        <f t="shared" si="5"/>
        <v xml:space="preserve">-    </v>
      </c>
    </row>
    <row r="54" spans="1:15" s="389" customFormat="1" ht="17.25" customHeight="1">
      <c r="A54" s="354" t="s">
        <v>6394</v>
      </c>
      <c r="B54" s="354"/>
      <c r="C54" s="390"/>
      <c r="D54" s="400"/>
      <c r="E54" s="500" t="s">
        <v>6026</v>
      </c>
      <c r="F54" s="392" t="s">
        <v>2319</v>
      </c>
      <c r="G54" s="392"/>
      <c r="H54" s="392"/>
      <c r="I54" s="520"/>
      <c r="J54" s="523"/>
      <c r="K54" s="523">
        <f t="shared" si="6"/>
        <v>0</v>
      </c>
      <c r="L54" s="503">
        <f>SUMIF('pdc 2015'!$V$7:$V$607,'Stato Patrimoniale - Passivo'!$A54,'pdc 2015'!$Q$7:$Q$607)</f>
        <v>0</v>
      </c>
      <c r="M54" s="503">
        <f>SUMIF('pdc 2015'!$V$7:$V$607,'Stato Patrimoniale - Passivo'!$A54,'pdc 2015'!$O$7:$O$607)</f>
        <v>0</v>
      </c>
      <c r="N54" s="504">
        <f t="shared" si="4"/>
        <v>0</v>
      </c>
      <c r="O54" s="397" t="str">
        <f t="shared" si="5"/>
        <v xml:space="preserve">-    </v>
      </c>
    </row>
    <row r="55" spans="1:15" s="389" customFormat="1" ht="17.25" customHeight="1">
      <c r="A55" s="354" t="s">
        <v>6395</v>
      </c>
      <c r="B55" s="354"/>
      <c r="C55" s="531"/>
      <c r="D55" s="400"/>
      <c r="E55" s="500" t="s">
        <v>6027</v>
      </c>
      <c r="F55" s="392" t="s">
        <v>2020</v>
      </c>
      <c r="G55" s="392"/>
      <c r="H55" s="500"/>
      <c r="I55" s="520"/>
      <c r="J55" s="523"/>
      <c r="K55" s="523">
        <f t="shared" si="6"/>
        <v>0</v>
      </c>
      <c r="L55" s="503">
        <f>SUMIF('pdc 2015'!$V$7:$V$607,'Stato Patrimoniale - Passivo'!$A55,'pdc 2015'!$Q$7:$Q$607)</f>
        <v>0</v>
      </c>
      <c r="M55" s="503">
        <f>SUMIF('pdc 2015'!$V$7:$V$607,'Stato Patrimoniale - Passivo'!$A55,'pdc 2015'!$O$7:$O$607)</f>
        <v>0</v>
      </c>
      <c r="N55" s="504">
        <f t="shared" si="4"/>
        <v>0</v>
      </c>
      <c r="O55" s="397" t="str">
        <f t="shared" si="5"/>
        <v xml:space="preserve">-    </v>
      </c>
    </row>
    <row r="56" spans="1:15" s="389" customFormat="1" ht="17.25" customHeight="1">
      <c r="A56" s="354" t="s">
        <v>6396</v>
      </c>
      <c r="B56" s="354"/>
      <c r="C56" s="531"/>
      <c r="D56" s="400"/>
      <c r="E56" s="500" t="s">
        <v>6028</v>
      </c>
      <c r="F56" s="392" t="s">
        <v>2232</v>
      </c>
      <c r="G56" s="392"/>
      <c r="H56" s="392"/>
      <c r="I56" s="520"/>
      <c r="J56" s="523"/>
      <c r="K56" s="523">
        <f t="shared" si="6"/>
        <v>0</v>
      </c>
      <c r="L56" s="503">
        <f>SUMIF('pdc 2015'!$V$7:$V$607,'Stato Patrimoniale - Passivo'!$A56,'pdc 2015'!$Q$7:$Q$607)</f>
        <v>0</v>
      </c>
      <c r="M56" s="503">
        <f>SUMIF('pdc 2015'!$V$7:$V$607,'Stato Patrimoniale - Passivo'!$A56,'pdc 2015'!$O$7:$O$607)</f>
        <v>0</v>
      </c>
      <c r="N56" s="504">
        <f t="shared" si="4"/>
        <v>0</v>
      </c>
      <c r="O56" s="397" t="str">
        <f t="shared" si="5"/>
        <v xml:space="preserve">-    </v>
      </c>
    </row>
    <row r="57" spans="1:15" s="389" customFormat="1" ht="17.25" customHeight="1">
      <c r="A57" s="354" t="s">
        <v>6397</v>
      </c>
      <c r="B57" s="354"/>
      <c r="C57" s="531"/>
      <c r="D57" s="400"/>
      <c r="E57" s="500" t="s">
        <v>6053</v>
      </c>
      <c r="F57" s="392" t="s">
        <v>2040</v>
      </c>
      <c r="G57" s="392"/>
      <c r="H57" s="500"/>
      <c r="I57" s="520"/>
      <c r="J57" s="523"/>
      <c r="K57" s="523">
        <f t="shared" si="6"/>
        <v>0</v>
      </c>
      <c r="L57" s="503">
        <f>SUMIF('pdc 2015'!$V$7:$V$607,'Stato Patrimoniale - Passivo'!$A57,'pdc 2015'!$Q$7:$Q$607)</f>
        <v>0</v>
      </c>
      <c r="M57" s="503">
        <f>SUMIF('pdc 2015'!$V$7:$V$607,'Stato Patrimoniale - Passivo'!$A57,'pdc 2015'!$O$7:$O$607)</f>
        <v>0</v>
      </c>
      <c r="N57" s="504">
        <f>L57-M57</f>
        <v>0</v>
      </c>
      <c r="O57" s="397" t="str">
        <f>IF(M57=0,"-    ",N57/M57)</f>
        <v xml:space="preserve">-    </v>
      </c>
    </row>
    <row r="58" spans="1:15" s="389" customFormat="1" ht="17.25" customHeight="1">
      <c r="A58" s="354" t="s">
        <v>6398</v>
      </c>
      <c r="B58" s="354"/>
      <c r="C58" s="531"/>
      <c r="D58" s="400"/>
      <c r="E58" s="500" t="s">
        <v>6055</v>
      </c>
      <c r="F58" s="392" t="s">
        <v>2191</v>
      </c>
      <c r="G58" s="392"/>
      <c r="H58" s="392"/>
      <c r="I58" s="520"/>
      <c r="J58" s="523"/>
      <c r="K58" s="523">
        <f t="shared" si="6"/>
        <v>0</v>
      </c>
      <c r="L58" s="503">
        <f>SUMIF('pdc 2015'!$V$7:$V$607,'Stato Patrimoniale - Passivo'!$A58,'pdc 2015'!$Q$7:$Q$607)</f>
        <v>0</v>
      </c>
      <c r="M58" s="503">
        <f>SUMIF('pdc 2015'!$V$7:$V$607,'Stato Patrimoniale - Passivo'!$A58,'pdc 2015'!$O$7:$O$607)</f>
        <v>0</v>
      </c>
      <c r="N58" s="504">
        <f>L58-M58</f>
        <v>0</v>
      </c>
      <c r="O58" s="397" t="str">
        <f>IF(M58=0,"-    ",N58/M58)</f>
        <v xml:space="preserve">-    </v>
      </c>
    </row>
    <row r="59" spans="1:15" s="354" customFormat="1" ht="17.25" customHeight="1">
      <c r="A59" s="354" t="s">
        <v>6399</v>
      </c>
      <c r="C59" s="398"/>
      <c r="D59" s="400"/>
      <c r="E59" s="532" t="s">
        <v>6400</v>
      </c>
      <c r="F59" s="533" t="s">
        <v>1847</v>
      </c>
      <c r="G59" s="533"/>
      <c r="H59" s="532"/>
      <c r="I59" s="534"/>
      <c r="J59" s="535"/>
      <c r="K59" s="535">
        <f t="shared" si="6"/>
        <v>0</v>
      </c>
      <c r="L59" s="503">
        <f>SUMIF('pdc 2015'!$V$7:$V$607,'Stato Patrimoniale - Passivo'!$A59,'pdc 2015'!$Q$7:$Q$607)</f>
        <v>0</v>
      </c>
      <c r="M59" s="395">
        <f>SUMIF('pdc 2015'!$V$7:$V$607,'Stato Patrimoniale - Passivo'!$A59,'pdc 2015'!$O$7:$O$607)</f>
        <v>0</v>
      </c>
      <c r="N59" s="396">
        <f>L59-M59</f>
        <v>0</v>
      </c>
      <c r="O59" s="407" t="str">
        <f>IF(M59=0,"-    ",N59/M59)</f>
        <v xml:space="preserve">-    </v>
      </c>
    </row>
    <row r="60" spans="1:15" s="389" customFormat="1" ht="17.25" customHeight="1">
      <c r="A60" s="354"/>
      <c r="B60" s="354"/>
      <c r="C60" s="458"/>
      <c r="D60" s="435" t="s">
        <v>6064</v>
      </c>
      <c r="E60" s="435"/>
      <c r="F60" s="435"/>
      <c r="G60" s="435"/>
      <c r="H60" s="435"/>
      <c r="I60" s="536"/>
      <c r="J60" s="438">
        <f>SUM(J42:J46)+SUM(J53:J59)</f>
        <v>0</v>
      </c>
      <c r="K60" s="438">
        <f>SUM(K42:K46)+SUM(K53:K59)</f>
        <v>0</v>
      </c>
      <c r="L60" s="438">
        <f>SUM(L42:L46)+SUM(L53:L59)</f>
        <v>0</v>
      </c>
      <c r="M60" s="438">
        <f>SUM(M42:M46)+SUM(M53:M59)</f>
        <v>0</v>
      </c>
      <c r="N60" s="439">
        <f>L60-M60</f>
        <v>0</v>
      </c>
      <c r="O60" s="440" t="str">
        <f>IF(M60=0,"-    ",N60/M60)</f>
        <v xml:space="preserve">-    </v>
      </c>
    </row>
    <row r="61" spans="1:15" s="354" customFormat="1" ht="17.25" customHeight="1">
      <c r="C61" s="408"/>
      <c r="D61" s="401"/>
      <c r="E61" s="402"/>
      <c r="F61" s="402"/>
      <c r="G61" s="402"/>
      <c r="H61" s="402"/>
      <c r="I61" s="514"/>
      <c r="J61" s="537"/>
      <c r="K61" s="538"/>
      <c r="L61" s="405"/>
      <c r="M61" s="405"/>
      <c r="N61" s="406"/>
      <c r="O61" s="407"/>
    </row>
    <row r="62" spans="1:15" s="389" customFormat="1" ht="17.25" customHeight="1">
      <c r="A62" s="354"/>
      <c r="B62" s="354"/>
      <c r="C62" s="390" t="s">
        <v>6065</v>
      </c>
      <c r="D62" s="513" t="s">
        <v>6401</v>
      </c>
      <c r="E62" s="443"/>
      <c r="F62" s="443"/>
      <c r="G62" s="443"/>
      <c r="H62" s="443"/>
      <c r="I62" s="443"/>
      <c r="J62" s="393"/>
      <c r="K62" s="394"/>
      <c r="L62" s="395"/>
      <c r="M62" s="395"/>
      <c r="N62" s="396"/>
      <c r="O62" s="397"/>
    </row>
    <row r="63" spans="1:15" s="389" customFormat="1" ht="17.25" customHeight="1">
      <c r="A63" s="354" t="s">
        <v>6402</v>
      </c>
      <c r="B63" s="354"/>
      <c r="C63" s="390"/>
      <c r="D63" s="500" t="s">
        <v>6010</v>
      </c>
      <c r="E63" s="392" t="s">
        <v>2391</v>
      </c>
      <c r="F63" s="392"/>
      <c r="G63" s="392"/>
      <c r="H63" s="392"/>
      <c r="I63" s="392"/>
      <c r="J63" s="393"/>
      <c r="K63" s="394"/>
      <c r="L63" s="395">
        <f>SUMIF('pdc 2015'!$V$7:$V$607,'Stato Patrimoniale - Passivo'!$A63,'pdc 2015'!$Q$7:$Q$607)</f>
        <v>0</v>
      </c>
      <c r="M63" s="395">
        <f>SUMIF('pdc 2015'!$V$7:$V$607,'Stato Patrimoniale - Passivo'!$A63,'pdc 2015'!$O$7:$O$607)</f>
        <v>0</v>
      </c>
      <c r="N63" s="396">
        <f>L63-M63</f>
        <v>0</v>
      </c>
      <c r="O63" s="397" t="str">
        <f>IF(M63=0,"-    ",N63/M63)</f>
        <v xml:space="preserve">-    </v>
      </c>
    </row>
    <row r="64" spans="1:15" s="389" customFormat="1" ht="17.25" customHeight="1">
      <c r="A64" s="354" t="s">
        <v>6403</v>
      </c>
      <c r="B64" s="354"/>
      <c r="C64" s="390"/>
      <c r="D64" s="500" t="s">
        <v>6015</v>
      </c>
      <c r="E64" s="392" t="s">
        <v>2399</v>
      </c>
      <c r="F64" s="392"/>
      <c r="G64" s="392"/>
      <c r="H64" s="392"/>
      <c r="I64" s="392"/>
      <c r="J64" s="393"/>
      <c r="K64" s="394"/>
      <c r="L64" s="395">
        <f>SUMIF('pdc 2015'!$V$7:$V$607,'Stato Patrimoniale - Passivo'!$A64,'pdc 2015'!$Q$7:$Q$607)</f>
        <v>0</v>
      </c>
      <c r="M64" s="395">
        <f>SUMIF('pdc 2015'!$V$7:$V$607,'Stato Patrimoniale - Passivo'!$A64,'pdc 2015'!$O$7:$O$607)</f>
        <v>0</v>
      </c>
      <c r="N64" s="396">
        <f>L64-M64</f>
        <v>0</v>
      </c>
      <c r="O64" s="397" t="str">
        <f>IF(M64=0,"-    ",N64/M64)</f>
        <v xml:space="preserve">-    </v>
      </c>
    </row>
    <row r="65" spans="1:15" s="389" customFormat="1" ht="17.25" customHeight="1">
      <c r="A65" s="354"/>
      <c r="B65" s="354"/>
      <c r="C65" s="458"/>
      <c r="D65" s="435" t="s">
        <v>6069</v>
      </c>
      <c r="E65" s="435"/>
      <c r="F65" s="435"/>
      <c r="G65" s="435"/>
      <c r="H65" s="435"/>
      <c r="I65" s="435"/>
      <c r="J65" s="436"/>
      <c r="K65" s="437"/>
      <c r="L65" s="438">
        <f>SUM(L63:L64)</f>
        <v>0</v>
      </c>
      <c r="M65" s="438">
        <f>SUM(M63:M64)</f>
        <v>0</v>
      </c>
      <c r="N65" s="439">
        <f>L65-M65</f>
        <v>0</v>
      </c>
      <c r="O65" s="440" t="str">
        <f>IF(M65=0,"-    ",N65/M65)</f>
        <v xml:space="preserve">-    </v>
      </c>
    </row>
    <row r="66" spans="1:15" s="354" customFormat="1" ht="17.25" customHeight="1" thickBot="1">
      <c r="C66" s="408"/>
      <c r="D66" s="401"/>
      <c r="E66" s="402"/>
      <c r="F66" s="402"/>
      <c r="G66" s="402"/>
      <c r="H66" s="402"/>
      <c r="I66" s="402"/>
      <c r="J66" s="403"/>
      <c r="K66" s="404"/>
      <c r="L66" s="405"/>
      <c r="M66" s="405"/>
      <c r="N66" s="406"/>
      <c r="O66" s="407"/>
    </row>
    <row r="67" spans="1:15" s="354" customFormat="1" ht="17.25" customHeight="1" thickTop="1" thickBot="1">
      <c r="C67" s="459" t="s">
        <v>6404</v>
      </c>
      <c r="D67" s="539"/>
      <c r="E67" s="461"/>
      <c r="F67" s="462"/>
      <c r="G67" s="462"/>
      <c r="H67" s="462"/>
      <c r="I67" s="461"/>
      <c r="J67" s="463"/>
      <c r="K67" s="464"/>
      <c r="L67" s="465">
        <f>L25+L33+L38+L60+L65</f>
        <v>0</v>
      </c>
      <c r="M67" s="465">
        <f>M25+M33+M38+M60+M65</f>
        <v>0</v>
      </c>
      <c r="N67" s="466">
        <f>L67-M67</f>
        <v>0</v>
      </c>
      <c r="O67" s="467" t="str">
        <f>IF(M67=0,"-    ",N67/M67)</f>
        <v xml:space="preserve">-    </v>
      </c>
    </row>
    <row r="68" spans="1:15" s="354" customFormat="1" ht="17.25" customHeight="1" thickTop="1">
      <c r="C68" s="408"/>
      <c r="D68" s="401"/>
      <c r="E68" s="402"/>
      <c r="F68" s="402"/>
      <c r="G68" s="402"/>
      <c r="H68" s="402"/>
      <c r="I68" s="402"/>
      <c r="J68" s="403"/>
      <c r="K68" s="404"/>
      <c r="L68" s="405"/>
      <c r="M68" s="405"/>
      <c r="N68" s="406"/>
      <c r="O68" s="407"/>
    </row>
    <row r="69" spans="1:15" s="354" customFormat="1" ht="17.25" customHeight="1">
      <c r="C69" s="390" t="s">
        <v>6405</v>
      </c>
      <c r="D69" s="513" t="s">
        <v>6336</v>
      </c>
      <c r="E69" s="443"/>
      <c r="F69" s="477"/>
      <c r="G69" s="477"/>
      <c r="H69" s="477"/>
      <c r="I69" s="400"/>
      <c r="J69" s="393"/>
      <c r="K69" s="394"/>
      <c r="L69" s="395"/>
      <c r="M69" s="395"/>
      <c r="N69" s="406"/>
      <c r="O69" s="407"/>
    </row>
    <row r="70" spans="1:15" s="354" customFormat="1" ht="17.25" customHeight="1">
      <c r="A70" s="354" t="s">
        <v>6406</v>
      </c>
      <c r="C70" s="408"/>
      <c r="D70" s="500" t="s">
        <v>6010</v>
      </c>
      <c r="E70" s="478" t="s">
        <v>6338</v>
      </c>
      <c r="F70" s="477"/>
      <c r="G70" s="477"/>
      <c r="H70" s="477"/>
      <c r="I70" s="400"/>
      <c r="J70" s="403"/>
      <c r="K70" s="404"/>
      <c r="L70" s="395">
        <f>SUMIF('pdc 2015'!$V$7:$V$607,'Stato Patrimoniale - Passivo'!$A70,'pdc 2015'!$Q$7:$Q$607)</f>
        <v>0</v>
      </c>
      <c r="M70" s="395">
        <f>SUMIF('pdc 2015'!$V$7:$V$607,'Stato Patrimoniale - Passivo'!$A70,'pdc 2015'!$O$7:$O$607)</f>
        <v>0</v>
      </c>
      <c r="N70" s="396">
        <f>L70-M70</f>
        <v>0</v>
      </c>
      <c r="O70" s="397" t="str">
        <f>IF(M70=0,"-    ",N70/M70)</f>
        <v xml:space="preserve">-    </v>
      </c>
    </row>
    <row r="71" spans="1:15" s="354" customFormat="1" ht="17.25" customHeight="1">
      <c r="A71" s="354" t="s">
        <v>6407</v>
      </c>
      <c r="C71" s="408"/>
      <c r="D71" s="500" t="s">
        <v>6015</v>
      </c>
      <c r="E71" s="478" t="s">
        <v>6340</v>
      </c>
      <c r="F71" s="477"/>
      <c r="G71" s="477"/>
      <c r="H71" s="477"/>
      <c r="I71" s="400"/>
      <c r="J71" s="403"/>
      <c r="K71" s="404"/>
      <c r="L71" s="395">
        <f>SUMIF('pdc 2015'!$V$7:$V$607,'Stato Patrimoniale - Passivo'!$A71,'pdc 2015'!$Q$7:$Q$607)</f>
        <v>0</v>
      </c>
      <c r="M71" s="395">
        <f>SUMIF('pdc 2015'!$V$7:$V$607,'Stato Patrimoniale - Passivo'!$A71,'pdc 2015'!$O$7:$O$607)</f>
        <v>0</v>
      </c>
      <c r="N71" s="396">
        <f>L71-M71</f>
        <v>0</v>
      </c>
      <c r="O71" s="397" t="str">
        <f>IF(M71=0,"-    ",N71/M71)</f>
        <v xml:space="preserve">-    </v>
      </c>
    </row>
    <row r="72" spans="1:15" s="354" customFormat="1" ht="17.25" customHeight="1">
      <c r="A72" s="354" t="s">
        <v>6408</v>
      </c>
      <c r="C72" s="408"/>
      <c r="D72" s="500" t="s">
        <v>6016</v>
      </c>
      <c r="E72" s="478" t="s">
        <v>6342</v>
      </c>
      <c r="F72" s="477"/>
      <c r="G72" s="477"/>
      <c r="H72" s="477"/>
      <c r="I72" s="400"/>
      <c r="J72" s="403"/>
      <c r="K72" s="404"/>
      <c r="L72" s="395">
        <f>SUMIF('pdc 2015'!$V$7:$V$607,'Stato Patrimoniale - Passivo'!$A72,'pdc 2015'!$Q$7:$Q$607)</f>
        <v>0</v>
      </c>
      <c r="M72" s="395">
        <f>SUMIF('pdc 2015'!$V$7:$V$607,'Stato Patrimoniale - Passivo'!$A72,'pdc 2015'!$O$7:$O$607)</f>
        <v>0</v>
      </c>
      <c r="N72" s="396">
        <f>L72-M72</f>
        <v>0</v>
      </c>
      <c r="O72" s="397" t="str">
        <f>IF(M72=0,"-    ",N72/M72)</f>
        <v xml:space="preserve">-    </v>
      </c>
    </row>
    <row r="73" spans="1:15" s="354" customFormat="1" ht="17.25" customHeight="1">
      <c r="A73" s="354" t="s">
        <v>6409</v>
      </c>
      <c r="C73" s="408"/>
      <c r="D73" s="500" t="s">
        <v>6017</v>
      </c>
      <c r="E73" s="478" t="s">
        <v>6344</v>
      </c>
      <c r="F73" s="477"/>
      <c r="G73" s="477"/>
      <c r="H73" s="477"/>
      <c r="I73" s="400"/>
      <c r="J73" s="403"/>
      <c r="K73" s="404"/>
      <c r="L73" s="395">
        <f>SUMIF('pdc 2015'!$V$7:$V$607,'Stato Patrimoniale - Passivo'!$A73,'pdc 2015'!$Q$7:$Q$607)</f>
        <v>0</v>
      </c>
      <c r="M73" s="395">
        <f>SUMIF('pdc 2015'!$V$7:$V$607,'Stato Patrimoniale - Passivo'!$A73,'pdc 2015'!$O$7:$O$607)</f>
        <v>0</v>
      </c>
      <c r="N73" s="396">
        <f>L73-M73</f>
        <v>0</v>
      </c>
      <c r="O73" s="397" t="str">
        <f>IF(M73=0,"-    ",N73/M73)</f>
        <v xml:space="preserve">-    </v>
      </c>
    </row>
    <row r="74" spans="1:15" s="389" customFormat="1" ht="17.25" customHeight="1" thickBot="1">
      <c r="A74" s="354"/>
      <c r="B74" s="354"/>
      <c r="C74" s="479"/>
      <c r="D74" s="481" t="s">
        <v>6410</v>
      </c>
      <c r="E74" s="481"/>
      <c r="F74" s="481"/>
      <c r="G74" s="481"/>
      <c r="H74" s="481"/>
      <c r="I74" s="481"/>
      <c r="J74" s="482"/>
      <c r="K74" s="483"/>
      <c r="L74" s="484">
        <f>SUM(L70:L73)</f>
        <v>0</v>
      </c>
      <c r="M74" s="484">
        <f>SUM(M70:M73)</f>
        <v>0</v>
      </c>
      <c r="N74" s="485">
        <f>L74-M74</f>
        <v>0</v>
      </c>
      <c r="O74" s="486" t="str">
        <f>IF(M74=0,"-    ",N74/M74)</f>
        <v xml:space="preserve">-    </v>
      </c>
    </row>
    <row r="75" spans="1:15">
      <c r="C75" s="343"/>
      <c r="D75" s="343"/>
      <c r="J75" s="490"/>
      <c r="K75" s="490"/>
      <c r="L75" s="490"/>
      <c r="M75" s="490"/>
    </row>
    <row r="76" spans="1:15">
      <c r="C76" s="343"/>
      <c r="D76" s="343"/>
      <c r="J76" s="490"/>
      <c r="K76" s="490"/>
      <c r="L76" s="490"/>
      <c r="M76" s="490"/>
    </row>
    <row r="77" spans="1:15">
      <c r="C77" s="343"/>
      <c r="D77" s="343"/>
      <c r="J77" s="490"/>
      <c r="K77" s="490"/>
      <c r="L77" s="490"/>
      <c r="M77" s="490"/>
    </row>
    <row r="78" spans="1:15">
      <c r="C78" s="343"/>
      <c r="D78" s="343"/>
      <c r="J78" s="490"/>
      <c r="K78" s="490"/>
      <c r="L78" s="490"/>
      <c r="M78" s="490"/>
    </row>
    <row r="79" spans="1:15">
      <c r="C79" s="343"/>
      <c r="D79" s="343"/>
      <c r="J79" s="490"/>
      <c r="K79" s="490"/>
      <c r="L79" s="490"/>
      <c r="M79" s="490"/>
    </row>
    <row r="80" spans="1:15">
      <c r="C80" s="343"/>
      <c r="D80" s="343"/>
      <c r="J80" s="490"/>
      <c r="K80" s="490"/>
      <c r="L80" s="490"/>
      <c r="M80" s="490"/>
    </row>
    <row r="81" spans="3:13">
      <c r="C81" s="343"/>
      <c r="D81" s="343"/>
      <c r="J81" s="490"/>
      <c r="K81" s="490"/>
      <c r="L81" s="490"/>
      <c r="M81" s="490"/>
    </row>
    <row r="82" spans="3:13">
      <c r="C82" s="343"/>
      <c r="D82" s="343"/>
      <c r="J82" s="490"/>
      <c r="K82" s="490"/>
      <c r="L82" s="490"/>
      <c r="M82" s="490"/>
    </row>
    <row r="83" spans="3:13">
      <c r="C83" s="343"/>
      <c r="D83" s="343"/>
      <c r="J83" s="490"/>
      <c r="K83" s="490"/>
      <c r="L83" s="490"/>
      <c r="M83" s="490"/>
    </row>
    <row r="84" spans="3:13">
      <c r="C84" s="343"/>
      <c r="D84" s="343"/>
      <c r="J84" s="490"/>
      <c r="K84" s="490"/>
      <c r="L84" s="490"/>
      <c r="M84" s="490"/>
    </row>
    <row r="85" spans="3:13">
      <c r="C85" s="343"/>
      <c r="D85" s="343"/>
    </row>
    <row r="86" spans="3:13">
      <c r="C86" s="343"/>
      <c r="D86" s="343"/>
    </row>
    <row r="87" spans="3:13">
      <c r="C87" s="343"/>
      <c r="D87" s="343"/>
    </row>
    <row r="88" spans="3:13">
      <c r="C88" s="343"/>
      <c r="D88" s="343"/>
    </row>
    <row r="89" spans="3:13">
      <c r="C89" s="343"/>
      <c r="D89" s="343"/>
    </row>
    <row r="90" spans="3:13">
      <c r="C90" s="343"/>
      <c r="D90" s="343"/>
    </row>
    <row r="91" spans="3:13">
      <c r="C91" s="343"/>
      <c r="D91" s="343"/>
    </row>
    <row r="92" spans="3:13">
      <c r="C92" s="343"/>
      <c r="D92" s="343"/>
    </row>
    <row r="93" spans="3:13">
      <c r="C93" s="343"/>
      <c r="D93" s="343"/>
    </row>
    <row r="94" spans="3:13">
      <c r="C94" s="343"/>
      <c r="D94" s="343"/>
    </row>
    <row r="95" spans="3:13">
      <c r="C95" s="343"/>
      <c r="D95" s="343"/>
    </row>
    <row r="96" spans="3:13">
      <c r="C96" s="343"/>
      <c r="D96" s="343"/>
    </row>
    <row r="97" spans="3:15">
      <c r="C97" s="343"/>
      <c r="D97" s="343"/>
    </row>
    <row r="98" spans="3:15">
      <c r="C98" s="343"/>
      <c r="D98" s="343"/>
    </row>
    <row r="99" spans="3:15" s="240" customFormat="1">
      <c r="C99" s="343"/>
      <c r="D99" s="343"/>
      <c r="I99" s="238"/>
      <c r="J99" s="238"/>
      <c r="K99" s="238"/>
      <c r="L99" s="238"/>
      <c r="M99" s="238"/>
      <c r="N99" s="238"/>
      <c r="O99" s="238"/>
    </row>
    <row r="100" spans="3:15" s="240" customFormat="1">
      <c r="C100" s="343"/>
      <c r="D100" s="343"/>
      <c r="I100" s="238"/>
      <c r="J100" s="238"/>
      <c r="K100" s="238"/>
      <c r="L100" s="238"/>
      <c r="M100" s="238"/>
      <c r="N100" s="238"/>
      <c r="O100" s="238"/>
    </row>
    <row r="101" spans="3:15" s="240" customFormat="1">
      <c r="C101" s="343"/>
      <c r="D101" s="343"/>
      <c r="I101" s="238"/>
      <c r="J101" s="238"/>
      <c r="K101" s="238"/>
      <c r="L101" s="238"/>
      <c r="M101" s="238"/>
      <c r="N101" s="238"/>
      <c r="O101" s="238"/>
    </row>
    <row r="102" spans="3:15" s="240" customFormat="1">
      <c r="C102" s="343"/>
      <c r="D102" s="343"/>
      <c r="I102" s="238"/>
      <c r="J102" s="238"/>
      <c r="K102" s="238"/>
      <c r="L102" s="238"/>
      <c r="M102" s="238"/>
      <c r="N102" s="238"/>
      <c r="O102" s="238"/>
    </row>
    <row r="103" spans="3:15" s="240" customFormat="1">
      <c r="C103" s="343"/>
      <c r="D103" s="343"/>
      <c r="I103" s="238"/>
      <c r="J103" s="238"/>
      <c r="K103" s="238"/>
      <c r="L103" s="238"/>
      <c r="M103" s="238"/>
      <c r="N103" s="238"/>
      <c r="O103" s="238"/>
    </row>
    <row r="104" spans="3:15" s="240" customFormat="1">
      <c r="C104" s="343"/>
      <c r="D104" s="343"/>
      <c r="I104" s="238"/>
      <c r="J104" s="238"/>
      <c r="K104" s="238"/>
      <c r="L104" s="238"/>
      <c r="M104" s="238"/>
      <c r="N104" s="238"/>
      <c r="O104" s="238"/>
    </row>
    <row r="105" spans="3:15" s="240" customFormat="1">
      <c r="C105" s="343"/>
      <c r="D105" s="343"/>
      <c r="I105" s="238"/>
      <c r="J105" s="238"/>
      <c r="K105" s="238"/>
      <c r="L105" s="238"/>
      <c r="M105" s="238"/>
      <c r="N105" s="238"/>
      <c r="O105" s="238"/>
    </row>
    <row r="106" spans="3:15" s="240" customFormat="1">
      <c r="C106" s="343"/>
      <c r="D106" s="343"/>
      <c r="I106" s="238"/>
      <c r="J106" s="238"/>
      <c r="K106" s="238"/>
      <c r="L106" s="238"/>
      <c r="M106" s="238"/>
      <c r="N106" s="238"/>
      <c r="O106" s="238"/>
    </row>
    <row r="107" spans="3:15" s="240" customFormat="1">
      <c r="C107" s="343"/>
      <c r="D107" s="343"/>
      <c r="I107" s="238"/>
      <c r="J107" s="238"/>
      <c r="K107" s="238"/>
      <c r="L107" s="238"/>
      <c r="M107" s="238"/>
      <c r="N107" s="238"/>
      <c r="O107" s="238"/>
    </row>
    <row r="108" spans="3:15" s="240" customFormat="1">
      <c r="C108" s="343"/>
      <c r="D108" s="343"/>
      <c r="I108" s="238"/>
      <c r="J108" s="238"/>
      <c r="K108" s="238"/>
      <c r="L108" s="238"/>
      <c r="M108" s="238"/>
      <c r="N108" s="238"/>
      <c r="O108" s="238"/>
    </row>
    <row r="109" spans="3:15" s="240" customFormat="1">
      <c r="C109" s="343"/>
      <c r="D109" s="343"/>
      <c r="I109" s="238"/>
      <c r="J109" s="238"/>
      <c r="K109" s="238"/>
      <c r="L109" s="238"/>
      <c r="M109" s="238"/>
      <c r="N109" s="238"/>
      <c r="O109" s="238"/>
    </row>
    <row r="110" spans="3:15" s="240" customFormat="1">
      <c r="C110" s="343"/>
      <c r="D110" s="343"/>
      <c r="I110" s="238"/>
      <c r="J110" s="238"/>
      <c r="K110" s="238"/>
      <c r="L110" s="238"/>
      <c r="M110" s="238"/>
      <c r="N110" s="238"/>
      <c r="O110" s="238"/>
    </row>
    <row r="111" spans="3:15" s="240" customFormat="1">
      <c r="C111" s="343"/>
      <c r="D111" s="343"/>
      <c r="I111" s="238"/>
      <c r="J111" s="238"/>
      <c r="K111" s="238"/>
      <c r="L111" s="238"/>
      <c r="M111" s="238"/>
      <c r="N111" s="238"/>
      <c r="O111" s="238"/>
    </row>
    <row r="112" spans="3:15" s="240" customFormat="1">
      <c r="C112" s="343"/>
      <c r="D112" s="343"/>
      <c r="I112" s="238"/>
      <c r="J112" s="238"/>
      <c r="K112" s="238"/>
      <c r="L112" s="238"/>
      <c r="M112" s="238"/>
      <c r="N112" s="238"/>
      <c r="O112" s="238"/>
    </row>
    <row r="113" spans="3:15" s="240" customFormat="1">
      <c r="C113" s="343"/>
      <c r="D113" s="343"/>
      <c r="I113" s="238"/>
      <c r="J113" s="238"/>
      <c r="K113" s="238"/>
      <c r="L113" s="238"/>
      <c r="M113" s="238"/>
      <c r="N113" s="238"/>
      <c r="O113" s="238"/>
    </row>
    <row r="114" spans="3:15" s="240" customFormat="1">
      <c r="C114" s="343"/>
      <c r="D114" s="343"/>
      <c r="I114" s="238"/>
      <c r="J114" s="238"/>
      <c r="K114" s="238"/>
      <c r="L114" s="238"/>
      <c r="M114" s="238"/>
      <c r="N114" s="238"/>
      <c r="O114" s="238"/>
    </row>
    <row r="115" spans="3:15" s="240" customFormat="1">
      <c r="C115" s="343"/>
      <c r="D115" s="343"/>
      <c r="I115" s="238"/>
      <c r="J115" s="238"/>
      <c r="K115" s="238"/>
      <c r="L115" s="238"/>
      <c r="M115" s="238"/>
      <c r="N115" s="238"/>
      <c r="O115" s="238"/>
    </row>
    <row r="116" spans="3:15" s="240" customFormat="1">
      <c r="C116" s="343"/>
      <c r="D116" s="343"/>
      <c r="I116" s="238"/>
      <c r="J116" s="238"/>
      <c r="K116" s="238"/>
      <c r="L116" s="238"/>
      <c r="M116" s="238"/>
      <c r="N116" s="238"/>
      <c r="O116" s="238"/>
    </row>
    <row r="117" spans="3:15" s="240" customFormat="1">
      <c r="C117" s="343"/>
      <c r="D117" s="343"/>
      <c r="I117" s="238"/>
      <c r="J117" s="238"/>
      <c r="K117" s="238"/>
      <c r="L117" s="238"/>
      <c r="M117" s="238"/>
      <c r="N117" s="238"/>
      <c r="O117" s="238"/>
    </row>
    <row r="118" spans="3:15" s="240" customFormat="1">
      <c r="C118" s="343"/>
      <c r="D118" s="343"/>
      <c r="I118" s="238"/>
      <c r="J118" s="238"/>
      <c r="K118" s="238"/>
      <c r="L118" s="238"/>
      <c r="M118" s="238"/>
      <c r="N118" s="238"/>
      <c r="O118" s="238"/>
    </row>
    <row r="119" spans="3:15" s="240" customFormat="1">
      <c r="C119" s="343"/>
      <c r="D119" s="343"/>
      <c r="I119" s="238"/>
      <c r="J119" s="238"/>
      <c r="K119" s="238"/>
      <c r="L119" s="238"/>
      <c r="M119" s="238"/>
      <c r="N119" s="238"/>
      <c r="O119" s="238"/>
    </row>
    <row r="120" spans="3:15" s="240" customFormat="1">
      <c r="C120" s="343"/>
      <c r="D120" s="343"/>
      <c r="I120" s="238"/>
      <c r="J120" s="238"/>
      <c r="K120" s="238"/>
      <c r="L120" s="238"/>
      <c r="M120" s="238"/>
      <c r="N120" s="238"/>
      <c r="O120" s="238"/>
    </row>
    <row r="121" spans="3:15" s="240" customFormat="1">
      <c r="C121" s="343"/>
      <c r="D121" s="343"/>
      <c r="I121" s="238"/>
      <c r="J121" s="238"/>
      <c r="K121" s="238"/>
      <c r="L121" s="238"/>
      <c r="M121" s="238"/>
      <c r="N121" s="238"/>
      <c r="O121" s="238"/>
    </row>
    <row r="122" spans="3:15" s="240" customFormat="1">
      <c r="C122" s="343"/>
      <c r="D122" s="343"/>
      <c r="I122" s="238"/>
      <c r="J122" s="238"/>
      <c r="K122" s="238"/>
      <c r="L122" s="238"/>
      <c r="M122" s="238"/>
      <c r="N122" s="238"/>
      <c r="O122" s="238"/>
    </row>
    <row r="123" spans="3:15" s="240" customFormat="1">
      <c r="C123" s="343"/>
      <c r="D123" s="343"/>
      <c r="I123" s="238"/>
      <c r="J123" s="238"/>
      <c r="K123" s="238"/>
      <c r="L123" s="238"/>
      <c r="M123" s="238"/>
      <c r="N123" s="238"/>
      <c r="O123" s="238"/>
    </row>
    <row r="124" spans="3:15" s="240" customFormat="1">
      <c r="C124" s="343"/>
      <c r="D124" s="343"/>
      <c r="I124" s="238"/>
      <c r="J124" s="238"/>
      <c r="K124" s="238"/>
      <c r="L124" s="238"/>
      <c r="M124" s="238"/>
      <c r="N124" s="238"/>
      <c r="O124" s="238"/>
    </row>
    <row r="125" spans="3:15" s="240" customFormat="1">
      <c r="C125" s="343"/>
      <c r="D125" s="343"/>
      <c r="I125" s="238"/>
      <c r="J125" s="238"/>
      <c r="K125" s="238"/>
      <c r="L125" s="238"/>
      <c r="M125" s="238"/>
      <c r="N125" s="238"/>
      <c r="O125" s="238"/>
    </row>
    <row r="126" spans="3:15" s="240" customFormat="1">
      <c r="C126" s="343"/>
      <c r="D126" s="343"/>
      <c r="I126" s="238"/>
      <c r="J126" s="238"/>
      <c r="K126" s="238"/>
      <c r="L126" s="238"/>
      <c r="M126" s="238"/>
      <c r="N126" s="238"/>
      <c r="O126" s="238"/>
    </row>
    <row r="127" spans="3:15" s="240" customFormat="1">
      <c r="C127" s="343"/>
      <c r="D127" s="343"/>
      <c r="I127" s="238"/>
      <c r="J127" s="238"/>
      <c r="K127" s="238"/>
      <c r="L127" s="238"/>
      <c r="M127" s="238"/>
      <c r="N127" s="238"/>
      <c r="O127" s="238"/>
    </row>
    <row r="128" spans="3:15" s="240" customFormat="1">
      <c r="C128" s="343"/>
      <c r="D128" s="343"/>
      <c r="I128" s="238"/>
      <c r="J128" s="238"/>
      <c r="K128" s="238"/>
      <c r="L128" s="238"/>
      <c r="M128" s="238"/>
      <c r="N128" s="238"/>
      <c r="O128" s="238"/>
    </row>
    <row r="129" spans="3:15" s="240" customFormat="1">
      <c r="C129" s="343"/>
      <c r="D129" s="343"/>
      <c r="I129" s="238"/>
      <c r="J129" s="238"/>
      <c r="K129" s="238"/>
      <c r="L129" s="238"/>
      <c r="M129" s="238"/>
      <c r="N129" s="238"/>
      <c r="O129" s="238"/>
    </row>
    <row r="130" spans="3:15" s="240" customFormat="1">
      <c r="C130" s="343"/>
      <c r="D130" s="343"/>
      <c r="I130" s="238"/>
      <c r="J130" s="238"/>
      <c r="K130" s="238"/>
      <c r="L130" s="238"/>
      <c r="M130" s="238"/>
      <c r="N130" s="238"/>
      <c r="O130" s="238"/>
    </row>
    <row r="131" spans="3:15" s="240" customFormat="1">
      <c r="C131" s="343"/>
      <c r="D131" s="343"/>
      <c r="I131" s="238"/>
      <c r="J131" s="238"/>
      <c r="K131" s="238"/>
      <c r="L131" s="238"/>
      <c r="M131" s="238"/>
      <c r="N131" s="238"/>
      <c r="O131" s="238"/>
    </row>
    <row r="132" spans="3:15" s="240" customFormat="1">
      <c r="C132" s="343"/>
      <c r="D132" s="343"/>
      <c r="I132" s="238"/>
      <c r="J132" s="238"/>
      <c r="K132" s="238"/>
      <c r="L132" s="238"/>
      <c r="M132" s="238"/>
      <c r="N132" s="238"/>
      <c r="O132" s="238"/>
    </row>
    <row r="133" spans="3:15" s="240" customFormat="1">
      <c r="C133" s="343"/>
      <c r="D133" s="343"/>
      <c r="I133" s="238"/>
      <c r="J133" s="238"/>
      <c r="K133" s="238"/>
      <c r="L133" s="238"/>
      <c r="M133" s="238"/>
      <c r="N133" s="238"/>
      <c r="O133" s="238"/>
    </row>
    <row r="134" spans="3:15" s="240" customFormat="1">
      <c r="C134" s="343"/>
      <c r="D134" s="343"/>
      <c r="I134" s="238"/>
      <c r="J134" s="238"/>
      <c r="K134" s="238"/>
      <c r="L134" s="238"/>
      <c r="M134" s="238"/>
      <c r="N134" s="238"/>
      <c r="O134" s="238"/>
    </row>
    <row r="135" spans="3:15" s="240" customFormat="1">
      <c r="C135" s="343"/>
      <c r="D135" s="343"/>
      <c r="I135" s="238"/>
      <c r="J135" s="238"/>
      <c r="K135" s="238"/>
      <c r="L135" s="238"/>
      <c r="M135" s="238"/>
      <c r="N135" s="238"/>
      <c r="O135" s="238"/>
    </row>
    <row r="136" spans="3:15" s="240" customFormat="1">
      <c r="C136" s="343"/>
      <c r="D136" s="343"/>
      <c r="I136" s="238"/>
      <c r="J136" s="238"/>
      <c r="K136" s="238"/>
      <c r="L136" s="238"/>
      <c r="M136" s="238"/>
      <c r="N136" s="238"/>
      <c r="O136" s="238"/>
    </row>
    <row r="137" spans="3:15" s="240" customFormat="1">
      <c r="C137" s="343"/>
      <c r="D137" s="343"/>
      <c r="I137" s="238"/>
      <c r="J137" s="238"/>
      <c r="K137" s="238"/>
      <c r="L137" s="238"/>
      <c r="M137" s="238"/>
      <c r="N137" s="238"/>
      <c r="O137" s="238"/>
    </row>
    <row r="138" spans="3:15" s="240" customFormat="1">
      <c r="C138" s="343"/>
      <c r="D138" s="343"/>
      <c r="I138" s="238"/>
      <c r="J138" s="238"/>
      <c r="K138" s="238"/>
      <c r="L138" s="238"/>
      <c r="M138" s="238"/>
      <c r="N138" s="238"/>
      <c r="O138" s="238"/>
    </row>
    <row r="139" spans="3:15" s="240" customFormat="1">
      <c r="C139" s="343"/>
      <c r="D139" s="343"/>
      <c r="I139" s="238"/>
      <c r="J139" s="238"/>
      <c r="K139" s="238"/>
      <c r="L139" s="238"/>
      <c r="M139" s="238"/>
      <c r="N139" s="238"/>
      <c r="O139" s="238"/>
    </row>
    <row r="140" spans="3:15" s="240" customFormat="1">
      <c r="C140" s="343"/>
      <c r="D140" s="343"/>
      <c r="I140" s="238"/>
      <c r="J140" s="238"/>
      <c r="K140" s="238"/>
      <c r="L140" s="238"/>
      <c r="M140" s="238"/>
      <c r="N140" s="238"/>
      <c r="O140" s="238"/>
    </row>
    <row r="141" spans="3:15" s="240" customFormat="1">
      <c r="C141" s="343"/>
      <c r="D141" s="343"/>
      <c r="I141" s="238"/>
      <c r="J141" s="238"/>
      <c r="K141" s="238"/>
      <c r="L141" s="238"/>
      <c r="M141" s="238"/>
      <c r="N141" s="238"/>
      <c r="O141" s="238"/>
    </row>
    <row r="142" spans="3:15" s="240" customFormat="1">
      <c r="C142" s="343"/>
      <c r="D142" s="343"/>
      <c r="I142" s="238"/>
      <c r="J142" s="238"/>
      <c r="K142" s="238"/>
      <c r="L142" s="238"/>
      <c r="M142" s="238"/>
      <c r="N142" s="238"/>
      <c r="O142" s="238"/>
    </row>
    <row r="143" spans="3:15" s="240" customFormat="1">
      <c r="C143" s="343"/>
      <c r="D143" s="343"/>
      <c r="I143" s="238"/>
      <c r="J143" s="238"/>
      <c r="K143" s="238"/>
      <c r="L143" s="238"/>
      <c r="M143" s="238"/>
      <c r="N143" s="238"/>
      <c r="O143" s="238"/>
    </row>
    <row r="144" spans="3:15" s="240" customFormat="1">
      <c r="C144" s="343"/>
      <c r="D144" s="343"/>
      <c r="I144" s="238"/>
      <c r="J144" s="238"/>
      <c r="K144" s="238"/>
      <c r="L144" s="238"/>
      <c r="M144" s="238"/>
      <c r="N144" s="238"/>
      <c r="O144" s="238"/>
    </row>
    <row r="145" spans="3:15" s="240" customFormat="1">
      <c r="C145" s="343"/>
      <c r="D145" s="343"/>
      <c r="I145" s="238"/>
      <c r="J145" s="238"/>
      <c r="K145" s="238"/>
      <c r="L145" s="238"/>
      <c r="M145" s="238"/>
      <c r="N145" s="238"/>
      <c r="O145" s="238"/>
    </row>
    <row r="146" spans="3:15" s="240" customFormat="1">
      <c r="C146" s="343"/>
      <c r="D146" s="343"/>
      <c r="I146" s="238"/>
      <c r="J146" s="238"/>
      <c r="K146" s="238"/>
      <c r="L146" s="238"/>
      <c r="M146" s="238"/>
      <c r="N146" s="238"/>
      <c r="O146" s="238"/>
    </row>
    <row r="147" spans="3:15" s="240" customFormat="1">
      <c r="C147" s="343"/>
      <c r="I147" s="238"/>
      <c r="J147" s="238"/>
      <c r="K147" s="238"/>
      <c r="L147" s="238"/>
      <c r="M147" s="238"/>
      <c r="N147" s="238"/>
      <c r="O147" s="238"/>
    </row>
    <row r="148" spans="3:15" s="240" customFormat="1">
      <c r="C148" s="343"/>
      <c r="I148" s="238"/>
      <c r="J148" s="238"/>
      <c r="K148" s="238"/>
      <c r="L148" s="238"/>
      <c r="M148" s="238"/>
      <c r="N148" s="238"/>
      <c r="O148" s="238"/>
    </row>
    <row r="149" spans="3:15" s="240" customFormat="1">
      <c r="C149" s="343"/>
      <c r="I149" s="238"/>
      <c r="J149" s="238"/>
      <c r="K149" s="238"/>
      <c r="L149" s="238"/>
      <c r="M149" s="238"/>
      <c r="N149" s="238"/>
      <c r="O149" s="238"/>
    </row>
    <row r="150" spans="3:15" s="240" customFormat="1">
      <c r="C150" s="343"/>
      <c r="I150" s="238"/>
      <c r="J150" s="238"/>
      <c r="K150" s="238"/>
      <c r="L150" s="238"/>
      <c r="M150" s="238"/>
      <c r="N150" s="238"/>
      <c r="O150" s="238"/>
    </row>
    <row r="151" spans="3:15" s="240" customFormat="1">
      <c r="C151" s="343"/>
      <c r="I151" s="238"/>
      <c r="J151" s="238"/>
      <c r="K151" s="238"/>
      <c r="L151" s="238"/>
      <c r="M151" s="238"/>
      <c r="N151" s="238"/>
      <c r="O151" s="238"/>
    </row>
    <row r="152" spans="3:15" s="240" customFormat="1">
      <c r="C152" s="343"/>
      <c r="I152" s="238"/>
      <c r="J152" s="238"/>
      <c r="K152" s="238"/>
      <c r="L152" s="238"/>
      <c r="M152" s="238"/>
      <c r="N152" s="238"/>
      <c r="O152" s="238"/>
    </row>
    <row r="153" spans="3:15" s="240" customFormat="1">
      <c r="C153" s="343"/>
      <c r="I153" s="238"/>
      <c r="J153" s="238"/>
      <c r="K153" s="238"/>
      <c r="L153" s="238"/>
      <c r="M153" s="238"/>
      <c r="N153" s="238"/>
      <c r="O153" s="238"/>
    </row>
    <row r="154" spans="3:15" s="240" customFormat="1">
      <c r="C154" s="343"/>
      <c r="I154" s="238"/>
      <c r="J154" s="238"/>
      <c r="K154" s="238"/>
      <c r="L154" s="238"/>
      <c r="M154" s="238"/>
      <c r="N154" s="238"/>
      <c r="O154" s="238"/>
    </row>
    <row r="155" spans="3:15" s="240" customFormat="1">
      <c r="C155" s="343"/>
      <c r="I155" s="238"/>
      <c r="J155" s="238"/>
      <c r="K155" s="238"/>
      <c r="L155" s="238"/>
      <c r="M155" s="238"/>
      <c r="N155" s="238"/>
      <c r="O155" s="238"/>
    </row>
    <row r="156" spans="3:15" s="240" customFormat="1">
      <c r="C156" s="343"/>
      <c r="I156" s="238"/>
      <c r="J156" s="238"/>
      <c r="K156" s="238"/>
      <c r="L156" s="238"/>
      <c r="M156" s="238"/>
      <c r="N156" s="238"/>
      <c r="O156" s="238"/>
    </row>
    <row r="157" spans="3:15" s="240" customFormat="1">
      <c r="C157" s="343"/>
      <c r="I157" s="238"/>
      <c r="J157" s="238"/>
      <c r="K157" s="238"/>
      <c r="L157" s="238"/>
      <c r="M157" s="238"/>
      <c r="N157" s="238"/>
      <c r="O157" s="238"/>
    </row>
    <row r="158" spans="3:15" s="240" customFormat="1">
      <c r="C158" s="343"/>
      <c r="I158" s="238"/>
      <c r="J158" s="238"/>
      <c r="K158" s="238"/>
      <c r="L158" s="238"/>
      <c r="M158" s="238"/>
      <c r="N158" s="238"/>
      <c r="O158" s="238"/>
    </row>
    <row r="159" spans="3:15" s="240" customFormat="1">
      <c r="C159" s="343"/>
      <c r="I159" s="238"/>
      <c r="J159" s="238"/>
      <c r="K159" s="238"/>
      <c r="L159" s="238"/>
      <c r="M159" s="238"/>
      <c r="N159" s="238"/>
      <c r="O159" s="238"/>
    </row>
    <row r="160" spans="3:15" s="240" customFormat="1">
      <c r="C160" s="343"/>
      <c r="I160" s="238"/>
      <c r="J160" s="238"/>
      <c r="K160" s="238"/>
      <c r="L160" s="238"/>
      <c r="M160" s="238"/>
      <c r="N160" s="238"/>
      <c r="O160" s="238"/>
    </row>
    <row r="161" spans="3:15" s="240" customFormat="1">
      <c r="C161" s="343"/>
      <c r="I161" s="238"/>
      <c r="J161" s="238"/>
      <c r="K161" s="238"/>
      <c r="L161" s="238"/>
      <c r="M161" s="238"/>
      <c r="N161" s="238"/>
      <c r="O161" s="238"/>
    </row>
    <row r="162" spans="3:15" s="240" customFormat="1">
      <c r="C162" s="343"/>
      <c r="I162" s="238"/>
      <c r="J162" s="238"/>
      <c r="K162" s="238"/>
      <c r="L162" s="238"/>
      <c r="M162" s="238"/>
      <c r="N162" s="238"/>
      <c r="O162" s="238"/>
    </row>
    <row r="163" spans="3:15" s="240" customFormat="1">
      <c r="C163" s="343"/>
      <c r="I163" s="238"/>
      <c r="J163" s="238"/>
      <c r="K163" s="238"/>
      <c r="L163" s="238"/>
      <c r="M163" s="238"/>
      <c r="N163" s="238"/>
      <c r="O163" s="238"/>
    </row>
    <row r="164" spans="3:15" s="240" customFormat="1">
      <c r="C164" s="343"/>
      <c r="I164" s="238"/>
      <c r="J164" s="238"/>
      <c r="K164" s="238"/>
      <c r="L164" s="238"/>
      <c r="M164" s="238"/>
      <c r="N164" s="238"/>
      <c r="O164" s="238"/>
    </row>
    <row r="165" spans="3:15" s="240" customFormat="1">
      <c r="C165" s="343"/>
      <c r="I165" s="238"/>
      <c r="J165" s="238"/>
      <c r="K165" s="238"/>
      <c r="L165" s="238"/>
      <c r="M165" s="238"/>
      <c r="N165" s="238"/>
      <c r="O165" s="238"/>
    </row>
    <row r="166" spans="3:15" s="240" customFormat="1">
      <c r="C166" s="343"/>
      <c r="I166" s="238"/>
      <c r="J166" s="238"/>
      <c r="K166" s="238"/>
      <c r="L166" s="238"/>
      <c r="M166" s="238"/>
      <c r="N166" s="238"/>
      <c r="O166" s="238"/>
    </row>
    <row r="167" spans="3:15" s="240" customFormat="1">
      <c r="C167" s="343"/>
      <c r="I167" s="238"/>
      <c r="J167" s="238"/>
      <c r="K167" s="238"/>
      <c r="L167" s="238"/>
      <c r="M167" s="238"/>
      <c r="N167" s="238"/>
      <c r="O167" s="238"/>
    </row>
    <row r="168" spans="3:15" s="240" customFormat="1">
      <c r="C168" s="343"/>
      <c r="I168" s="238"/>
      <c r="J168" s="238"/>
      <c r="K168" s="238"/>
      <c r="L168" s="238"/>
      <c r="M168" s="238"/>
      <c r="N168" s="238"/>
      <c r="O168" s="238"/>
    </row>
    <row r="169" spans="3:15" s="240" customFormat="1">
      <c r="C169" s="343"/>
      <c r="I169" s="238"/>
      <c r="J169" s="238"/>
      <c r="K169" s="238"/>
      <c r="L169" s="238"/>
      <c r="M169" s="238"/>
      <c r="N169" s="238"/>
      <c r="O169" s="238"/>
    </row>
    <row r="170" spans="3:15" s="240" customFormat="1">
      <c r="C170" s="343"/>
      <c r="I170" s="238"/>
      <c r="J170" s="238"/>
      <c r="K170" s="238"/>
      <c r="L170" s="238"/>
      <c r="M170" s="238"/>
      <c r="N170" s="238"/>
      <c r="O170" s="238"/>
    </row>
    <row r="171" spans="3:15" s="240" customFormat="1">
      <c r="C171" s="343"/>
      <c r="I171" s="238"/>
      <c r="J171" s="238"/>
      <c r="K171" s="238"/>
      <c r="L171" s="238"/>
      <c r="M171" s="238"/>
      <c r="N171" s="238"/>
      <c r="O171" s="238"/>
    </row>
    <row r="172" spans="3:15" s="240" customFormat="1">
      <c r="C172" s="343"/>
      <c r="I172" s="238"/>
      <c r="J172" s="238"/>
      <c r="K172" s="238"/>
      <c r="L172" s="238"/>
      <c r="M172" s="238"/>
      <c r="N172" s="238"/>
      <c r="O172" s="238"/>
    </row>
    <row r="173" spans="3:15" s="240" customFormat="1">
      <c r="C173" s="343"/>
      <c r="I173" s="238"/>
      <c r="J173" s="238"/>
      <c r="K173" s="238"/>
      <c r="L173" s="238"/>
      <c r="M173" s="238"/>
      <c r="N173" s="238"/>
      <c r="O173" s="238"/>
    </row>
    <row r="174" spans="3:15" s="240" customFormat="1">
      <c r="C174" s="343"/>
      <c r="I174" s="238"/>
      <c r="J174" s="238"/>
      <c r="K174" s="238"/>
      <c r="L174" s="238"/>
      <c r="M174" s="238"/>
      <c r="N174" s="238"/>
      <c r="O174" s="238"/>
    </row>
    <row r="175" spans="3:15" s="240" customFormat="1">
      <c r="C175" s="343"/>
      <c r="I175" s="238"/>
      <c r="J175" s="238"/>
      <c r="K175" s="238"/>
      <c r="L175" s="238"/>
      <c r="M175" s="238"/>
      <c r="N175" s="238"/>
      <c r="O175" s="238"/>
    </row>
    <row r="176" spans="3:15" s="240" customFormat="1">
      <c r="C176" s="343"/>
      <c r="I176" s="238"/>
      <c r="J176" s="238"/>
      <c r="K176" s="238"/>
      <c r="L176" s="238"/>
      <c r="M176" s="238"/>
      <c r="N176" s="238"/>
      <c r="O176" s="238"/>
    </row>
    <row r="177" spans="3:15" s="240" customFormat="1">
      <c r="C177" s="343"/>
      <c r="I177" s="238"/>
      <c r="J177" s="238"/>
      <c r="K177" s="238"/>
      <c r="L177" s="238"/>
      <c r="M177" s="238"/>
      <c r="N177" s="238"/>
      <c r="O177" s="238"/>
    </row>
    <row r="178" spans="3:15" s="240" customFormat="1">
      <c r="C178" s="343"/>
      <c r="I178" s="238"/>
      <c r="J178" s="238"/>
      <c r="K178" s="238"/>
      <c r="L178" s="238"/>
      <c r="M178" s="238"/>
      <c r="N178" s="238"/>
      <c r="O178" s="238"/>
    </row>
    <row r="179" spans="3:15" s="240" customFormat="1">
      <c r="C179" s="343"/>
      <c r="I179" s="238"/>
      <c r="J179" s="238"/>
      <c r="K179" s="238"/>
      <c r="L179" s="238"/>
      <c r="M179" s="238"/>
      <c r="N179" s="238"/>
      <c r="O179" s="238"/>
    </row>
    <row r="180" spans="3:15" s="240" customFormat="1">
      <c r="C180" s="343"/>
      <c r="I180" s="238"/>
      <c r="J180" s="238"/>
      <c r="K180" s="238"/>
      <c r="L180" s="238"/>
      <c r="M180" s="238"/>
      <c r="N180" s="238"/>
      <c r="O180" s="238"/>
    </row>
    <row r="181" spans="3:15" s="240" customFormat="1">
      <c r="C181" s="343"/>
      <c r="I181" s="238"/>
      <c r="J181" s="238"/>
      <c r="K181" s="238"/>
      <c r="L181" s="238"/>
      <c r="M181" s="238"/>
      <c r="N181" s="238"/>
      <c r="O181" s="238"/>
    </row>
    <row r="182" spans="3:15" s="240" customFormat="1">
      <c r="C182" s="343"/>
      <c r="I182" s="238"/>
      <c r="J182" s="238"/>
      <c r="K182" s="238"/>
      <c r="L182" s="238"/>
      <c r="M182" s="238"/>
      <c r="N182" s="238"/>
      <c r="O182" s="238"/>
    </row>
    <row r="183" spans="3:15" s="240" customFormat="1">
      <c r="C183" s="343"/>
      <c r="I183" s="238"/>
      <c r="J183" s="238"/>
      <c r="K183" s="238"/>
      <c r="L183" s="238"/>
      <c r="M183" s="238"/>
      <c r="N183" s="238"/>
      <c r="O183" s="238"/>
    </row>
    <row r="184" spans="3:15" s="240" customFormat="1">
      <c r="C184" s="343"/>
      <c r="I184" s="238"/>
      <c r="J184" s="238"/>
      <c r="K184" s="238"/>
      <c r="L184" s="238"/>
      <c r="M184" s="238"/>
      <c r="N184" s="238"/>
      <c r="O184" s="238"/>
    </row>
    <row r="185" spans="3:15" s="240" customFormat="1">
      <c r="C185" s="343"/>
      <c r="I185" s="238"/>
      <c r="J185" s="238"/>
      <c r="K185" s="238"/>
      <c r="L185" s="238"/>
      <c r="M185" s="238"/>
      <c r="N185" s="238"/>
      <c r="O185" s="238"/>
    </row>
    <row r="186" spans="3:15" s="240" customFormat="1">
      <c r="C186" s="343"/>
      <c r="I186" s="238"/>
      <c r="J186" s="238"/>
      <c r="K186" s="238"/>
      <c r="L186" s="238"/>
      <c r="M186" s="238"/>
      <c r="N186" s="238"/>
      <c r="O186" s="238"/>
    </row>
    <row r="187" spans="3:15" s="240" customFormat="1">
      <c r="C187" s="343"/>
      <c r="I187" s="238"/>
      <c r="J187" s="238"/>
      <c r="K187" s="238"/>
      <c r="L187" s="238"/>
      <c r="M187" s="238"/>
      <c r="N187" s="238"/>
      <c r="O187" s="238"/>
    </row>
    <row r="188" spans="3:15" s="240" customFormat="1">
      <c r="C188" s="343"/>
      <c r="I188" s="238"/>
      <c r="J188" s="238"/>
      <c r="K188" s="238"/>
      <c r="L188" s="238"/>
      <c r="M188" s="238"/>
      <c r="N188" s="238"/>
      <c r="O188" s="238"/>
    </row>
    <row r="189" spans="3:15" s="240" customFormat="1">
      <c r="C189" s="343"/>
      <c r="I189" s="238"/>
      <c r="J189" s="238"/>
      <c r="K189" s="238"/>
      <c r="L189" s="238"/>
      <c r="M189" s="238"/>
      <c r="N189" s="238"/>
      <c r="O189" s="238"/>
    </row>
    <row r="190" spans="3:15" s="240" customFormat="1">
      <c r="C190" s="343"/>
      <c r="I190" s="238"/>
      <c r="J190" s="238"/>
      <c r="K190" s="238"/>
      <c r="L190" s="238"/>
      <c r="M190" s="238"/>
      <c r="N190" s="238"/>
      <c r="O190" s="238"/>
    </row>
    <row r="191" spans="3:15" s="240" customFormat="1">
      <c r="C191" s="343"/>
      <c r="I191" s="238"/>
      <c r="J191" s="238"/>
      <c r="K191" s="238"/>
      <c r="L191" s="238"/>
      <c r="M191" s="238"/>
      <c r="N191" s="238"/>
      <c r="O191" s="238"/>
    </row>
    <row r="192" spans="3:15" s="240" customFormat="1">
      <c r="C192" s="343"/>
      <c r="I192" s="238"/>
      <c r="J192" s="238"/>
      <c r="K192" s="238"/>
      <c r="L192" s="238"/>
      <c r="M192" s="238"/>
      <c r="N192" s="238"/>
      <c r="O192" s="238"/>
    </row>
    <row r="193" spans="3:15" s="240" customFormat="1">
      <c r="C193" s="343"/>
      <c r="I193" s="238"/>
      <c r="J193" s="238"/>
      <c r="K193" s="238"/>
      <c r="L193" s="238"/>
      <c r="M193" s="238"/>
      <c r="N193" s="238"/>
      <c r="O193" s="238"/>
    </row>
    <row r="194" spans="3:15" s="240" customFormat="1">
      <c r="C194" s="343"/>
      <c r="I194" s="238"/>
      <c r="J194" s="238"/>
      <c r="K194" s="238"/>
      <c r="L194" s="238"/>
      <c r="M194" s="238"/>
      <c r="N194" s="238"/>
      <c r="O194" s="238"/>
    </row>
    <row r="195" spans="3:15" s="240" customFormat="1">
      <c r="C195" s="343"/>
      <c r="I195" s="238"/>
      <c r="J195" s="238"/>
      <c r="K195" s="238"/>
      <c r="L195" s="238"/>
      <c r="M195" s="238"/>
      <c r="N195" s="238"/>
      <c r="O195" s="238"/>
    </row>
    <row r="196" spans="3:15" s="240" customFormat="1">
      <c r="C196" s="343"/>
      <c r="I196" s="238"/>
      <c r="J196" s="238"/>
      <c r="K196" s="238"/>
      <c r="L196" s="238"/>
      <c r="M196" s="238"/>
      <c r="N196" s="238"/>
      <c r="O196" s="238"/>
    </row>
    <row r="197" spans="3:15" s="240" customFormat="1">
      <c r="C197" s="343"/>
      <c r="I197" s="238"/>
      <c r="J197" s="238"/>
      <c r="K197" s="238"/>
      <c r="L197" s="238"/>
      <c r="M197" s="238"/>
      <c r="N197" s="238"/>
      <c r="O197" s="238"/>
    </row>
    <row r="198" spans="3:15" s="240" customFormat="1">
      <c r="C198" s="343"/>
      <c r="I198" s="238"/>
      <c r="J198" s="238"/>
      <c r="K198" s="238"/>
      <c r="L198" s="238"/>
      <c r="M198" s="238"/>
      <c r="N198" s="238"/>
      <c r="O198" s="238"/>
    </row>
    <row r="199" spans="3:15" s="240" customFormat="1">
      <c r="C199" s="343"/>
      <c r="I199" s="238"/>
      <c r="J199" s="238"/>
      <c r="K199" s="238"/>
      <c r="L199" s="238"/>
      <c r="M199" s="238"/>
      <c r="N199" s="238"/>
      <c r="O199" s="238"/>
    </row>
    <row r="200" spans="3:15" s="240" customFormat="1">
      <c r="C200" s="343"/>
      <c r="I200" s="238"/>
      <c r="J200" s="238"/>
      <c r="K200" s="238"/>
      <c r="L200" s="238"/>
      <c r="M200" s="238"/>
      <c r="N200" s="238"/>
      <c r="O200" s="238"/>
    </row>
    <row r="201" spans="3:15" s="240" customFormat="1">
      <c r="C201" s="343"/>
      <c r="I201" s="238"/>
      <c r="J201" s="238"/>
      <c r="K201" s="238"/>
      <c r="L201" s="238"/>
      <c r="M201" s="238"/>
      <c r="N201" s="238"/>
      <c r="O201" s="238"/>
    </row>
    <row r="202" spans="3:15" s="240" customFormat="1">
      <c r="C202" s="343"/>
      <c r="I202" s="238"/>
      <c r="J202" s="238"/>
      <c r="K202" s="238"/>
      <c r="L202" s="238"/>
      <c r="M202" s="238"/>
      <c r="N202" s="238"/>
      <c r="O202" s="238"/>
    </row>
    <row r="203" spans="3:15" s="240" customFormat="1">
      <c r="C203" s="343"/>
      <c r="I203" s="238"/>
      <c r="J203" s="238"/>
      <c r="K203" s="238"/>
      <c r="L203" s="238"/>
      <c r="M203" s="238"/>
      <c r="N203" s="238"/>
      <c r="O203" s="238"/>
    </row>
    <row r="204" spans="3:15" s="240" customFormat="1">
      <c r="C204" s="343"/>
      <c r="I204" s="238"/>
      <c r="J204" s="238"/>
      <c r="K204" s="238"/>
      <c r="L204" s="238"/>
      <c r="M204" s="238"/>
      <c r="N204" s="238"/>
      <c r="O204" s="238"/>
    </row>
    <row r="205" spans="3:15" s="240" customFormat="1">
      <c r="C205" s="343"/>
      <c r="I205" s="238"/>
      <c r="J205" s="238"/>
      <c r="K205" s="238"/>
      <c r="L205" s="238"/>
      <c r="M205" s="238"/>
      <c r="N205" s="238"/>
      <c r="O205" s="238"/>
    </row>
    <row r="206" spans="3:15" s="240" customFormat="1">
      <c r="C206" s="343"/>
      <c r="I206" s="238"/>
      <c r="J206" s="238"/>
      <c r="K206" s="238"/>
      <c r="L206" s="238"/>
      <c r="M206" s="238"/>
      <c r="N206" s="238"/>
      <c r="O206" s="238"/>
    </row>
    <row r="207" spans="3:15" s="240" customFormat="1">
      <c r="C207" s="343"/>
      <c r="I207" s="238"/>
      <c r="J207" s="238"/>
      <c r="K207" s="238"/>
      <c r="L207" s="238"/>
      <c r="M207" s="238"/>
      <c r="N207" s="238"/>
      <c r="O207" s="238"/>
    </row>
    <row r="208" spans="3:15" s="240" customFormat="1">
      <c r="C208" s="343"/>
      <c r="I208" s="238"/>
      <c r="J208" s="238"/>
      <c r="K208" s="238"/>
      <c r="L208" s="238"/>
      <c r="M208" s="238"/>
      <c r="N208" s="238"/>
      <c r="O208" s="238"/>
    </row>
    <row r="209" spans="3:15" s="240" customFormat="1">
      <c r="C209" s="343"/>
      <c r="I209" s="238"/>
      <c r="J209" s="238"/>
      <c r="K209" s="238"/>
      <c r="L209" s="238"/>
      <c r="M209" s="238"/>
      <c r="N209" s="238"/>
      <c r="O209" s="238"/>
    </row>
    <row r="210" spans="3:15" s="240" customFormat="1">
      <c r="C210" s="343"/>
      <c r="I210" s="238"/>
      <c r="J210" s="238"/>
      <c r="K210" s="238"/>
      <c r="L210" s="238"/>
      <c r="M210" s="238"/>
      <c r="N210" s="238"/>
      <c r="O210" s="238"/>
    </row>
    <row r="211" spans="3:15" s="240" customFormat="1">
      <c r="C211" s="343"/>
      <c r="I211" s="238"/>
      <c r="J211" s="238"/>
      <c r="K211" s="238"/>
      <c r="L211" s="238"/>
      <c r="M211" s="238"/>
      <c r="N211" s="238"/>
      <c r="O211" s="238"/>
    </row>
    <row r="212" spans="3:15" s="240" customFormat="1">
      <c r="C212" s="343"/>
      <c r="I212" s="238"/>
      <c r="J212" s="238"/>
      <c r="K212" s="238"/>
      <c r="L212" s="238"/>
      <c r="M212" s="238"/>
      <c r="N212" s="238"/>
      <c r="O212" s="238"/>
    </row>
    <row r="213" spans="3:15" s="240" customFormat="1">
      <c r="C213" s="343"/>
      <c r="I213" s="238"/>
      <c r="J213" s="238"/>
      <c r="K213" s="238"/>
      <c r="L213" s="238"/>
      <c r="M213" s="238"/>
      <c r="N213" s="238"/>
      <c r="O213" s="238"/>
    </row>
    <row r="214" spans="3:15" s="240" customFormat="1">
      <c r="C214" s="343"/>
      <c r="I214" s="238"/>
      <c r="J214" s="238"/>
      <c r="K214" s="238"/>
      <c r="L214" s="238"/>
      <c r="M214" s="238"/>
      <c r="N214" s="238"/>
      <c r="O214" s="238"/>
    </row>
    <row r="215" spans="3:15" s="240" customFormat="1">
      <c r="C215" s="343"/>
      <c r="I215" s="238"/>
      <c r="J215" s="238"/>
      <c r="K215" s="238"/>
      <c r="L215" s="238"/>
      <c r="M215" s="238"/>
      <c r="N215" s="238"/>
      <c r="O215" s="238"/>
    </row>
    <row r="216" spans="3:15" s="240" customFormat="1">
      <c r="C216" s="343"/>
      <c r="I216" s="238"/>
      <c r="J216" s="238"/>
      <c r="K216" s="238"/>
      <c r="L216" s="238"/>
      <c r="M216" s="238"/>
      <c r="N216" s="238"/>
      <c r="O216" s="238"/>
    </row>
    <row r="217" spans="3:15" s="240" customFormat="1">
      <c r="C217" s="343"/>
      <c r="I217" s="238"/>
      <c r="J217" s="238"/>
      <c r="K217" s="238"/>
      <c r="L217" s="238"/>
      <c r="M217" s="238"/>
      <c r="N217" s="238"/>
      <c r="O217" s="238"/>
    </row>
    <row r="218" spans="3:15" s="240" customFormat="1">
      <c r="C218" s="343"/>
      <c r="I218" s="238"/>
      <c r="J218" s="238"/>
      <c r="K218" s="238"/>
      <c r="L218" s="238"/>
      <c r="M218" s="238"/>
      <c r="N218" s="238"/>
      <c r="O218" s="238"/>
    </row>
    <row r="219" spans="3:15" s="240" customFormat="1">
      <c r="C219" s="343"/>
      <c r="I219" s="238"/>
      <c r="J219" s="238"/>
      <c r="K219" s="238"/>
      <c r="L219" s="238"/>
      <c r="M219" s="238"/>
      <c r="N219" s="238"/>
      <c r="O219" s="238"/>
    </row>
    <row r="220" spans="3:15" s="240" customFormat="1">
      <c r="C220" s="343"/>
      <c r="I220" s="238"/>
      <c r="J220" s="238"/>
      <c r="K220" s="238"/>
      <c r="L220" s="238"/>
      <c r="M220" s="238"/>
      <c r="N220" s="238"/>
      <c r="O220" s="238"/>
    </row>
    <row r="221" spans="3:15" s="240" customFormat="1">
      <c r="C221" s="343"/>
      <c r="I221" s="238"/>
      <c r="J221" s="238"/>
      <c r="K221" s="238"/>
      <c r="L221" s="238"/>
      <c r="M221" s="238"/>
      <c r="N221" s="238"/>
      <c r="O221" s="238"/>
    </row>
    <row r="222" spans="3:15" s="240" customFormat="1">
      <c r="C222" s="343"/>
      <c r="I222" s="238"/>
      <c r="J222" s="238"/>
      <c r="K222" s="238"/>
      <c r="L222" s="238"/>
      <c r="M222" s="238"/>
      <c r="N222" s="238"/>
      <c r="O222" s="238"/>
    </row>
    <row r="223" spans="3:15" s="240" customFormat="1">
      <c r="C223" s="343"/>
      <c r="I223" s="238"/>
      <c r="J223" s="238"/>
      <c r="K223" s="238"/>
      <c r="L223" s="238"/>
      <c r="M223" s="238"/>
      <c r="N223" s="238"/>
      <c r="O223" s="238"/>
    </row>
    <row r="224" spans="3:15" s="240" customFormat="1">
      <c r="C224" s="343"/>
      <c r="I224" s="238"/>
      <c r="J224" s="238"/>
      <c r="K224" s="238"/>
      <c r="L224" s="238"/>
      <c r="M224" s="238"/>
      <c r="N224" s="238"/>
      <c r="O224" s="238"/>
    </row>
    <row r="225" spans="3:15" s="240" customFormat="1">
      <c r="C225" s="343"/>
      <c r="I225" s="238"/>
      <c r="J225" s="238"/>
      <c r="K225" s="238"/>
      <c r="L225" s="238"/>
      <c r="M225" s="238"/>
      <c r="N225" s="238"/>
      <c r="O225" s="238"/>
    </row>
    <row r="226" spans="3:15" s="240" customFormat="1">
      <c r="C226" s="343"/>
      <c r="I226" s="238"/>
      <c r="J226" s="238"/>
      <c r="K226" s="238"/>
      <c r="L226" s="238"/>
      <c r="M226" s="238"/>
      <c r="N226" s="238"/>
      <c r="O226" s="238"/>
    </row>
    <row r="227" spans="3:15" s="240" customFormat="1">
      <c r="C227" s="343"/>
      <c r="I227" s="238"/>
      <c r="J227" s="238"/>
      <c r="K227" s="238"/>
      <c r="L227" s="238"/>
      <c r="M227" s="238"/>
      <c r="N227" s="238"/>
      <c r="O227" s="238"/>
    </row>
    <row r="228" spans="3:15" s="240" customFormat="1">
      <c r="C228" s="343"/>
      <c r="I228" s="238"/>
      <c r="J228" s="238"/>
      <c r="K228" s="238"/>
      <c r="L228" s="238"/>
      <c r="M228" s="238"/>
      <c r="N228" s="238"/>
      <c r="O228" s="238"/>
    </row>
    <row r="229" spans="3:15" s="240" customFormat="1">
      <c r="C229" s="343"/>
      <c r="I229" s="238"/>
      <c r="J229" s="238"/>
      <c r="K229" s="238"/>
      <c r="L229" s="238"/>
      <c r="M229" s="238"/>
      <c r="N229" s="238"/>
      <c r="O229" s="238"/>
    </row>
    <row r="230" spans="3:15" s="240" customFormat="1">
      <c r="C230" s="343"/>
      <c r="I230" s="238"/>
      <c r="J230" s="238"/>
      <c r="K230" s="238"/>
      <c r="L230" s="238"/>
      <c r="M230" s="238"/>
      <c r="N230" s="238"/>
      <c r="O230" s="238"/>
    </row>
    <row r="231" spans="3:15" s="240" customFormat="1">
      <c r="C231" s="343"/>
      <c r="I231" s="238"/>
      <c r="J231" s="238"/>
      <c r="K231" s="238"/>
      <c r="L231" s="238"/>
      <c r="M231" s="238"/>
      <c r="N231" s="238"/>
      <c r="O231" s="238"/>
    </row>
    <row r="232" spans="3:15" s="240" customFormat="1">
      <c r="C232" s="343"/>
      <c r="I232" s="238"/>
      <c r="J232" s="238"/>
      <c r="K232" s="238"/>
      <c r="L232" s="238"/>
      <c r="M232" s="238"/>
      <c r="N232" s="238"/>
      <c r="O232" s="238"/>
    </row>
    <row r="233" spans="3:15" s="240" customFormat="1">
      <c r="C233" s="343"/>
      <c r="I233" s="238"/>
      <c r="J233" s="238"/>
      <c r="K233" s="238"/>
      <c r="L233" s="238"/>
      <c r="M233" s="238"/>
      <c r="N233" s="238"/>
      <c r="O233" s="238"/>
    </row>
    <row r="234" spans="3:15" s="240" customFormat="1">
      <c r="C234" s="343"/>
      <c r="I234" s="238"/>
      <c r="J234" s="238"/>
      <c r="K234" s="238"/>
      <c r="L234" s="238"/>
      <c r="M234" s="238"/>
      <c r="N234" s="238"/>
      <c r="O234" s="238"/>
    </row>
    <row r="235" spans="3:15" s="240" customFormat="1">
      <c r="C235" s="343"/>
      <c r="I235" s="238"/>
      <c r="J235" s="238"/>
      <c r="K235" s="238"/>
      <c r="L235" s="238"/>
      <c r="M235" s="238"/>
      <c r="N235" s="238"/>
      <c r="O235" s="238"/>
    </row>
    <row r="236" spans="3:15" s="240" customFormat="1">
      <c r="C236" s="343"/>
      <c r="I236" s="238"/>
      <c r="J236" s="238"/>
      <c r="K236" s="238"/>
      <c r="L236" s="238"/>
      <c r="M236" s="238"/>
      <c r="N236" s="238"/>
      <c r="O236" s="238"/>
    </row>
    <row r="237" spans="3:15" s="240" customFormat="1">
      <c r="C237" s="343"/>
      <c r="I237" s="238"/>
      <c r="J237" s="238"/>
      <c r="K237" s="238"/>
      <c r="L237" s="238"/>
      <c r="M237" s="238"/>
      <c r="N237" s="238"/>
      <c r="O237" s="238"/>
    </row>
    <row r="238" spans="3:15" s="240" customFormat="1">
      <c r="C238" s="343"/>
      <c r="I238" s="238"/>
      <c r="J238" s="238"/>
      <c r="K238" s="238"/>
      <c r="L238" s="238"/>
      <c r="M238" s="238"/>
      <c r="N238" s="238"/>
      <c r="O238" s="238"/>
    </row>
    <row r="239" spans="3:15" s="240" customFormat="1">
      <c r="C239" s="343"/>
      <c r="I239" s="238"/>
      <c r="J239" s="238"/>
      <c r="K239" s="238"/>
      <c r="L239" s="238"/>
      <c r="M239" s="238"/>
      <c r="N239" s="238"/>
      <c r="O239" s="238"/>
    </row>
  </sheetData>
  <mergeCells count="8">
    <mergeCell ref="G51:I51"/>
    <mergeCell ref="G52:I52"/>
    <mergeCell ref="C1:L1"/>
    <mergeCell ref="D40:I40"/>
    <mergeCell ref="G47:I47"/>
    <mergeCell ref="G48:I48"/>
    <mergeCell ref="G49:I49"/>
    <mergeCell ref="G50:I50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42" fitToHeight="0" orientation="portrait" r:id="rId1"/>
  <headerFooter alignWithMargins="0">
    <oddFooter>&amp;C&amp;"Garamond,Corsivo"&amp;P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C1:AL268"/>
  <sheetViews>
    <sheetView showGridLines="0" view="pageBreakPreview" zoomScale="80" zoomScaleNormal="100" zoomScaleSheetLayoutView="80" workbookViewId="0">
      <selection activeCell="Q309" sqref="Q309"/>
    </sheetView>
  </sheetViews>
  <sheetFormatPr defaultColWidth="10.42578125" defaultRowHeight="15"/>
  <cols>
    <col min="1" max="2" width="10.42578125" style="238"/>
    <col min="3" max="3" width="4" style="240" customWidth="1"/>
    <col min="4" max="4" width="4.5703125" style="240" customWidth="1"/>
    <col min="5" max="5" width="1.85546875" style="240" customWidth="1"/>
    <col min="6" max="8" width="4" style="240" customWidth="1"/>
    <col min="9" max="9" width="68.7109375" style="238" customWidth="1"/>
    <col min="10" max="10" width="21.5703125" style="238" bestFit="1" customWidth="1"/>
    <col min="11" max="11" width="21.42578125" style="238" bestFit="1" customWidth="1"/>
    <col min="12" max="12" width="24" style="238" customWidth="1"/>
    <col min="13" max="13" width="21.42578125" style="238" bestFit="1" customWidth="1"/>
    <col min="14" max="14" width="20" style="238" bestFit="1" customWidth="1"/>
    <col min="15" max="15" width="15.28515625" style="238" bestFit="1" customWidth="1"/>
    <col min="16" max="16384" width="10.42578125" style="238"/>
  </cols>
  <sheetData>
    <row r="1" spans="3:17" ht="36.75" customHeight="1">
      <c r="C1" s="774" t="s">
        <v>6075</v>
      </c>
      <c r="D1" s="774"/>
      <c r="E1" s="774"/>
      <c r="F1" s="774"/>
      <c r="G1" s="774"/>
      <c r="H1" s="774"/>
      <c r="I1" s="774"/>
      <c r="J1" s="774"/>
      <c r="K1" s="774"/>
      <c r="L1" s="774"/>
      <c r="M1" s="239"/>
      <c r="N1" s="239"/>
      <c r="O1" s="239"/>
    </row>
    <row r="3" spans="3:17" ht="15.75" thickBot="1"/>
    <row r="4" spans="3:17" s="354" customFormat="1" ht="27.6" customHeight="1">
      <c r="C4" s="355"/>
      <c r="D4" s="356"/>
      <c r="E4" s="356"/>
      <c r="F4" s="356"/>
      <c r="G4" s="356"/>
      <c r="H4" s="356"/>
      <c r="I4" s="788" t="s">
        <v>6411</v>
      </c>
      <c r="J4" s="788"/>
      <c r="K4" s="788"/>
      <c r="L4" s="788"/>
      <c r="M4" s="789"/>
      <c r="N4" s="790" t="s">
        <v>6076</v>
      </c>
      <c r="O4" s="791"/>
    </row>
    <row r="5" spans="3:17" s="354" customFormat="1" ht="27.6" customHeight="1" thickBot="1">
      <c r="C5" s="362"/>
      <c r="D5" s="363"/>
      <c r="E5" s="363"/>
      <c r="F5" s="363"/>
      <c r="G5" s="363"/>
      <c r="H5" s="363"/>
      <c r="I5" s="794" t="s">
        <v>6412</v>
      </c>
      <c r="J5" s="794"/>
      <c r="K5" s="794"/>
      <c r="L5" s="794"/>
      <c r="M5" s="795"/>
      <c r="N5" s="792"/>
      <c r="O5" s="793"/>
    </row>
    <row r="6" spans="3:17" s="369" customFormat="1" ht="15" customHeight="1" thickBot="1">
      <c r="C6" s="370"/>
      <c r="D6" s="370"/>
      <c r="E6" s="370"/>
      <c r="F6" s="370"/>
      <c r="G6" s="370"/>
      <c r="H6" s="370"/>
      <c r="I6" s="370"/>
      <c r="J6" s="371"/>
      <c r="K6" s="371"/>
      <c r="L6" s="371"/>
    </row>
    <row r="7" spans="3:17" ht="23.25" customHeight="1">
      <c r="C7" s="796" t="s">
        <v>6077</v>
      </c>
      <c r="D7" s="797"/>
      <c r="E7" s="797"/>
      <c r="F7" s="797"/>
      <c r="G7" s="797"/>
      <c r="H7" s="797"/>
      <c r="I7" s="797"/>
      <c r="J7" s="797"/>
      <c r="K7" s="798"/>
      <c r="L7" s="540">
        <f>'Stato Patrimoniale - Attivo'!L7</f>
        <v>2015</v>
      </c>
      <c r="M7" s="540">
        <f>'Stato Patrimoniale - Attivo'!M7</f>
        <v>2014</v>
      </c>
      <c r="N7" s="802" t="str">
        <f>'Stato Patrimoniale - Attivo'!N7</f>
        <v>Delta 2014 - 2015</v>
      </c>
      <c r="O7" s="803"/>
    </row>
    <row r="8" spans="3:17" ht="25.5" customHeight="1">
      <c r="C8" s="799"/>
      <c r="D8" s="800"/>
      <c r="E8" s="800"/>
      <c r="F8" s="800"/>
      <c r="G8" s="800"/>
      <c r="H8" s="800"/>
      <c r="I8" s="800"/>
      <c r="J8" s="800"/>
      <c r="K8" s="801"/>
      <c r="L8" s="541"/>
      <c r="M8" s="541"/>
      <c r="N8" s="263" t="s">
        <v>6079</v>
      </c>
      <c r="O8" s="264" t="s">
        <v>14</v>
      </c>
    </row>
    <row r="9" spans="3:17" s="389" customFormat="1" ht="18" customHeight="1">
      <c r="C9" s="382" t="s">
        <v>6008</v>
      </c>
      <c r="D9" s="383" t="s">
        <v>21</v>
      </c>
      <c r="E9" s="383"/>
      <c r="F9" s="383"/>
      <c r="G9" s="383"/>
      <c r="H9" s="383"/>
      <c r="I9" s="383"/>
      <c r="J9" s="384"/>
      <c r="K9" s="385"/>
      <c r="L9" s="386"/>
      <c r="M9" s="386"/>
      <c r="N9" s="387"/>
      <c r="O9" s="388"/>
    </row>
    <row r="10" spans="3:17" s="389" customFormat="1" ht="18" customHeight="1">
      <c r="C10" s="390"/>
      <c r="D10" s="391" t="s">
        <v>6190</v>
      </c>
      <c r="E10" s="392" t="s">
        <v>6413</v>
      </c>
      <c r="F10" s="392"/>
      <c r="G10" s="392"/>
      <c r="H10" s="392"/>
      <c r="I10" s="392"/>
      <c r="J10" s="393"/>
      <c r="K10" s="394"/>
      <c r="L10" s="395">
        <f>'Stato Patrimoniale - Attivo'!L10</f>
        <v>0</v>
      </c>
      <c r="M10" s="395">
        <f>'Stato Patrimoniale - Attivo'!M10</f>
        <v>0</v>
      </c>
      <c r="N10" s="396">
        <f>'Stato Patrimoniale - Attivo'!N10</f>
        <v>0</v>
      </c>
      <c r="O10" s="397" t="str">
        <f>'Stato Patrimoniale - Attivo'!O10</f>
        <v xml:space="preserve">-    </v>
      </c>
      <c r="Q10" s="542"/>
    </row>
    <row r="11" spans="3:17" s="354" customFormat="1" ht="18" customHeight="1">
      <c r="C11" s="398"/>
      <c r="D11" s="399"/>
      <c r="E11" s="400"/>
      <c r="F11" s="401" t="s">
        <v>6010</v>
      </c>
      <c r="G11" s="402" t="s">
        <v>6414</v>
      </c>
      <c r="H11" s="402"/>
      <c r="I11" s="402"/>
      <c r="J11" s="403"/>
      <c r="K11" s="404"/>
      <c r="L11" s="405">
        <f>'Stato Patrimoniale - Attivo'!L11</f>
        <v>0</v>
      </c>
      <c r="M11" s="405">
        <f>'Stato Patrimoniale - Attivo'!M11</f>
        <v>0</v>
      </c>
      <c r="N11" s="406">
        <f>'Stato Patrimoniale - Attivo'!N11</f>
        <v>0</v>
      </c>
      <c r="O11" s="407" t="str">
        <f>'Stato Patrimoniale - Attivo'!O11</f>
        <v xml:space="preserve">-    </v>
      </c>
      <c r="Q11" s="543"/>
    </row>
    <row r="12" spans="3:17" s="354" customFormat="1" ht="18" customHeight="1">
      <c r="C12" s="398"/>
      <c r="D12" s="399"/>
      <c r="E12" s="400"/>
      <c r="F12" s="401" t="s">
        <v>6015</v>
      </c>
      <c r="G12" s="402" t="s">
        <v>6415</v>
      </c>
      <c r="H12" s="402"/>
      <c r="I12" s="402"/>
      <c r="J12" s="403"/>
      <c r="K12" s="404"/>
      <c r="L12" s="405">
        <f>'Stato Patrimoniale - Attivo'!L12</f>
        <v>0</v>
      </c>
      <c r="M12" s="405">
        <f>'Stato Patrimoniale - Attivo'!M12</f>
        <v>0</v>
      </c>
      <c r="N12" s="406">
        <f>'Stato Patrimoniale - Attivo'!N12</f>
        <v>0</v>
      </c>
      <c r="O12" s="407" t="str">
        <f>'Stato Patrimoniale - Attivo'!O12</f>
        <v xml:space="preserve">-    </v>
      </c>
      <c r="Q12" s="543"/>
    </row>
    <row r="13" spans="3:17" s="354" customFormat="1" ht="18" customHeight="1">
      <c r="C13" s="408"/>
      <c r="D13" s="399"/>
      <c r="E13" s="400"/>
      <c r="F13" s="401" t="s">
        <v>6016</v>
      </c>
      <c r="G13" s="402" t="s">
        <v>6416</v>
      </c>
      <c r="H13" s="402"/>
      <c r="I13" s="402"/>
      <c r="J13" s="403"/>
      <c r="K13" s="404"/>
      <c r="L13" s="405">
        <f>'Stato Patrimoniale - Attivo'!L13</f>
        <v>0</v>
      </c>
      <c r="M13" s="405">
        <f>'Stato Patrimoniale - Attivo'!M13</f>
        <v>0</v>
      </c>
      <c r="N13" s="406">
        <f>'Stato Patrimoniale - Attivo'!N13</f>
        <v>0</v>
      </c>
      <c r="O13" s="407" t="str">
        <f>'Stato Patrimoniale - Attivo'!O13</f>
        <v xml:space="preserve">-    </v>
      </c>
      <c r="Q13" s="543"/>
    </row>
    <row r="14" spans="3:17" s="354" customFormat="1" ht="18" customHeight="1">
      <c r="C14" s="408"/>
      <c r="D14" s="399"/>
      <c r="E14" s="399"/>
      <c r="F14" s="401" t="s">
        <v>6017</v>
      </c>
      <c r="G14" s="402" t="s">
        <v>6417</v>
      </c>
      <c r="H14" s="402"/>
      <c r="I14" s="402"/>
      <c r="J14" s="403"/>
      <c r="K14" s="404"/>
      <c r="L14" s="405">
        <f>'Stato Patrimoniale - Attivo'!L14</f>
        <v>0</v>
      </c>
      <c r="M14" s="405">
        <f>'Stato Patrimoniale - Attivo'!M14</f>
        <v>0</v>
      </c>
      <c r="N14" s="406">
        <f>'Stato Patrimoniale - Attivo'!N14</f>
        <v>0</v>
      </c>
      <c r="O14" s="407" t="str">
        <f>'Stato Patrimoniale - Attivo'!O14</f>
        <v xml:space="preserve">-    </v>
      </c>
      <c r="Q14" s="543"/>
    </row>
    <row r="15" spans="3:17" s="354" customFormat="1" ht="18" customHeight="1">
      <c r="C15" s="408"/>
      <c r="D15" s="399"/>
      <c r="E15" s="399"/>
      <c r="F15" s="401" t="s">
        <v>6019</v>
      </c>
      <c r="G15" s="402" t="s">
        <v>6418</v>
      </c>
      <c r="H15" s="402"/>
      <c r="I15" s="402"/>
      <c r="J15" s="403"/>
      <c r="K15" s="404"/>
      <c r="L15" s="405">
        <f>'Stato Patrimoniale - Attivo'!L15</f>
        <v>0</v>
      </c>
      <c r="M15" s="405">
        <f>'Stato Patrimoniale - Attivo'!M15</f>
        <v>0</v>
      </c>
      <c r="N15" s="406">
        <f>'Stato Patrimoniale - Attivo'!N15</f>
        <v>0</v>
      </c>
      <c r="O15" s="407" t="str">
        <f>'Stato Patrimoniale - Attivo'!O15</f>
        <v xml:space="preserve">-    </v>
      </c>
      <c r="Q15" s="543"/>
    </row>
    <row r="16" spans="3:17" s="389" customFormat="1" ht="18" customHeight="1">
      <c r="C16" s="390"/>
      <c r="D16" s="391" t="s">
        <v>6203</v>
      </c>
      <c r="E16" s="392" t="s">
        <v>6419</v>
      </c>
      <c r="F16" s="392"/>
      <c r="G16" s="392"/>
      <c r="H16" s="392"/>
      <c r="I16" s="392"/>
      <c r="J16" s="393"/>
      <c r="K16" s="394"/>
      <c r="L16" s="395">
        <f>'Stato Patrimoniale - Attivo'!L16</f>
        <v>0</v>
      </c>
      <c r="M16" s="395">
        <f>'Stato Patrimoniale - Attivo'!M16</f>
        <v>0</v>
      </c>
      <c r="N16" s="396">
        <f>'Stato Patrimoniale - Attivo'!N16</f>
        <v>0</v>
      </c>
      <c r="O16" s="397" t="str">
        <f>'Stato Patrimoniale - Attivo'!O16</f>
        <v xml:space="preserve">-    </v>
      </c>
      <c r="Q16" s="542"/>
    </row>
    <row r="17" spans="3:38" s="354" customFormat="1" ht="18" customHeight="1">
      <c r="C17" s="398"/>
      <c r="D17" s="399"/>
      <c r="E17" s="400"/>
      <c r="F17" s="401" t="s">
        <v>6010</v>
      </c>
      <c r="G17" s="402" t="s">
        <v>6420</v>
      </c>
      <c r="H17" s="402"/>
      <c r="I17" s="402"/>
      <c r="J17" s="403"/>
      <c r="K17" s="404"/>
      <c r="L17" s="395">
        <f>'Stato Patrimoniale - Attivo'!L17</f>
        <v>0</v>
      </c>
      <c r="M17" s="395">
        <f>'Stato Patrimoniale - Attivo'!M17</f>
        <v>0</v>
      </c>
      <c r="N17" s="396">
        <f>'Stato Patrimoniale - Attivo'!N17</f>
        <v>0</v>
      </c>
      <c r="O17" s="397" t="str">
        <f>'Stato Patrimoniale - Attivo'!O17</f>
        <v xml:space="preserve">-    </v>
      </c>
      <c r="Q17" s="543"/>
    </row>
    <row r="18" spans="3:38" s="354" customFormat="1" ht="18" customHeight="1">
      <c r="C18" s="398"/>
      <c r="D18" s="399"/>
      <c r="E18" s="400"/>
      <c r="F18" s="401"/>
      <c r="G18" s="409" t="s">
        <v>6012</v>
      </c>
      <c r="H18" s="409" t="s">
        <v>6421</v>
      </c>
      <c r="I18" s="402"/>
      <c r="J18" s="410"/>
      <c r="K18" s="411"/>
      <c r="L18" s="412">
        <f>'Stato Patrimoniale - Attivo'!L18</f>
        <v>0</v>
      </c>
      <c r="M18" s="412">
        <f>'Stato Patrimoniale - Attivo'!M18</f>
        <v>0</v>
      </c>
      <c r="N18" s="413">
        <f>'Stato Patrimoniale - Attivo'!N18</f>
        <v>0</v>
      </c>
      <c r="O18" s="414" t="str">
        <f>'Stato Patrimoniale - Attivo'!O18</f>
        <v xml:space="preserve">-    </v>
      </c>
      <c r="Q18" s="543"/>
    </row>
    <row r="19" spans="3:38" s="354" customFormat="1" ht="18" customHeight="1">
      <c r="C19" s="398"/>
      <c r="D19" s="399"/>
      <c r="E19" s="400"/>
      <c r="F19" s="401"/>
      <c r="G19" s="409" t="s">
        <v>6013</v>
      </c>
      <c r="H19" s="409" t="s">
        <v>6422</v>
      </c>
      <c r="I19" s="402"/>
      <c r="J19" s="410"/>
      <c r="K19" s="411"/>
      <c r="L19" s="412">
        <f>'Stato Patrimoniale - Attivo'!L19</f>
        <v>0</v>
      </c>
      <c r="M19" s="412">
        <f>'Stato Patrimoniale - Attivo'!M19</f>
        <v>0</v>
      </c>
      <c r="N19" s="413">
        <f>'Stato Patrimoniale - Attivo'!N19</f>
        <v>0</v>
      </c>
      <c r="O19" s="414" t="str">
        <f>'Stato Patrimoniale - Attivo'!O19</f>
        <v xml:space="preserve">-    </v>
      </c>
      <c r="Q19" s="543"/>
    </row>
    <row r="20" spans="3:38" s="354" customFormat="1" ht="18" customHeight="1">
      <c r="C20" s="398"/>
      <c r="D20" s="399"/>
      <c r="E20" s="400"/>
      <c r="F20" s="401" t="s">
        <v>6015</v>
      </c>
      <c r="G20" s="402" t="s">
        <v>6423</v>
      </c>
      <c r="H20" s="402"/>
      <c r="I20" s="402"/>
      <c r="J20" s="403"/>
      <c r="K20" s="404"/>
      <c r="L20" s="405">
        <f>'Stato Patrimoniale - Attivo'!L20</f>
        <v>0</v>
      </c>
      <c r="M20" s="405">
        <f>'Stato Patrimoniale - Attivo'!M20</f>
        <v>0</v>
      </c>
      <c r="N20" s="406">
        <f>'Stato Patrimoniale - Attivo'!N20</f>
        <v>0</v>
      </c>
      <c r="O20" s="407" t="str">
        <f>'Stato Patrimoniale - Attivo'!O20</f>
        <v xml:space="preserve">-    </v>
      </c>
      <c r="Q20" s="543"/>
    </row>
    <row r="21" spans="3:38" s="419" customFormat="1" ht="18" customHeight="1">
      <c r="C21" s="415"/>
      <c r="D21" s="416"/>
      <c r="E21" s="417"/>
      <c r="F21" s="418"/>
      <c r="G21" s="409" t="s">
        <v>6012</v>
      </c>
      <c r="H21" s="505" t="s">
        <v>6424</v>
      </c>
      <c r="I21" s="505"/>
      <c r="J21" s="410"/>
      <c r="K21" s="411"/>
      <c r="L21" s="412">
        <f>'Stato Patrimoniale - Attivo'!L21</f>
        <v>0</v>
      </c>
      <c r="M21" s="412">
        <f>'Stato Patrimoniale - Attivo'!M21</f>
        <v>0</v>
      </c>
      <c r="N21" s="413">
        <f>'Stato Patrimoniale - Attivo'!N21</f>
        <v>0</v>
      </c>
      <c r="O21" s="414" t="str">
        <f>'Stato Patrimoniale - Attivo'!O21</f>
        <v xml:space="preserve">-    </v>
      </c>
      <c r="Q21" s="544"/>
    </row>
    <row r="22" spans="3:38" s="419" customFormat="1" ht="18" customHeight="1">
      <c r="C22" s="415"/>
      <c r="D22" s="416"/>
      <c r="E22" s="417"/>
      <c r="F22" s="418"/>
      <c r="G22" s="409" t="s">
        <v>6013</v>
      </c>
      <c r="H22" s="505" t="s">
        <v>6425</v>
      </c>
      <c r="I22" s="505"/>
      <c r="J22" s="410"/>
      <c r="K22" s="411"/>
      <c r="L22" s="412">
        <f>'Stato Patrimoniale - Attivo'!L22</f>
        <v>0</v>
      </c>
      <c r="M22" s="412">
        <f>'Stato Patrimoniale - Attivo'!M22</f>
        <v>0</v>
      </c>
      <c r="N22" s="413">
        <f>'Stato Patrimoniale - Attivo'!N22</f>
        <v>0</v>
      </c>
      <c r="O22" s="414" t="str">
        <f>'Stato Patrimoniale - Attivo'!O22</f>
        <v xml:space="preserve">-    </v>
      </c>
      <c r="Q22" s="544"/>
    </row>
    <row r="23" spans="3:38" s="354" customFormat="1" ht="18" customHeight="1">
      <c r="C23" s="408"/>
      <c r="D23" s="399"/>
      <c r="E23" s="400"/>
      <c r="F23" s="401" t="s">
        <v>6016</v>
      </c>
      <c r="G23" s="402" t="s">
        <v>6426</v>
      </c>
      <c r="H23" s="402"/>
      <c r="I23" s="402"/>
      <c r="J23" s="403"/>
      <c r="K23" s="404"/>
      <c r="L23" s="405">
        <f>'Stato Patrimoniale - Attivo'!L23</f>
        <v>0</v>
      </c>
      <c r="M23" s="405">
        <f>'Stato Patrimoniale - Attivo'!M23</f>
        <v>0</v>
      </c>
      <c r="N23" s="406">
        <f>'Stato Patrimoniale - Attivo'!N23</f>
        <v>0</v>
      </c>
      <c r="O23" s="407" t="str">
        <f>'Stato Patrimoniale - Attivo'!O23</f>
        <v xml:space="preserve">-    </v>
      </c>
      <c r="Q23" s="543"/>
    </row>
    <row r="24" spans="3:38" s="354" customFormat="1" ht="18" customHeight="1">
      <c r="C24" s="408"/>
      <c r="D24" s="399"/>
      <c r="E24" s="400"/>
      <c r="F24" s="401" t="s">
        <v>6017</v>
      </c>
      <c r="G24" s="402" t="s">
        <v>6427</v>
      </c>
      <c r="H24" s="402"/>
      <c r="I24" s="402"/>
      <c r="J24" s="403"/>
      <c r="K24" s="404"/>
      <c r="L24" s="405">
        <f>'Stato Patrimoniale - Attivo'!L24</f>
        <v>0</v>
      </c>
      <c r="M24" s="405">
        <f>'Stato Patrimoniale - Attivo'!M24</f>
        <v>0</v>
      </c>
      <c r="N24" s="406">
        <f>'Stato Patrimoniale - Attivo'!N24</f>
        <v>0</v>
      </c>
      <c r="O24" s="407" t="str">
        <f>'Stato Patrimoniale - Attivo'!O24</f>
        <v xml:space="preserve">-    </v>
      </c>
      <c r="Q24" s="543"/>
    </row>
    <row r="25" spans="3:38" s="354" customFormat="1" ht="18" customHeight="1">
      <c r="C25" s="408"/>
      <c r="D25" s="399"/>
      <c r="E25" s="400"/>
      <c r="F25" s="401" t="s">
        <v>6019</v>
      </c>
      <c r="G25" s="402" t="s">
        <v>6428</v>
      </c>
      <c r="H25" s="402"/>
      <c r="I25" s="402"/>
      <c r="J25" s="403"/>
      <c r="K25" s="404"/>
      <c r="L25" s="405">
        <f>'Stato Patrimoniale - Attivo'!L25</f>
        <v>0</v>
      </c>
      <c r="M25" s="405">
        <f>'Stato Patrimoniale - Attivo'!M25</f>
        <v>0</v>
      </c>
      <c r="N25" s="406">
        <f>'Stato Patrimoniale - Attivo'!N25</f>
        <v>0</v>
      </c>
      <c r="O25" s="407" t="str">
        <f>'Stato Patrimoniale - Attivo'!O25</f>
        <v xml:space="preserve">-    </v>
      </c>
      <c r="Q25" s="543"/>
      <c r="AL25" s="354" t="e">
        <f>'CE MINISTERIALE'!#REF!</f>
        <v>#REF!</v>
      </c>
    </row>
    <row r="26" spans="3:38" s="354" customFormat="1" ht="18" customHeight="1">
      <c r="C26" s="408"/>
      <c r="D26" s="399"/>
      <c r="E26" s="400"/>
      <c r="F26" s="401" t="s">
        <v>6021</v>
      </c>
      <c r="G26" s="402" t="s">
        <v>6429</v>
      </c>
      <c r="H26" s="402"/>
      <c r="I26" s="402"/>
      <c r="J26" s="403"/>
      <c r="K26" s="404"/>
      <c r="L26" s="405">
        <f>'Stato Patrimoniale - Attivo'!L26</f>
        <v>0</v>
      </c>
      <c r="M26" s="405">
        <f>'Stato Patrimoniale - Attivo'!M26</f>
        <v>0</v>
      </c>
      <c r="N26" s="406">
        <f>'Stato Patrimoniale - Attivo'!N26</f>
        <v>0</v>
      </c>
      <c r="O26" s="407" t="str">
        <f>'Stato Patrimoniale - Attivo'!O26</f>
        <v xml:space="preserve">-    </v>
      </c>
      <c r="Q26" s="543"/>
    </row>
    <row r="27" spans="3:38" s="354" customFormat="1" ht="18" customHeight="1">
      <c r="C27" s="408"/>
      <c r="D27" s="399"/>
      <c r="E27" s="400"/>
      <c r="F27" s="401" t="s">
        <v>6026</v>
      </c>
      <c r="G27" s="402" t="s">
        <v>6430</v>
      </c>
      <c r="H27" s="402"/>
      <c r="I27" s="402"/>
      <c r="J27" s="403"/>
      <c r="K27" s="404"/>
      <c r="L27" s="405">
        <f>'Stato Patrimoniale - Attivo'!L27</f>
        <v>0</v>
      </c>
      <c r="M27" s="405">
        <f>'Stato Patrimoniale - Attivo'!M27</f>
        <v>0</v>
      </c>
      <c r="N27" s="406">
        <f>'Stato Patrimoniale - Attivo'!N27</f>
        <v>0</v>
      </c>
      <c r="O27" s="407" t="str">
        <f>'Stato Patrimoniale - Attivo'!O27</f>
        <v xml:space="preserve">-    </v>
      </c>
      <c r="Q27" s="543"/>
    </row>
    <row r="28" spans="3:38" s="354" customFormat="1" ht="18" customHeight="1">
      <c r="C28" s="408"/>
      <c r="D28" s="399"/>
      <c r="E28" s="399"/>
      <c r="F28" s="401" t="s">
        <v>6027</v>
      </c>
      <c r="G28" s="402" t="s">
        <v>6431</v>
      </c>
      <c r="H28" s="402"/>
      <c r="I28" s="402"/>
      <c r="J28" s="403"/>
      <c r="K28" s="404"/>
      <c r="L28" s="405">
        <f>'Stato Patrimoniale - Attivo'!L28</f>
        <v>0</v>
      </c>
      <c r="M28" s="405">
        <f>'Stato Patrimoniale - Attivo'!M28</f>
        <v>0</v>
      </c>
      <c r="N28" s="406">
        <f>'Stato Patrimoniale - Attivo'!N28</f>
        <v>0</v>
      </c>
      <c r="O28" s="407" t="str">
        <f>'Stato Patrimoniale - Attivo'!O28</f>
        <v xml:space="preserve">-    </v>
      </c>
      <c r="Q28" s="543"/>
    </row>
    <row r="29" spans="3:38" s="354" customFormat="1" ht="18" customHeight="1">
      <c r="C29" s="408"/>
      <c r="D29" s="399"/>
      <c r="E29" s="399"/>
      <c r="F29" s="401" t="s">
        <v>6028</v>
      </c>
      <c r="G29" s="402" t="s">
        <v>6432</v>
      </c>
      <c r="H29" s="420"/>
      <c r="I29" s="420"/>
      <c r="J29" s="421"/>
      <c r="K29" s="422"/>
      <c r="L29" s="405">
        <f>'Stato Patrimoniale - Attivo'!L29</f>
        <v>0</v>
      </c>
      <c r="M29" s="405">
        <f>'Stato Patrimoniale - Attivo'!M29</f>
        <v>0</v>
      </c>
      <c r="N29" s="406">
        <f>'Stato Patrimoniale - Attivo'!N29</f>
        <v>0</v>
      </c>
      <c r="O29" s="407" t="str">
        <f>'Stato Patrimoniale - Attivo'!O29</f>
        <v xml:space="preserve">-    </v>
      </c>
      <c r="Q29" s="543"/>
    </row>
    <row r="30" spans="3:38" s="354" customFormat="1" ht="29.25" customHeight="1">
      <c r="C30" s="408"/>
      <c r="D30" s="399"/>
      <c r="E30" s="399"/>
      <c r="F30" s="401"/>
      <c r="G30" s="420"/>
      <c r="H30" s="420"/>
      <c r="I30" s="420"/>
      <c r="J30" s="545" t="s">
        <v>6433</v>
      </c>
      <c r="K30" s="545" t="s">
        <v>6434</v>
      </c>
      <c r="L30" s="405"/>
      <c r="M30" s="405"/>
      <c r="N30" s="406"/>
      <c r="O30" s="407"/>
      <c r="Q30" s="543"/>
    </row>
    <row r="31" spans="3:38" s="389" customFormat="1" ht="45" customHeight="1">
      <c r="C31" s="390"/>
      <c r="D31" s="391" t="s">
        <v>6233</v>
      </c>
      <c r="E31" s="779" t="s">
        <v>6435</v>
      </c>
      <c r="F31" s="779"/>
      <c r="G31" s="779"/>
      <c r="H31" s="779"/>
      <c r="I31" s="780"/>
      <c r="J31" s="395">
        <f>'Stato Patrimoniale - Attivo'!J31</f>
        <v>0</v>
      </c>
      <c r="K31" s="395">
        <f>'Stato Patrimoniale - Attivo'!K31</f>
        <v>0</v>
      </c>
      <c r="L31" s="395">
        <f>'Stato Patrimoniale - Attivo'!L31</f>
        <v>0</v>
      </c>
      <c r="M31" s="395">
        <f>'Stato Patrimoniale - Attivo'!M31</f>
        <v>0</v>
      </c>
      <c r="N31" s="396">
        <f>'Stato Patrimoniale - Attivo'!N31</f>
        <v>0</v>
      </c>
      <c r="O31" s="397" t="str">
        <f>'Stato Patrimoniale - Attivo'!O31</f>
        <v xml:space="preserve">-    </v>
      </c>
      <c r="Q31" s="542"/>
    </row>
    <row r="32" spans="3:38" s="354" customFormat="1" ht="18" customHeight="1">
      <c r="C32" s="408"/>
      <c r="D32" s="399"/>
      <c r="E32" s="399"/>
      <c r="F32" s="401" t="s">
        <v>6010</v>
      </c>
      <c r="G32" s="420" t="s">
        <v>6436</v>
      </c>
      <c r="H32" s="420"/>
      <c r="I32" s="420"/>
      <c r="J32" s="405">
        <f>'Stato Patrimoniale - Attivo'!J32</f>
        <v>0</v>
      </c>
      <c r="K32" s="405">
        <f>'Stato Patrimoniale - Attivo'!K32</f>
        <v>0</v>
      </c>
      <c r="L32" s="405">
        <f>'Stato Patrimoniale - Attivo'!L32</f>
        <v>0</v>
      </c>
      <c r="M32" s="405">
        <f>'Stato Patrimoniale - Attivo'!M32</f>
        <v>0</v>
      </c>
      <c r="N32" s="406">
        <f>'Stato Patrimoniale - Attivo'!N32</f>
        <v>0</v>
      </c>
      <c r="O32" s="407" t="str">
        <f>'Stato Patrimoniale - Attivo'!O32</f>
        <v xml:space="preserve">-    </v>
      </c>
      <c r="Q32" s="543"/>
    </row>
    <row r="33" spans="3:17" s="354" customFormat="1" ht="18" customHeight="1">
      <c r="C33" s="398"/>
      <c r="D33" s="399"/>
      <c r="E33" s="400"/>
      <c r="F33" s="401"/>
      <c r="G33" s="409" t="s">
        <v>6012</v>
      </c>
      <c r="H33" s="409" t="s">
        <v>6437</v>
      </c>
      <c r="I33" s="402"/>
      <c r="J33" s="412">
        <f>'Stato Patrimoniale - Attivo'!J33</f>
        <v>0</v>
      </c>
      <c r="K33" s="546">
        <f>'Stato Patrimoniale - Attivo'!K33</f>
        <v>0</v>
      </c>
      <c r="L33" s="412">
        <f>'Stato Patrimoniale - Attivo'!L33</f>
        <v>0</v>
      </c>
      <c r="M33" s="412">
        <f>'Stato Patrimoniale - Attivo'!M33</f>
        <v>0</v>
      </c>
      <c r="N33" s="413">
        <f>'Stato Patrimoniale - Attivo'!N33</f>
        <v>0</v>
      </c>
      <c r="O33" s="414" t="str">
        <f>'Stato Patrimoniale - Attivo'!O33</f>
        <v xml:space="preserve">-    </v>
      </c>
      <c r="Q33" s="543"/>
    </row>
    <row r="34" spans="3:17" s="354" customFormat="1" ht="18" customHeight="1">
      <c r="C34" s="398"/>
      <c r="D34" s="399"/>
      <c r="E34" s="400"/>
      <c r="F34" s="401"/>
      <c r="G34" s="409" t="s">
        <v>6013</v>
      </c>
      <c r="H34" s="409" t="s">
        <v>6438</v>
      </c>
      <c r="I34" s="402"/>
      <c r="J34" s="412">
        <f>'Stato Patrimoniale - Attivo'!J34</f>
        <v>0</v>
      </c>
      <c r="K34" s="546">
        <f>'Stato Patrimoniale - Attivo'!K34</f>
        <v>0</v>
      </c>
      <c r="L34" s="412">
        <f>'Stato Patrimoniale - Attivo'!L34</f>
        <v>0</v>
      </c>
      <c r="M34" s="412">
        <f>'Stato Patrimoniale - Attivo'!M34</f>
        <v>0</v>
      </c>
      <c r="N34" s="413">
        <f>'Stato Patrimoniale - Attivo'!N34</f>
        <v>0</v>
      </c>
      <c r="O34" s="414" t="str">
        <f>'Stato Patrimoniale - Attivo'!O34</f>
        <v xml:space="preserve">-    </v>
      </c>
      <c r="Q34" s="543"/>
    </row>
    <row r="35" spans="3:17" s="354" customFormat="1" ht="18" customHeight="1">
      <c r="C35" s="398"/>
      <c r="D35" s="399"/>
      <c r="E35" s="400"/>
      <c r="F35" s="401"/>
      <c r="G35" s="409" t="s">
        <v>6022</v>
      </c>
      <c r="H35" s="409" t="s">
        <v>6439</v>
      </c>
      <c r="I35" s="426"/>
      <c r="J35" s="546">
        <f>'Stato Patrimoniale - Attivo'!J35</f>
        <v>0</v>
      </c>
      <c r="K35" s="546">
        <f>'Stato Patrimoniale - Attivo'!K35</f>
        <v>0</v>
      </c>
      <c r="L35" s="412">
        <f>'Stato Patrimoniale - Attivo'!L35</f>
        <v>0</v>
      </c>
      <c r="M35" s="412">
        <f>'Stato Patrimoniale - Attivo'!M35</f>
        <v>0</v>
      </c>
      <c r="N35" s="413">
        <f>'Stato Patrimoniale - Attivo'!N35</f>
        <v>0</v>
      </c>
      <c r="O35" s="414" t="str">
        <f>'Stato Patrimoniale - Attivo'!O35</f>
        <v xml:space="preserve">-    </v>
      </c>
      <c r="Q35" s="543"/>
    </row>
    <row r="36" spans="3:17" s="354" customFormat="1" ht="18" customHeight="1">
      <c r="C36" s="398"/>
      <c r="D36" s="399"/>
      <c r="E36" s="400"/>
      <c r="F36" s="409"/>
      <c r="G36" s="409" t="s">
        <v>6024</v>
      </c>
      <c r="H36" s="409" t="s">
        <v>6440</v>
      </c>
      <c r="I36" s="426"/>
      <c r="J36" s="547">
        <f>'Stato Patrimoniale - Attivo'!J36</f>
        <v>0</v>
      </c>
      <c r="K36" s="548">
        <f>'Stato Patrimoniale - Attivo'!K36</f>
        <v>0</v>
      </c>
      <c r="L36" s="412">
        <f>'Stato Patrimoniale - Attivo'!L36</f>
        <v>0</v>
      </c>
      <c r="M36" s="412">
        <f>'Stato Patrimoniale - Attivo'!M36</f>
        <v>0</v>
      </c>
      <c r="N36" s="413">
        <f>'Stato Patrimoniale - Attivo'!N36</f>
        <v>0</v>
      </c>
      <c r="O36" s="414" t="str">
        <f>'Stato Patrimoniale - Attivo'!O36</f>
        <v xml:space="preserve">-    </v>
      </c>
      <c r="Q36" s="543"/>
    </row>
    <row r="37" spans="3:17" s="354" customFormat="1" ht="18" customHeight="1">
      <c r="C37" s="398"/>
      <c r="D37" s="399"/>
      <c r="E37" s="400"/>
      <c r="F37" s="401" t="s">
        <v>6015</v>
      </c>
      <c r="G37" s="420" t="s">
        <v>6441</v>
      </c>
      <c r="H37" s="420"/>
      <c r="I37" s="549"/>
      <c r="J37" s="549"/>
      <c r="K37" s="550"/>
      <c r="L37" s="412">
        <f>'Stato Patrimoniale - Attivo'!L37</f>
        <v>0</v>
      </c>
      <c r="M37" s="412">
        <f>'Stato Patrimoniale - Attivo'!M37</f>
        <v>0</v>
      </c>
      <c r="N37" s="413">
        <f>'Stato Patrimoniale - Attivo'!N37</f>
        <v>0</v>
      </c>
      <c r="O37" s="414" t="str">
        <f>'Stato Patrimoniale - Attivo'!O37</f>
        <v xml:space="preserve">-    </v>
      </c>
      <c r="Q37" s="543"/>
    </row>
    <row r="38" spans="3:17" s="354" customFormat="1" ht="18" customHeight="1">
      <c r="C38" s="398"/>
      <c r="D38" s="399"/>
      <c r="E38" s="400"/>
      <c r="F38" s="401"/>
      <c r="G38" s="409" t="s">
        <v>6012</v>
      </c>
      <c r="H38" s="409" t="s">
        <v>6442</v>
      </c>
      <c r="I38" s="402"/>
      <c r="J38" s="402"/>
      <c r="K38" s="426"/>
      <c r="L38" s="412">
        <f>'Stato Patrimoniale - Attivo'!L38</f>
        <v>0</v>
      </c>
      <c r="M38" s="412">
        <f>'Stato Patrimoniale - Attivo'!M38</f>
        <v>0</v>
      </c>
      <c r="N38" s="413">
        <f>'Stato Patrimoniale - Attivo'!N38</f>
        <v>0</v>
      </c>
      <c r="O38" s="414" t="str">
        <f>'Stato Patrimoniale - Attivo'!O38</f>
        <v xml:space="preserve">-    </v>
      </c>
      <c r="Q38" s="543"/>
    </row>
    <row r="39" spans="3:17" s="354" customFormat="1" ht="18" customHeight="1">
      <c r="C39" s="398"/>
      <c r="D39" s="399"/>
      <c r="E39" s="400"/>
      <c r="F39" s="401"/>
      <c r="G39" s="409" t="s">
        <v>6013</v>
      </c>
      <c r="H39" s="409" t="s">
        <v>6443</v>
      </c>
      <c r="I39" s="431"/>
      <c r="J39" s="431"/>
      <c r="K39" s="432"/>
      <c r="L39" s="412">
        <f>'Stato Patrimoniale - Attivo'!L39</f>
        <v>0</v>
      </c>
      <c r="M39" s="412">
        <f>'Stato Patrimoniale - Attivo'!M39</f>
        <v>0</v>
      </c>
      <c r="N39" s="413">
        <f>'Stato Patrimoniale - Attivo'!N39</f>
        <v>0</v>
      </c>
      <c r="O39" s="414" t="str">
        <f>'Stato Patrimoniale - Attivo'!O39</f>
        <v xml:space="preserve">-    </v>
      </c>
      <c r="Q39" s="543"/>
    </row>
    <row r="40" spans="3:17" s="389" customFormat="1" ht="18" customHeight="1">
      <c r="C40" s="433"/>
      <c r="D40" s="434" t="s">
        <v>6110</v>
      </c>
      <c r="E40" s="435"/>
      <c r="F40" s="435"/>
      <c r="G40" s="435"/>
      <c r="H40" s="435"/>
      <c r="I40" s="435"/>
      <c r="J40" s="436"/>
      <c r="K40" s="437"/>
      <c r="L40" s="438">
        <f>'Stato Patrimoniale - Attivo'!L40</f>
        <v>0</v>
      </c>
      <c r="M40" s="438">
        <f>'Stato Patrimoniale - Attivo'!M40</f>
        <v>0</v>
      </c>
      <c r="N40" s="439">
        <f>'Stato Patrimoniale - Attivo'!N40</f>
        <v>0</v>
      </c>
      <c r="O40" s="440" t="str">
        <f>'Stato Patrimoniale - Attivo'!O40</f>
        <v xml:space="preserve">-    </v>
      </c>
      <c r="Q40" s="542"/>
    </row>
    <row r="41" spans="3:17" s="354" customFormat="1" ht="18" customHeight="1">
      <c r="C41" s="408"/>
      <c r="D41" s="441"/>
      <c r="E41" s="402"/>
      <c r="F41" s="402"/>
      <c r="G41" s="402"/>
      <c r="H41" s="402"/>
      <c r="I41" s="402"/>
      <c r="J41" s="403"/>
      <c r="K41" s="404"/>
      <c r="L41" s="405"/>
      <c r="M41" s="405"/>
      <c r="N41" s="406"/>
      <c r="O41" s="407"/>
      <c r="Q41" s="543"/>
    </row>
    <row r="42" spans="3:17" s="389" customFormat="1" ht="18" customHeight="1">
      <c r="C42" s="390" t="s">
        <v>6030</v>
      </c>
      <c r="D42" s="442" t="s">
        <v>261</v>
      </c>
      <c r="E42" s="443"/>
      <c r="F42" s="443"/>
      <c r="G42" s="443"/>
      <c r="H42" s="443"/>
      <c r="I42" s="443"/>
      <c r="J42" s="393"/>
      <c r="K42" s="394"/>
      <c r="L42" s="395"/>
      <c r="M42" s="395"/>
      <c r="N42" s="396"/>
      <c r="O42" s="397"/>
      <c r="Q42" s="542"/>
    </row>
    <row r="43" spans="3:17" s="389" customFormat="1" ht="18" customHeight="1">
      <c r="C43" s="390"/>
      <c r="D43" s="391" t="s">
        <v>6190</v>
      </c>
      <c r="E43" s="392" t="s">
        <v>6444</v>
      </c>
      <c r="F43" s="392"/>
      <c r="G43" s="392"/>
      <c r="H43" s="392"/>
      <c r="I43" s="392"/>
      <c r="J43" s="393"/>
      <c r="K43" s="394"/>
      <c r="L43" s="395">
        <f>'Stato Patrimoniale - Attivo'!L43</f>
        <v>0</v>
      </c>
      <c r="M43" s="395">
        <f>'Stato Patrimoniale - Attivo'!M43</f>
        <v>0</v>
      </c>
      <c r="N43" s="396">
        <f>'Stato Patrimoniale - Attivo'!N43</f>
        <v>0</v>
      </c>
      <c r="O43" s="397" t="str">
        <f>'Stato Patrimoniale - Attivo'!O43</f>
        <v xml:space="preserve">-    </v>
      </c>
      <c r="Q43" s="542"/>
    </row>
    <row r="44" spans="3:17" s="354" customFormat="1" ht="18" customHeight="1">
      <c r="C44" s="398"/>
      <c r="D44" s="399"/>
      <c r="E44" s="400"/>
      <c r="F44" s="401" t="s">
        <v>6010</v>
      </c>
      <c r="G44" s="402" t="s">
        <v>6445</v>
      </c>
      <c r="H44" s="402"/>
      <c r="I44" s="402"/>
      <c r="J44" s="403"/>
      <c r="K44" s="404"/>
      <c r="L44" s="405">
        <f>'Stato Patrimoniale - Attivo'!L44</f>
        <v>0</v>
      </c>
      <c r="M44" s="405">
        <f>'Stato Patrimoniale - Attivo'!M44</f>
        <v>0</v>
      </c>
      <c r="N44" s="406">
        <f>'Stato Patrimoniale - Attivo'!N44</f>
        <v>0</v>
      </c>
      <c r="O44" s="407" t="str">
        <f>'Stato Patrimoniale - Attivo'!O44</f>
        <v xml:space="preserve">-    </v>
      </c>
      <c r="Q44" s="543"/>
    </row>
    <row r="45" spans="3:17" s="354" customFormat="1" ht="18" customHeight="1">
      <c r="C45" s="398"/>
      <c r="D45" s="399"/>
      <c r="E45" s="400"/>
      <c r="F45" s="401" t="s">
        <v>6015</v>
      </c>
      <c r="G45" s="402" t="s">
        <v>6446</v>
      </c>
      <c r="H45" s="402"/>
      <c r="I45" s="402"/>
      <c r="J45" s="403"/>
      <c r="K45" s="404"/>
      <c r="L45" s="405">
        <f>'Stato Patrimoniale - Attivo'!L45</f>
        <v>0</v>
      </c>
      <c r="M45" s="405">
        <f>'Stato Patrimoniale - Attivo'!M45</f>
        <v>0</v>
      </c>
      <c r="N45" s="406">
        <f>'Stato Patrimoniale - Attivo'!N45</f>
        <v>0</v>
      </c>
      <c r="O45" s="407" t="str">
        <f>'Stato Patrimoniale - Attivo'!O45</f>
        <v xml:space="preserve">-    </v>
      </c>
      <c r="Q45" s="543"/>
    </row>
    <row r="46" spans="3:17" s="354" customFormat="1" ht="18" customHeight="1">
      <c r="C46" s="398"/>
      <c r="D46" s="399"/>
      <c r="E46" s="400"/>
      <c r="F46" s="401" t="s">
        <v>6016</v>
      </c>
      <c r="G46" s="402" t="s">
        <v>6447</v>
      </c>
      <c r="H46" s="401"/>
      <c r="I46" s="402"/>
      <c r="J46" s="403"/>
      <c r="K46" s="404"/>
      <c r="L46" s="405">
        <f>'Stato Patrimoniale - Attivo'!L46</f>
        <v>0</v>
      </c>
      <c r="M46" s="405">
        <f>'Stato Patrimoniale - Attivo'!M46</f>
        <v>0</v>
      </c>
      <c r="N46" s="406">
        <f>'Stato Patrimoniale - Attivo'!N46</f>
        <v>0</v>
      </c>
      <c r="O46" s="407" t="str">
        <f>'Stato Patrimoniale - Attivo'!O46</f>
        <v xml:space="preserve">-    </v>
      </c>
      <c r="Q46" s="543"/>
    </row>
    <row r="47" spans="3:17" s="354" customFormat="1" ht="18" customHeight="1">
      <c r="C47" s="408"/>
      <c r="D47" s="441"/>
      <c r="E47" s="402"/>
      <c r="F47" s="401" t="s">
        <v>6017</v>
      </c>
      <c r="G47" s="402" t="s">
        <v>6448</v>
      </c>
      <c r="H47" s="401"/>
      <c r="I47" s="402"/>
      <c r="J47" s="403"/>
      <c r="K47" s="404"/>
      <c r="L47" s="405">
        <f>'Stato Patrimoniale - Attivo'!L47</f>
        <v>0</v>
      </c>
      <c r="M47" s="405">
        <f>'Stato Patrimoniale - Attivo'!M47</f>
        <v>0</v>
      </c>
      <c r="N47" s="406">
        <f>'Stato Patrimoniale - Attivo'!N47</f>
        <v>0</v>
      </c>
      <c r="O47" s="407" t="str">
        <f>'Stato Patrimoniale - Attivo'!O47</f>
        <v xml:space="preserve">-    </v>
      </c>
      <c r="Q47" s="543"/>
    </row>
    <row r="48" spans="3:17" s="354" customFormat="1" ht="27.75" customHeight="1">
      <c r="C48" s="408"/>
      <c r="D48" s="441"/>
      <c r="E48" s="402"/>
      <c r="F48" s="401"/>
      <c r="G48" s="402"/>
      <c r="H48" s="401"/>
      <c r="I48" s="402"/>
      <c r="J48" s="545" t="s">
        <v>6433</v>
      </c>
      <c r="K48" s="545" t="s">
        <v>6434</v>
      </c>
      <c r="L48" s="405"/>
      <c r="M48" s="405"/>
      <c r="N48" s="406"/>
      <c r="O48" s="407"/>
      <c r="Q48" s="543"/>
    </row>
    <row r="49" spans="3:17" s="389" customFormat="1" ht="30.75" customHeight="1">
      <c r="C49" s="390"/>
      <c r="D49" s="391" t="s">
        <v>6203</v>
      </c>
      <c r="E49" s="779" t="s">
        <v>6449</v>
      </c>
      <c r="F49" s="779"/>
      <c r="G49" s="779"/>
      <c r="H49" s="779"/>
      <c r="I49" s="780"/>
      <c r="J49" s="395">
        <f>'Stato Patrimoniale - Attivo'!J49</f>
        <v>0</v>
      </c>
      <c r="K49" s="395">
        <f>'Stato Patrimoniale - Attivo'!K49</f>
        <v>0</v>
      </c>
      <c r="L49" s="395">
        <f>'Stato Patrimoniale - Attivo'!L49</f>
        <v>0</v>
      </c>
      <c r="M49" s="395">
        <f>'Stato Patrimoniale - Attivo'!M49</f>
        <v>0</v>
      </c>
      <c r="N49" s="396">
        <f>'Stato Patrimoniale - Attivo'!N49</f>
        <v>0</v>
      </c>
      <c r="O49" s="397" t="str">
        <f>'Stato Patrimoniale - Attivo'!O49</f>
        <v xml:space="preserve">-    </v>
      </c>
      <c r="Q49" s="542"/>
    </row>
    <row r="50" spans="3:17" s="354" customFormat="1" ht="18" customHeight="1">
      <c r="C50" s="398"/>
      <c r="D50" s="399"/>
      <c r="E50" s="400"/>
      <c r="F50" s="401" t="s">
        <v>6010</v>
      </c>
      <c r="G50" s="402" t="s">
        <v>6450</v>
      </c>
      <c r="H50" s="402"/>
      <c r="I50" s="426"/>
      <c r="J50" s="405">
        <f>'Stato Patrimoniale - Attivo'!J50</f>
        <v>0</v>
      </c>
      <c r="K50" s="405">
        <f>'Stato Patrimoniale - Attivo'!K50</f>
        <v>0</v>
      </c>
      <c r="L50" s="405">
        <f>'Stato Patrimoniale - Attivo'!L50</f>
        <v>0</v>
      </c>
      <c r="M50" s="405">
        <f>'Stato Patrimoniale - Attivo'!M50</f>
        <v>0</v>
      </c>
      <c r="N50" s="406">
        <f>'Stato Patrimoniale - Attivo'!N50</f>
        <v>0</v>
      </c>
      <c r="O50" s="407" t="str">
        <f>'Stato Patrimoniale - Attivo'!O50</f>
        <v xml:space="preserve">-    </v>
      </c>
      <c r="Q50" s="543"/>
    </row>
    <row r="51" spans="3:17" s="354" customFormat="1" ht="18" customHeight="1">
      <c r="C51" s="398"/>
      <c r="D51" s="399"/>
      <c r="E51" s="400"/>
      <c r="F51" s="401"/>
      <c r="G51" s="409" t="s">
        <v>6012</v>
      </c>
      <c r="H51" s="409" t="s">
        <v>6451</v>
      </c>
      <c r="I51" s="426"/>
      <c r="J51" s="412">
        <f>'Stato Patrimoniale - Attivo'!J51</f>
        <v>0</v>
      </c>
      <c r="K51" s="412">
        <f>'Stato Patrimoniale - Attivo'!K51</f>
        <v>0</v>
      </c>
      <c r="L51" s="412">
        <f>'Stato Patrimoniale - Attivo'!L51</f>
        <v>0</v>
      </c>
      <c r="M51" s="412">
        <f>'Stato Patrimoniale - Attivo'!M51</f>
        <v>0</v>
      </c>
      <c r="N51" s="413">
        <f>'Stato Patrimoniale - Attivo'!N51</f>
        <v>0</v>
      </c>
      <c r="O51" s="414" t="str">
        <f>'Stato Patrimoniale - Attivo'!O51</f>
        <v xml:space="preserve">-    </v>
      </c>
      <c r="Q51" s="543"/>
    </row>
    <row r="52" spans="3:17" s="354" customFormat="1" ht="27.75" customHeight="1">
      <c r="C52" s="398"/>
      <c r="D52" s="399"/>
      <c r="E52" s="400"/>
      <c r="F52" s="401"/>
      <c r="G52" s="402"/>
      <c r="H52" s="402" t="s">
        <v>6010</v>
      </c>
      <c r="I52" s="551" t="s">
        <v>6452</v>
      </c>
      <c r="J52" s="405">
        <f>'Stato Patrimoniale - Attivo'!J52</f>
        <v>0</v>
      </c>
      <c r="K52" s="405">
        <f>'Stato Patrimoniale - Attivo'!K52</f>
        <v>0</v>
      </c>
      <c r="L52" s="405">
        <f>'Stato Patrimoniale - Attivo'!L52</f>
        <v>0</v>
      </c>
      <c r="M52" s="405">
        <f>'Stato Patrimoniale - Attivo'!M52</f>
        <v>0</v>
      </c>
      <c r="N52" s="406">
        <f>'Stato Patrimoniale - Attivo'!N52</f>
        <v>0</v>
      </c>
      <c r="O52" s="407" t="str">
        <f>'Stato Patrimoniale - Attivo'!O52</f>
        <v xml:space="preserve">-    </v>
      </c>
      <c r="Q52" s="543"/>
    </row>
    <row r="53" spans="3:17" s="354" customFormat="1" ht="18" customHeight="1">
      <c r="C53" s="398"/>
      <c r="D53" s="399"/>
      <c r="E53" s="400"/>
      <c r="F53" s="401"/>
      <c r="G53" s="402"/>
      <c r="H53" s="402" t="s">
        <v>6015</v>
      </c>
      <c r="I53" s="426" t="s">
        <v>6453</v>
      </c>
      <c r="J53" s="405">
        <f>'Stato Patrimoniale - Attivo'!J53</f>
        <v>0</v>
      </c>
      <c r="K53" s="405">
        <f>'Stato Patrimoniale - Attivo'!K53</f>
        <v>0</v>
      </c>
      <c r="L53" s="405">
        <f>'Stato Patrimoniale - Attivo'!L53</f>
        <v>0</v>
      </c>
      <c r="M53" s="405">
        <f>'Stato Patrimoniale - Attivo'!M53</f>
        <v>0</v>
      </c>
      <c r="N53" s="406">
        <f>'Stato Patrimoniale - Attivo'!N53</f>
        <v>0</v>
      </c>
      <c r="O53" s="407" t="str">
        <f>'Stato Patrimoniale - Attivo'!O53</f>
        <v xml:space="preserve">-    </v>
      </c>
      <c r="Q53" s="543"/>
    </row>
    <row r="54" spans="3:17" s="354" customFormat="1" ht="18" customHeight="1">
      <c r="C54" s="398"/>
      <c r="D54" s="399"/>
      <c r="E54" s="400"/>
      <c r="F54" s="401"/>
      <c r="G54" s="409" t="s">
        <v>6013</v>
      </c>
      <c r="H54" s="409" t="s">
        <v>6454</v>
      </c>
      <c r="I54" s="426"/>
      <c r="J54" s="412">
        <f>'Stato Patrimoniale - Attivo'!J54</f>
        <v>0</v>
      </c>
      <c r="K54" s="412">
        <f>'Stato Patrimoniale - Attivo'!K54</f>
        <v>0</v>
      </c>
      <c r="L54" s="412">
        <f>'Stato Patrimoniale - Attivo'!L54</f>
        <v>0</v>
      </c>
      <c r="M54" s="412">
        <f>'Stato Patrimoniale - Attivo'!M54</f>
        <v>0</v>
      </c>
      <c r="N54" s="406">
        <f>'Stato Patrimoniale - Attivo'!N54</f>
        <v>0</v>
      </c>
      <c r="O54" s="407" t="str">
        <f>'Stato Patrimoniale - Attivo'!O54</f>
        <v xml:space="preserve">-    </v>
      </c>
      <c r="Q54" s="543"/>
    </row>
    <row r="55" spans="3:17" s="354" customFormat="1" ht="18" customHeight="1">
      <c r="C55" s="398"/>
      <c r="D55" s="399"/>
      <c r="E55" s="400"/>
      <c r="F55" s="401"/>
      <c r="G55" s="409" t="s">
        <v>6022</v>
      </c>
      <c r="H55" s="409" t="s">
        <v>6455</v>
      </c>
      <c r="I55" s="426"/>
      <c r="J55" s="412">
        <f>'Stato Patrimoniale - Attivo'!J55</f>
        <v>0</v>
      </c>
      <c r="K55" s="412">
        <f>'Stato Patrimoniale - Attivo'!K55</f>
        <v>0</v>
      </c>
      <c r="L55" s="412">
        <f>'Stato Patrimoniale - Attivo'!L55</f>
        <v>0</v>
      </c>
      <c r="M55" s="412">
        <f>'Stato Patrimoniale - Attivo'!M55</f>
        <v>0</v>
      </c>
      <c r="N55" s="406">
        <f>'Stato Patrimoniale - Attivo'!N55</f>
        <v>0</v>
      </c>
      <c r="O55" s="407" t="str">
        <f>'Stato Patrimoniale - Attivo'!O55</f>
        <v xml:space="preserve">-    </v>
      </c>
      <c r="Q55" s="543"/>
    </row>
    <row r="56" spans="3:17" s="354" customFormat="1" ht="27.75" customHeight="1">
      <c r="C56" s="398"/>
      <c r="D56" s="399"/>
      <c r="E56" s="400"/>
      <c r="F56" s="401"/>
      <c r="G56" s="402"/>
      <c r="H56" s="402" t="s">
        <v>6010</v>
      </c>
      <c r="I56" s="551" t="s">
        <v>6456</v>
      </c>
      <c r="J56" s="405">
        <f>'Stato Patrimoniale - Attivo'!J56</f>
        <v>0</v>
      </c>
      <c r="K56" s="405">
        <f>'Stato Patrimoniale - Attivo'!K56</f>
        <v>0</v>
      </c>
      <c r="L56" s="405">
        <f>'Stato Patrimoniale - Attivo'!L56</f>
        <v>0</v>
      </c>
      <c r="M56" s="405">
        <f>'Stato Patrimoniale - Attivo'!M56</f>
        <v>0</v>
      </c>
      <c r="N56" s="406">
        <f>'Stato Patrimoniale - Attivo'!N56</f>
        <v>0</v>
      </c>
      <c r="O56" s="407" t="str">
        <f>'Stato Patrimoniale - Attivo'!O56</f>
        <v xml:space="preserve">-    </v>
      </c>
      <c r="Q56" s="543"/>
    </row>
    <row r="57" spans="3:17" s="354" customFormat="1" ht="27.75" customHeight="1">
      <c r="C57" s="398"/>
      <c r="D57" s="399"/>
      <c r="E57" s="400"/>
      <c r="F57" s="401"/>
      <c r="G57" s="402"/>
      <c r="H57" s="402" t="s">
        <v>6015</v>
      </c>
      <c r="I57" s="551" t="s">
        <v>6457</v>
      </c>
      <c r="J57" s="405">
        <f>'Stato Patrimoniale - Attivo'!J57</f>
        <v>0</v>
      </c>
      <c r="K57" s="405">
        <f>'Stato Patrimoniale - Attivo'!K57</f>
        <v>0</v>
      </c>
      <c r="L57" s="405">
        <f>'Stato Patrimoniale - Attivo'!L57</f>
        <v>0</v>
      </c>
      <c r="M57" s="405">
        <f>'Stato Patrimoniale - Attivo'!M57</f>
        <v>0</v>
      </c>
      <c r="N57" s="406">
        <f>'Stato Patrimoniale - Attivo'!N57</f>
        <v>0</v>
      </c>
      <c r="O57" s="407" t="str">
        <f>'Stato Patrimoniale - Attivo'!O57</f>
        <v xml:space="preserve">-    </v>
      </c>
      <c r="Q57" s="543"/>
    </row>
    <row r="58" spans="3:17" s="354" customFormat="1" ht="27.75" customHeight="1">
      <c r="C58" s="398"/>
      <c r="D58" s="399"/>
      <c r="E58" s="400"/>
      <c r="F58" s="401"/>
      <c r="G58" s="402"/>
      <c r="H58" s="402" t="s">
        <v>6016</v>
      </c>
      <c r="I58" s="551" t="s">
        <v>6458</v>
      </c>
      <c r="J58" s="405">
        <f>'Stato Patrimoniale - Attivo'!J58</f>
        <v>0</v>
      </c>
      <c r="K58" s="405">
        <f>'Stato Patrimoniale - Attivo'!K58</f>
        <v>0</v>
      </c>
      <c r="L58" s="405">
        <f>'Stato Patrimoniale - Attivo'!L58</f>
        <v>0</v>
      </c>
      <c r="M58" s="405">
        <f>'Stato Patrimoniale - Attivo'!M58</f>
        <v>0</v>
      </c>
      <c r="N58" s="406">
        <f>'Stato Patrimoniale - Attivo'!N58</f>
        <v>0</v>
      </c>
      <c r="O58" s="407" t="str">
        <f>'Stato Patrimoniale - Attivo'!O58</f>
        <v xml:space="preserve">-    </v>
      </c>
      <c r="Q58" s="543"/>
    </row>
    <row r="59" spans="3:17" s="354" customFormat="1" ht="18" customHeight="1">
      <c r="C59" s="398"/>
      <c r="D59" s="399"/>
      <c r="E59" s="400"/>
      <c r="F59" s="401"/>
      <c r="G59" s="402"/>
      <c r="H59" s="402" t="s">
        <v>6017</v>
      </c>
      <c r="I59" s="402" t="s">
        <v>6459</v>
      </c>
      <c r="J59" s="405">
        <f>'Stato Patrimoniale - Attivo'!J59</f>
        <v>0</v>
      </c>
      <c r="K59" s="405">
        <f>'Stato Patrimoniale - Attivo'!K59</f>
        <v>0</v>
      </c>
      <c r="L59" s="405">
        <f>'Stato Patrimoniale - Attivo'!L59</f>
        <v>0</v>
      </c>
      <c r="M59" s="405">
        <f>'Stato Patrimoniale - Attivo'!M59</f>
        <v>0</v>
      </c>
      <c r="N59" s="406">
        <f>'Stato Patrimoniale - Attivo'!N59</f>
        <v>0</v>
      </c>
      <c r="O59" s="407" t="str">
        <f>'Stato Patrimoniale - Attivo'!O59</f>
        <v xml:space="preserve">-    </v>
      </c>
      <c r="Q59" s="543"/>
    </row>
    <row r="60" spans="3:17" s="354" customFormat="1" ht="18" customHeight="1">
      <c r="C60" s="398"/>
      <c r="D60" s="399"/>
      <c r="E60" s="400"/>
      <c r="F60" s="401"/>
      <c r="G60" s="409" t="s">
        <v>6024</v>
      </c>
      <c r="H60" s="409" t="s">
        <v>6460</v>
      </c>
      <c r="I60" s="426"/>
      <c r="J60" s="405">
        <f>'Stato Patrimoniale - Attivo'!J60</f>
        <v>0</v>
      </c>
      <c r="K60" s="405">
        <f>'Stato Patrimoniale - Attivo'!K60</f>
        <v>0</v>
      </c>
      <c r="L60" s="405">
        <f>'Stato Patrimoniale - Attivo'!L60</f>
        <v>0</v>
      </c>
      <c r="M60" s="405">
        <f>'Stato Patrimoniale - Attivo'!M60</f>
        <v>0</v>
      </c>
      <c r="N60" s="406">
        <f>'Stato Patrimoniale - Attivo'!N60</f>
        <v>0</v>
      </c>
      <c r="O60" s="407" t="str">
        <f>'Stato Patrimoniale - Attivo'!O60</f>
        <v xml:space="preserve">-    </v>
      </c>
      <c r="Q60" s="543"/>
    </row>
    <row r="61" spans="3:17" s="354" customFormat="1" ht="18" customHeight="1">
      <c r="C61" s="398"/>
      <c r="D61" s="399"/>
      <c r="E61" s="400"/>
      <c r="F61" s="401" t="s">
        <v>6015</v>
      </c>
      <c r="G61" s="402" t="s">
        <v>6461</v>
      </c>
      <c r="H61" s="402"/>
      <c r="I61" s="426"/>
      <c r="J61" s="405">
        <f>'Stato Patrimoniale - Attivo'!J61</f>
        <v>0</v>
      </c>
      <c r="K61" s="405">
        <f>'Stato Patrimoniale - Attivo'!K61</f>
        <v>0</v>
      </c>
      <c r="L61" s="405">
        <f>'Stato Patrimoniale - Attivo'!L61</f>
        <v>0</v>
      </c>
      <c r="M61" s="405">
        <f>'Stato Patrimoniale - Attivo'!M61</f>
        <v>0</v>
      </c>
      <c r="N61" s="406">
        <f>'Stato Patrimoniale - Attivo'!N61</f>
        <v>0</v>
      </c>
      <c r="O61" s="407" t="str">
        <f>'Stato Patrimoniale - Attivo'!O61</f>
        <v xml:space="preserve">-    </v>
      </c>
      <c r="Q61" s="543"/>
    </row>
    <row r="62" spans="3:17" s="354" customFormat="1" ht="27.75" customHeight="1">
      <c r="C62" s="398"/>
      <c r="D62" s="399"/>
      <c r="E62" s="400"/>
      <c r="F62" s="401"/>
      <c r="G62" s="409" t="s">
        <v>6012</v>
      </c>
      <c r="H62" s="783" t="s">
        <v>6462</v>
      </c>
      <c r="I62" s="784"/>
      <c r="J62" s="412">
        <f>'Stato Patrimoniale - Attivo'!J62</f>
        <v>0</v>
      </c>
      <c r="K62" s="412">
        <f>'Stato Patrimoniale - Attivo'!K62</f>
        <v>0</v>
      </c>
      <c r="L62" s="412">
        <f>'Stato Patrimoniale - Attivo'!L62</f>
        <v>0</v>
      </c>
      <c r="M62" s="412">
        <f>'Stato Patrimoniale - Attivo'!M62</f>
        <v>0</v>
      </c>
      <c r="N62" s="413">
        <f>'Stato Patrimoniale - Attivo'!N62</f>
        <v>0</v>
      </c>
      <c r="O62" s="414" t="str">
        <f>'Stato Patrimoniale - Attivo'!O62</f>
        <v xml:space="preserve">-    </v>
      </c>
      <c r="Q62" s="543"/>
    </row>
    <row r="63" spans="3:17" s="354" customFormat="1" ht="27.75" customHeight="1">
      <c r="C63" s="398"/>
      <c r="D63" s="399"/>
      <c r="E63" s="400"/>
      <c r="F63" s="401"/>
      <c r="G63" s="402"/>
      <c r="H63" s="402" t="s">
        <v>6010</v>
      </c>
      <c r="I63" s="551" t="s">
        <v>6463</v>
      </c>
      <c r="J63" s="405">
        <f>'Stato Patrimoniale - Attivo'!J63</f>
        <v>0</v>
      </c>
      <c r="K63" s="405">
        <f>'Stato Patrimoniale - Attivo'!K63</f>
        <v>0</v>
      </c>
      <c r="L63" s="405">
        <f>'Stato Patrimoniale - Attivo'!L63</f>
        <v>0</v>
      </c>
      <c r="M63" s="405">
        <f>'Stato Patrimoniale - Attivo'!M63</f>
        <v>0</v>
      </c>
      <c r="N63" s="406">
        <f>'Stato Patrimoniale - Attivo'!N63</f>
        <v>0</v>
      </c>
      <c r="O63" s="407" t="str">
        <f>'Stato Patrimoniale - Attivo'!O63</f>
        <v xml:space="preserve">-    </v>
      </c>
      <c r="Q63" s="543"/>
    </row>
    <row r="64" spans="3:17" s="354" customFormat="1" ht="27.75" customHeight="1">
      <c r="C64" s="398"/>
      <c r="D64" s="399"/>
      <c r="E64" s="400"/>
      <c r="F64" s="401"/>
      <c r="G64" s="402"/>
      <c r="H64" s="402"/>
      <c r="I64" s="446" t="s">
        <v>6464</v>
      </c>
      <c r="J64" s="405">
        <f>'Stato Patrimoniale - Attivo'!J64</f>
        <v>0</v>
      </c>
      <c r="K64" s="405">
        <f>'Stato Patrimoniale - Attivo'!K64</f>
        <v>0</v>
      </c>
      <c r="L64" s="412">
        <f>'Stato Patrimoniale - Attivo'!L64</f>
        <v>0</v>
      </c>
      <c r="M64" s="405">
        <f>'Stato Patrimoniale - Attivo'!M64</f>
        <v>0</v>
      </c>
      <c r="N64" s="406">
        <f>'Stato Patrimoniale - Attivo'!N64</f>
        <v>0</v>
      </c>
      <c r="O64" s="407" t="str">
        <f>'Stato Patrimoniale - Attivo'!O64</f>
        <v xml:space="preserve">-    </v>
      </c>
      <c r="Q64" s="543"/>
    </row>
    <row r="65" spans="3:17" s="354" customFormat="1" ht="27.75" customHeight="1">
      <c r="C65" s="398"/>
      <c r="D65" s="399"/>
      <c r="E65" s="400"/>
      <c r="F65" s="401"/>
      <c r="G65" s="402"/>
      <c r="H65" s="402"/>
      <c r="I65" s="446" t="s">
        <v>6465</v>
      </c>
      <c r="J65" s="405">
        <f>'Stato Patrimoniale - Attivo'!J65</f>
        <v>0</v>
      </c>
      <c r="K65" s="405">
        <f>'Stato Patrimoniale - Attivo'!K65</f>
        <v>0</v>
      </c>
      <c r="L65" s="412">
        <f>'Stato Patrimoniale - Attivo'!L65</f>
        <v>0</v>
      </c>
      <c r="M65" s="405">
        <f>'Stato Patrimoniale - Attivo'!M65</f>
        <v>0</v>
      </c>
      <c r="N65" s="406">
        <f>'Stato Patrimoniale - Attivo'!N65</f>
        <v>0</v>
      </c>
      <c r="O65" s="407" t="str">
        <f>'Stato Patrimoniale - Attivo'!O65</f>
        <v xml:space="preserve">-    </v>
      </c>
      <c r="Q65" s="543"/>
    </row>
    <row r="66" spans="3:17" s="354" customFormat="1" ht="27.75" customHeight="1">
      <c r="C66" s="398"/>
      <c r="D66" s="399"/>
      <c r="E66" s="400"/>
      <c r="F66" s="401"/>
      <c r="G66" s="402"/>
      <c r="H66" s="402"/>
      <c r="I66" s="446" t="s">
        <v>6466</v>
      </c>
      <c r="J66" s="405">
        <f>'Stato Patrimoniale - Attivo'!J66</f>
        <v>0</v>
      </c>
      <c r="K66" s="405">
        <f>'Stato Patrimoniale - Attivo'!K66</f>
        <v>0</v>
      </c>
      <c r="L66" s="412">
        <f>'Stato Patrimoniale - Attivo'!L66</f>
        <v>0</v>
      </c>
      <c r="M66" s="405">
        <f>'Stato Patrimoniale - Attivo'!M66</f>
        <v>0</v>
      </c>
      <c r="N66" s="406">
        <f>'Stato Patrimoniale - Attivo'!N66</f>
        <v>0</v>
      </c>
      <c r="O66" s="407" t="str">
        <f>'Stato Patrimoniale - Attivo'!O66</f>
        <v xml:space="preserve">-    </v>
      </c>
      <c r="Q66" s="543"/>
    </row>
    <row r="67" spans="3:17" s="454" customFormat="1" ht="27.75" customHeight="1">
      <c r="C67" s="447"/>
      <c r="D67" s="448"/>
      <c r="E67" s="449"/>
      <c r="F67" s="450"/>
      <c r="G67" s="451"/>
      <c r="H67" s="451"/>
      <c r="I67" s="446" t="s">
        <v>6467</v>
      </c>
      <c r="J67" s="508">
        <f>'Stato Patrimoniale - Attivo'!J67</f>
        <v>0</v>
      </c>
      <c r="K67" s="508">
        <f>'Stato Patrimoniale - Attivo'!K67</f>
        <v>0</v>
      </c>
      <c r="L67" s="412">
        <f>'Stato Patrimoniale - Attivo'!L67</f>
        <v>0</v>
      </c>
      <c r="M67" s="508">
        <f>'Stato Patrimoniale - Attivo'!M67</f>
        <v>0</v>
      </c>
      <c r="N67" s="452">
        <f>'Stato Patrimoniale - Attivo'!N67</f>
        <v>0</v>
      </c>
      <c r="O67" s="453" t="str">
        <f>'Stato Patrimoniale - Attivo'!O67</f>
        <v xml:space="preserve">-    </v>
      </c>
      <c r="Q67" s="552"/>
    </row>
    <row r="68" spans="3:17" s="354" customFormat="1" ht="27.75" customHeight="1">
      <c r="C68" s="398"/>
      <c r="D68" s="399"/>
      <c r="E68" s="400"/>
      <c r="F68" s="401"/>
      <c r="G68" s="402"/>
      <c r="H68" s="402" t="s">
        <v>6015</v>
      </c>
      <c r="I68" s="551" t="s">
        <v>6468</v>
      </c>
      <c r="J68" s="405">
        <f>'Stato Patrimoniale - Attivo'!J68</f>
        <v>0</v>
      </c>
      <c r="K68" s="405">
        <f>'Stato Patrimoniale - Attivo'!K68</f>
        <v>0</v>
      </c>
      <c r="L68" s="412">
        <f>'Stato Patrimoniale - Attivo'!L68</f>
        <v>0</v>
      </c>
      <c r="M68" s="405">
        <f>'Stato Patrimoniale - Attivo'!M68</f>
        <v>0</v>
      </c>
      <c r="N68" s="406">
        <f>'Stato Patrimoniale - Attivo'!N68</f>
        <v>0</v>
      </c>
      <c r="O68" s="407" t="str">
        <f>'Stato Patrimoniale - Attivo'!O68</f>
        <v xml:space="preserve">-    </v>
      </c>
      <c r="Q68" s="543"/>
    </row>
    <row r="69" spans="3:17" s="354" customFormat="1" ht="27.75" customHeight="1">
      <c r="C69" s="398"/>
      <c r="D69" s="399"/>
      <c r="E69" s="400"/>
      <c r="F69" s="401"/>
      <c r="G69" s="409" t="s">
        <v>6013</v>
      </c>
      <c r="H69" s="783" t="s">
        <v>6469</v>
      </c>
      <c r="I69" s="784"/>
      <c r="J69" s="405">
        <f>'Stato Patrimoniale - Attivo'!J69</f>
        <v>0</v>
      </c>
      <c r="K69" s="405">
        <f>'Stato Patrimoniale - Attivo'!K69</f>
        <v>0</v>
      </c>
      <c r="L69" s="405">
        <f>'Stato Patrimoniale - Attivo'!L69</f>
        <v>0</v>
      </c>
      <c r="M69" s="405">
        <f>'Stato Patrimoniale - Attivo'!M69</f>
        <v>0</v>
      </c>
      <c r="N69" s="413">
        <f>'Stato Patrimoniale - Attivo'!N69</f>
        <v>0</v>
      </c>
      <c r="O69" s="414" t="str">
        <f>'Stato Patrimoniale - Attivo'!O69</f>
        <v xml:space="preserve">-    </v>
      </c>
      <c r="Q69" s="543"/>
    </row>
    <row r="70" spans="3:17" s="354" customFormat="1" ht="27" customHeight="1">
      <c r="C70" s="398"/>
      <c r="D70" s="399"/>
      <c r="E70" s="400"/>
      <c r="F70" s="401"/>
      <c r="G70" s="409"/>
      <c r="H70" s="402" t="s">
        <v>6010</v>
      </c>
      <c r="I70" s="551" t="s">
        <v>6470</v>
      </c>
      <c r="J70" s="412">
        <f>'Stato Patrimoniale - Attivo'!J70</f>
        <v>0</v>
      </c>
      <c r="K70" s="412">
        <f>'Stato Patrimoniale - Attivo'!K70</f>
        <v>0</v>
      </c>
      <c r="L70" s="412">
        <f>'Stato Patrimoniale - Attivo'!L70</f>
        <v>0</v>
      </c>
      <c r="M70" s="412">
        <f>'Stato Patrimoniale - Attivo'!M70</f>
        <v>0</v>
      </c>
      <c r="N70" s="413">
        <f>'Stato Patrimoniale - Attivo'!N70</f>
        <v>0</v>
      </c>
      <c r="O70" s="414" t="str">
        <f>'Stato Patrimoniale - Attivo'!O70</f>
        <v xml:space="preserve">-    </v>
      </c>
      <c r="Q70" s="543"/>
    </row>
    <row r="71" spans="3:17" s="354" customFormat="1" ht="27" customHeight="1">
      <c r="C71" s="398"/>
      <c r="D71" s="399"/>
      <c r="E71" s="400"/>
      <c r="F71" s="401"/>
      <c r="G71" s="409"/>
      <c r="H71" s="402" t="s">
        <v>6015</v>
      </c>
      <c r="I71" s="455" t="s">
        <v>6471</v>
      </c>
      <c r="J71" s="412">
        <f>'Stato Patrimoniale - Attivo'!J71</f>
        <v>0</v>
      </c>
      <c r="K71" s="412">
        <f>'Stato Patrimoniale - Attivo'!K71</f>
        <v>0</v>
      </c>
      <c r="L71" s="412">
        <f>'Stato Patrimoniale - Attivo'!L71</f>
        <v>0</v>
      </c>
      <c r="M71" s="412">
        <f>'Stato Patrimoniale - Attivo'!M71</f>
        <v>0</v>
      </c>
      <c r="N71" s="413">
        <f>'Stato Patrimoniale - Attivo'!N71</f>
        <v>0</v>
      </c>
      <c r="O71" s="414" t="str">
        <f>'Stato Patrimoniale - Attivo'!O71</f>
        <v xml:space="preserve">-    </v>
      </c>
      <c r="Q71" s="543"/>
    </row>
    <row r="72" spans="3:17" s="354" customFormat="1" ht="27.75" customHeight="1">
      <c r="C72" s="398"/>
      <c r="D72" s="399"/>
      <c r="E72" s="400"/>
      <c r="F72" s="401"/>
      <c r="G72" s="409"/>
      <c r="H72" s="402" t="s">
        <v>6016</v>
      </c>
      <c r="I72" s="551" t="s">
        <v>6472</v>
      </c>
      <c r="J72" s="412">
        <f>'Stato Patrimoniale - Attivo'!J72</f>
        <v>0</v>
      </c>
      <c r="K72" s="412">
        <f>'Stato Patrimoniale - Attivo'!K72</f>
        <v>0</v>
      </c>
      <c r="L72" s="412">
        <f>'Stato Patrimoniale - Attivo'!L72</f>
        <v>0</v>
      </c>
      <c r="M72" s="412">
        <f>'Stato Patrimoniale - Attivo'!M72</f>
        <v>0</v>
      </c>
      <c r="N72" s="413">
        <f>'Stato Patrimoniale - Attivo'!N72</f>
        <v>0</v>
      </c>
      <c r="O72" s="414" t="str">
        <f>'Stato Patrimoniale - Attivo'!O72</f>
        <v xml:space="preserve">-    </v>
      </c>
      <c r="Q72" s="543"/>
    </row>
    <row r="73" spans="3:17" s="354" customFormat="1" ht="42.75" customHeight="1">
      <c r="C73" s="398"/>
      <c r="D73" s="399"/>
      <c r="E73" s="400"/>
      <c r="F73" s="401"/>
      <c r="G73" s="409"/>
      <c r="H73" s="402" t="s">
        <v>6017</v>
      </c>
      <c r="I73" s="455" t="s">
        <v>6473</v>
      </c>
      <c r="J73" s="412">
        <f>'Stato Patrimoniale - Attivo'!J73</f>
        <v>0</v>
      </c>
      <c r="K73" s="412">
        <f>'Stato Patrimoniale - Attivo'!K73</f>
        <v>0</v>
      </c>
      <c r="L73" s="412">
        <f>'Stato Patrimoniale - Attivo'!L73</f>
        <v>0</v>
      </c>
      <c r="M73" s="412">
        <f>'Stato Patrimoniale - Attivo'!M73</f>
        <v>0</v>
      </c>
      <c r="N73" s="413">
        <f>'Stato Patrimoniale - Attivo'!N73</f>
        <v>0</v>
      </c>
      <c r="O73" s="414" t="str">
        <f>'Stato Patrimoniale - Attivo'!O73</f>
        <v xml:space="preserve">-    </v>
      </c>
      <c r="Q73" s="543"/>
    </row>
    <row r="74" spans="3:17" s="354" customFormat="1" ht="18" customHeight="1">
      <c r="C74" s="398"/>
      <c r="D74" s="399"/>
      <c r="E74" s="400"/>
      <c r="F74" s="401" t="s">
        <v>6016</v>
      </c>
      <c r="G74" s="402" t="s">
        <v>6474</v>
      </c>
      <c r="H74" s="402"/>
      <c r="I74" s="426"/>
      <c r="J74" s="405">
        <f>'Stato Patrimoniale - Attivo'!J74</f>
        <v>0</v>
      </c>
      <c r="K74" s="405">
        <f>'Stato Patrimoniale - Attivo'!K74</f>
        <v>0</v>
      </c>
      <c r="L74" s="412">
        <f>'Stato Patrimoniale - Attivo'!L74</f>
        <v>0</v>
      </c>
      <c r="M74" s="405">
        <f>'Stato Patrimoniale - Attivo'!M74</f>
        <v>0</v>
      </c>
      <c r="N74" s="406">
        <f>'Stato Patrimoniale - Attivo'!N74</f>
        <v>0</v>
      </c>
      <c r="O74" s="407" t="str">
        <f>'Stato Patrimoniale - Attivo'!O74</f>
        <v xml:space="preserve">-    </v>
      </c>
      <c r="Q74" s="543"/>
    </row>
    <row r="75" spans="3:17" s="354" customFormat="1" ht="27.75" customHeight="1">
      <c r="C75" s="398"/>
      <c r="D75" s="399"/>
      <c r="E75" s="400"/>
      <c r="F75" s="401" t="s">
        <v>6017</v>
      </c>
      <c r="G75" s="781" t="s">
        <v>6475</v>
      </c>
      <c r="H75" s="781"/>
      <c r="I75" s="782"/>
      <c r="J75" s="405">
        <f>'Stato Patrimoniale - Attivo'!J75</f>
        <v>0</v>
      </c>
      <c r="K75" s="405">
        <f>'Stato Patrimoniale - Attivo'!K75</f>
        <v>0</v>
      </c>
      <c r="L75" s="405">
        <f>'Stato Patrimoniale - Attivo'!L75</f>
        <v>0</v>
      </c>
      <c r="M75" s="405">
        <f>'Stato Patrimoniale - Attivo'!M75</f>
        <v>0</v>
      </c>
      <c r="N75" s="406">
        <f>'Stato Patrimoniale - Attivo'!N75</f>
        <v>0</v>
      </c>
      <c r="O75" s="407" t="str">
        <f>'Stato Patrimoniale - Attivo'!O75</f>
        <v xml:space="preserve">-    </v>
      </c>
      <c r="Q75" s="543"/>
    </row>
    <row r="76" spans="3:17" s="354" customFormat="1" ht="18" customHeight="1">
      <c r="C76" s="398"/>
      <c r="D76" s="399"/>
      <c r="E76" s="400"/>
      <c r="F76" s="401"/>
      <c r="G76" s="409" t="s">
        <v>6012</v>
      </c>
      <c r="H76" s="409" t="s">
        <v>6476</v>
      </c>
      <c r="I76" s="426"/>
      <c r="J76" s="412">
        <f>'Stato Patrimoniale - Attivo'!J76</f>
        <v>0</v>
      </c>
      <c r="K76" s="412">
        <f>'Stato Patrimoniale - Attivo'!K76</f>
        <v>0</v>
      </c>
      <c r="L76" s="412">
        <f>'Stato Patrimoniale - Attivo'!L76</f>
        <v>0</v>
      </c>
      <c r="M76" s="412">
        <f>'Stato Patrimoniale - Attivo'!M76</f>
        <v>0</v>
      </c>
      <c r="N76" s="413">
        <f>'Stato Patrimoniale - Attivo'!N76</f>
        <v>0</v>
      </c>
      <c r="O76" s="414" t="str">
        <f>'Stato Patrimoniale - Attivo'!O76</f>
        <v xml:space="preserve">-    </v>
      </c>
      <c r="Q76" s="543"/>
    </row>
    <row r="77" spans="3:17" s="354" customFormat="1" ht="27.75" customHeight="1">
      <c r="C77" s="398"/>
      <c r="D77" s="399"/>
      <c r="E77" s="400"/>
      <c r="F77" s="401"/>
      <c r="G77" s="409" t="s">
        <v>6013</v>
      </c>
      <c r="H77" s="783" t="s">
        <v>6477</v>
      </c>
      <c r="I77" s="784"/>
      <c r="J77" s="412">
        <f>'Stato Patrimoniale - Attivo'!J77</f>
        <v>0</v>
      </c>
      <c r="K77" s="412">
        <f>'Stato Patrimoniale - Attivo'!K77</f>
        <v>0</v>
      </c>
      <c r="L77" s="412">
        <f>'Stato Patrimoniale - Attivo'!L77</f>
        <v>0</v>
      </c>
      <c r="M77" s="412">
        <f>'Stato Patrimoniale - Attivo'!M77</f>
        <v>0</v>
      </c>
      <c r="N77" s="413">
        <f>'Stato Patrimoniale - Attivo'!N77</f>
        <v>0</v>
      </c>
      <c r="O77" s="414" t="str">
        <f>'Stato Patrimoniale - Attivo'!O77</f>
        <v xml:space="preserve">-    </v>
      </c>
      <c r="Q77" s="543"/>
    </row>
    <row r="78" spans="3:17" s="354" customFormat="1" ht="27.75" customHeight="1">
      <c r="C78" s="398"/>
      <c r="D78" s="441"/>
      <c r="E78" s="400"/>
      <c r="F78" s="450" t="s">
        <v>6019</v>
      </c>
      <c r="G78" s="781" t="s">
        <v>6478</v>
      </c>
      <c r="H78" s="781"/>
      <c r="I78" s="782"/>
      <c r="J78" s="412">
        <f>'Stato Patrimoniale - Attivo'!J78</f>
        <v>0</v>
      </c>
      <c r="K78" s="412">
        <f>'Stato Patrimoniale - Attivo'!K78</f>
        <v>0</v>
      </c>
      <c r="L78" s="412">
        <f>'Stato Patrimoniale - Attivo'!L78</f>
        <v>0</v>
      </c>
      <c r="M78" s="412">
        <f>'Stato Patrimoniale - Attivo'!M78</f>
        <v>0</v>
      </c>
      <c r="N78" s="413">
        <f>'Stato Patrimoniale - Attivo'!N78</f>
        <v>0</v>
      </c>
      <c r="O78" s="414" t="str">
        <f>'Stato Patrimoniale - Attivo'!O78</f>
        <v xml:space="preserve">-    </v>
      </c>
      <c r="Q78" s="543"/>
    </row>
    <row r="79" spans="3:17" s="354" customFormat="1" ht="18" customHeight="1">
      <c r="C79" s="408"/>
      <c r="D79" s="441"/>
      <c r="E79" s="400"/>
      <c r="F79" s="450" t="s">
        <v>6021</v>
      </c>
      <c r="G79" s="402" t="s">
        <v>6479</v>
      </c>
      <c r="H79" s="401"/>
      <c r="I79" s="426"/>
      <c r="J79" s="405">
        <f>'Stato Patrimoniale - Attivo'!J79</f>
        <v>0</v>
      </c>
      <c r="K79" s="405">
        <f>'Stato Patrimoniale - Attivo'!K79</f>
        <v>0</v>
      </c>
      <c r="L79" s="412">
        <f>'Stato Patrimoniale - Attivo'!L79</f>
        <v>0</v>
      </c>
      <c r="M79" s="405">
        <f>'Stato Patrimoniale - Attivo'!M79</f>
        <v>0</v>
      </c>
      <c r="N79" s="406">
        <f>'Stato Patrimoniale - Attivo'!N79</f>
        <v>0</v>
      </c>
      <c r="O79" s="407" t="str">
        <f>'Stato Patrimoniale - Attivo'!O79</f>
        <v xml:space="preserve">-    </v>
      </c>
      <c r="Q79" s="543"/>
    </row>
    <row r="80" spans="3:17" s="354" customFormat="1" ht="18" customHeight="1">
      <c r="C80" s="408"/>
      <c r="D80" s="441"/>
      <c r="E80" s="400"/>
      <c r="F80" s="450" t="s">
        <v>6026</v>
      </c>
      <c r="G80" s="402" t="s">
        <v>6480</v>
      </c>
      <c r="H80" s="401"/>
      <c r="I80" s="426"/>
      <c r="J80" s="553">
        <f>'Stato Patrimoniale - Attivo'!J80</f>
        <v>0</v>
      </c>
      <c r="K80" s="553">
        <f>'Stato Patrimoniale - Attivo'!K80</f>
        <v>0</v>
      </c>
      <c r="L80" s="412">
        <f>'Stato Patrimoniale - Attivo'!L80</f>
        <v>0</v>
      </c>
      <c r="M80" s="405">
        <f>'Stato Patrimoniale - Attivo'!M80</f>
        <v>0</v>
      </c>
      <c r="N80" s="413">
        <f>'Stato Patrimoniale - Attivo'!N80</f>
        <v>0</v>
      </c>
      <c r="O80" s="414" t="str">
        <f>'Stato Patrimoniale - Attivo'!O80</f>
        <v xml:space="preserve">-    </v>
      </c>
      <c r="Q80" s="543"/>
    </row>
    <row r="81" spans="3:17" s="389" customFormat="1" ht="18" customHeight="1">
      <c r="C81" s="390"/>
      <c r="D81" s="391" t="s">
        <v>6233</v>
      </c>
      <c r="E81" s="392" t="s">
        <v>6481</v>
      </c>
      <c r="F81" s="392"/>
      <c r="G81" s="392"/>
      <c r="H81" s="392"/>
      <c r="I81" s="392"/>
      <c r="J81" s="384"/>
      <c r="K81" s="385"/>
      <c r="L81" s="395">
        <f>'Stato Patrimoniale - Attivo'!L81</f>
        <v>0</v>
      </c>
      <c r="M81" s="395">
        <f>'Stato Patrimoniale - Attivo'!M81</f>
        <v>0</v>
      </c>
      <c r="N81" s="396">
        <f>'Stato Patrimoniale - Attivo'!N81</f>
        <v>0</v>
      </c>
      <c r="O81" s="397" t="str">
        <f>'Stato Patrimoniale - Attivo'!O81</f>
        <v xml:space="preserve">-    </v>
      </c>
      <c r="Q81" s="542"/>
    </row>
    <row r="82" spans="3:17" s="354" customFormat="1" ht="18" customHeight="1">
      <c r="C82" s="398"/>
      <c r="D82" s="399"/>
      <c r="E82" s="400"/>
      <c r="F82" s="401" t="s">
        <v>6010</v>
      </c>
      <c r="G82" s="402" t="s">
        <v>6482</v>
      </c>
      <c r="H82" s="402"/>
      <c r="I82" s="402"/>
      <c r="J82" s="403"/>
      <c r="K82" s="404"/>
      <c r="L82" s="405">
        <f>'Stato Patrimoniale - Attivo'!L82</f>
        <v>0</v>
      </c>
      <c r="M82" s="405">
        <f>'Stato Patrimoniale - Attivo'!M82</f>
        <v>0</v>
      </c>
      <c r="N82" s="406">
        <f>'Stato Patrimoniale - Attivo'!N82</f>
        <v>0</v>
      </c>
      <c r="O82" s="407" t="str">
        <f>'Stato Patrimoniale - Attivo'!O82</f>
        <v xml:space="preserve">-    </v>
      </c>
      <c r="Q82" s="543"/>
    </row>
    <row r="83" spans="3:17" s="354" customFormat="1" ht="18" customHeight="1">
      <c r="C83" s="398"/>
      <c r="D83" s="399"/>
      <c r="E83" s="400"/>
      <c r="F83" s="401" t="s">
        <v>6015</v>
      </c>
      <c r="G83" s="451" t="s">
        <v>6483</v>
      </c>
      <c r="H83" s="451"/>
      <c r="I83" s="451"/>
      <c r="J83" s="403"/>
      <c r="K83" s="404"/>
      <c r="L83" s="405">
        <f>'Stato Patrimoniale - Attivo'!L83</f>
        <v>0</v>
      </c>
      <c r="M83" s="405">
        <f>'Stato Patrimoniale - Attivo'!M83</f>
        <v>0</v>
      </c>
      <c r="N83" s="406">
        <f>'Stato Patrimoniale - Attivo'!N83</f>
        <v>0</v>
      </c>
      <c r="O83" s="407" t="str">
        <f>'Stato Patrimoniale - Attivo'!O83</f>
        <v xml:space="preserve">-    </v>
      </c>
      <c r="Q83" s="543"/>
    </row>
    <row r="84" spans="3:17" s="389" customFormat="1" ht="18" customHeight="1">
      <c r="C84" s="390"/>
      <c r="D84" s="391" t="s">
        <v>6325</v>
      </c>
      <c r="E84" s="392" t="s">
        <v>6484</v>
      </c>
      <c r="F84" s="392"/>
      <c r="G84" s="392"/>
      <c r="H84" s="392"/>
      <c r="I84" s="392"/>
      <c r="J84" s="393"/>
      <c r="K84" s="394"/>
      <c r="L84" s="395">
        <f>'Stato Patrimoniale - Attivo'!L84</f>
        <v>0</v>
      </c>
      <c r="M84" s="395">
        <f>'Stato Patrimoniale - Attivo'!M84</f>
        <v>0</v>
      </c>
      <c r="N84" s="396">
        <f>'Stato Patrimoniale - Attivo'!N84</f>
        <v>0</v>
      </c>
      <c r="O84" s="397" t="str">
        <f>'Stato Patrimoniale - Attivo'!O84</f>
        <v xml:space="preserve">-    </v>
      </c>
      <c r="Q84" s="542"/>
    </row>
    <row r="85" spans="3:17" s="354" customFormat="1" ht="18" customHeight="1">
      <c r="C85" s="398"/>
      <c r="D85" s="399"/>
      <c r="E85" s="400"/>
      <c r="F85" s="401" t="s">
        <v>6010</v>
      </c>
      <c r="G85" s="402" t="s">
        <v>6485</v>
      </c>
      <c r="H85" s="402"/>
      <c r="I85" s="402"/>
      <c r="J85" s="403"/>
      <c r="K85" s="404"/>
      <c r="L85" s="405">
        <f>'Stato Patrimoniale - Attivo'!L85</f>
        <v>0</v>
      </c>
      <c r="M85" s="405">
        <f>'Stato Patrimoniale - Attivo'!M85</f>
        <v>0</v>
      </c>
      <c r="N85" s="406">
        <f>'Stato Patrimoniale - Attivo'!N85</f>
        <v>0</v>
      </c>
      <c r="O85" s="407" t="str">
        <f>'Stato Patrimoniale - Attivo'!O85</f>
        <v xml:space="preserve">-    </v>
      </c>
      <c r="Q85" s="543"/>
    </row>
    <row r="86" spans="3:17" s="354" customFormat="1" ht="18" customHeight="1">
      <c r="C86" s="398"/>
      <c r="D86" s="399"/>
      <c r="E86" s="400"/>
      <c r="F86" s="401" t="s">
        <v>6015</v>
      </c>
      <c r="G86" s="402" t="s">
        <v>6486</v>
      </c>
      <c r="H86" s="402"/>
      <c r="I86" s="402"/>
      <c r="J86" s="403"/>
      <c r="K86" s="404"/>
      <c r="L86" s="405">
        <f>'Stato Patrimoniale - Attivo'!L86</f>
        <v>0</v>
      </c>
      <c r="M86" s="405">
        <f>'Stato Patrimoniale - Attivo'!M86</f>
        <v>0</v>
      </c>
      <c r="N86" s="406">
        <f>'Stato Patrimoniale - Attivo'!N86</f>
        <v>0</v>
      </c>
      <c r="O86" s="407" t="str">
        <f>'Stato Patrimoniale - Attivo'!O86</f>
        <v xml:space="preserve">-    </v>
      </c>
      <c r="Q86" s="543"/>
    </row>
    <row r="87" spans="3:17" s="354" customFormat="1" ht="18" customHeight="1">
      <c r="C87" s="398"/>
      <c r="D87" s="399"/>
      <c r="E87" s="400"/>
      <c r="F87" s="401" t="s">
        <v>6016</v>
      </c>
      <c r="G87" s="402" t="s">
        <v>6487</v>
      </c>
      <c r="H87" s="402"/>
      <c r="I87" s="402"/>
      <c r="J87" s="403"/>
      <c r="K87" s="404"/>
      <c r="L87" s="405">
        <f>'Stato Patrimoniale - Attivo'!L87</f>
        <v>0</v>
      </c>
      <c r="M87" s="405">
        <f>'Stato Patrimoniale - Attivo'!M87</f>
        <v>0</v>
      </c>
      <c r="N87" s="406">
        <f>'Stato Patrimoniale - Attivo'!N87</f>
        <v>0</v>
      </c>
      <c r="O87" s="407" t="str">
        <f>'Stato Patrimoniale - Attivo'!O87</f>
        <v xml:space="preserve">-    </v>
      </c>
      <c r="Q87" s="543"/>
    </row>
    <row r="88" spans="3:17" s="354" customFormat="1" ht="18" customHeight="1">
      <c r="C88" s="408"/>
      <c r="D88" s="441"/>
      <c r="E88" s="400"/>
      <c r="F88" s="450" t="s">
        <v>6017</v>
      </c>
      <c r="G88" s="402" t="s">
        <v>6488</v>
      </c>
      <c r="H88" s="401"/>
      <c r="I88" s="402"/>
      <c r="J88" s="403"/>
      <c r="K88" s="404"/>
      <c r="L88" s="405">
        <f>'Stato Patrimoniale - Attivo'!L88</f>
        <v>0</v>
      </c>
      <c r="M88" s="405">
        <f>'Stato Patrimoniale - Attivo'!M88</f>
        <v>0</v>
      </c>
      <c r="N88" s="406">
        <f>'Stato Patrimoniale - Attivo'!N88</f>
        <v>0</v>
      </c>
      <c r="O88" s="407" t="str">
        <f>'Stato Patrimoniale - Attivo'!O88</f>
        <v xml:space="preserve">-    </v>
      </c>
      <c r="Q88" s="543"/>
    </row>
    <row r="89" spans="3:17" s="389" customFormat="1" ht="18" customHeight="1">
      <c r="C89" s="458"/>
      <c r="D89" s="434" t="s">
        <v>6160</v>
      </c>
      <c r="E89" s="435"/>
      <c r="F89" s="435"/>
      <c r="G89" s="435"/>
      <c r="H89" s="435"/>
      <c r="I89" s="435"/>
      <c r="J89" s="436"/>
      <c r="K89" s="437"/>
      <c r="L89" s="438">
        <f>'Stato Patrimoniale - Attivo'!L89</f>
        <v>0</v>
      </c>
      <c r="M89" s="438">
        <f>'Stato Patrimoniale - Attivo'!M89</f>
        <v>0</v>
      </c>
      <c r="N89" s="439">
        <f>'Stato Patrimoniale - Attivo'!N89</f>
        <v>0</v>
      </c>
      <c r="O89" s="440" t="str">
        <f>'Stato Patrimoniale - Attivo'!O89</f>
        <v xml:space="preserve">-    </v>
      </c>
      <c r="Q89" s="542"/>
    </row>
    <row r="90" spans="3:17" s="354" customFormat="1" ht="18" customHeight="1">
      <c r="C90" s="408"/>
      <c r="D90" s="441"/>
      <c r="E90" s="402"/>
      <c r="F90" s="402"/>
      <c r="G90" s="402"/>
      <c r="H90" s="402"/>
      <c r="I90" s="402"/>
      <c r="J90" s="403"/>
      <c r="K90" s="404"/>
      <c r="L90" s="405"/>
      <c r="M90" s="405"/>
      <c r="N90" s="406"/>
      <c r="O90" s="407"/>
      <c r="Q90" s="543"/>
    </row>
    <row r="91" spans="3:17" s="389" customFormat="1" ht="18" customHeight="1">
      <c r="C91" s="390" t="s">
        <v>6059</v>
      </c>
      <c r="D91" s="442" t="s">
        <v>6489</v>
      </c>
      <c r="E91" s="443"/>
      <c r="F91" s="443"/>
      <c r="G91" s="443"/>
      <c r="H91" s="443"/>
      <c r="I91" s="443"/>
      <c r="J91" s="393"/>
      <c r="K91" s="394"/>
      <c r="L91" s="395"/>
      <c r="M91" s="395"/>
      <c r="N91" s="396"/>
      <c r="O91" s="397"/>
      <c r="Q91" s="542"/>
    </row>
    <row r="92" spans="3:17" s="389" customFormat="1" ht="18" customHeight="1">
      <c r="C92" s="390"/>
      <c r="D92" s="391" t="s">
        <v>6190</v>
      </c>
      <c r="E92" s="392" t="s">
        <v>6490</v>
      </c>
      <c r="F92" s="392"/>
      <c r="G92" s="392"/>
      <c r="H92" s="392"/>
      <c r="I92" s="392"/>
      <c r="J92" s="393"/>
      <c r="K92" s="394"/>
      <c r="L92" s="395">
        <f>'Stato Patrimoniale - Attivo'!L92</f>
        <v>0</v>
      </c>
      <c r="M92" s="395">
        <f>'Stato Patrimoniale - Attivo'!M92</f>
        <v>0</v>
      </c>
      <c r="N92" s="396">
        <f>'Stato Patrimoniale - Attivo'!N92</f>
        <v>0</v>
      </c>
      <c r="O92" s="397" t="str">
        <f>'Stato Patrimoniale - Attivo'!O92</f>
        <v xml:space="preserve">-    </v>
      </c>
      <c r="Q92" s="542"/>
    </row>
    <row r="93" spans="3:17" s="389" customFormat="1" ht="18" customHeight="1">
      <c r="C93" s="390"/>
      <c r="D93" s="391" t="s">
        <v>6203</v>
      </c>
      <c r="E93" s="392" t="s">
        <v>6491</v>
      </c>
      <c r="F93" s="392"/>
      <c r="G93" s="392"/>
      <c r="H93" s="392"/>
      <c r="I93" s="392"/>
      <c r="J93" s="393"/>
      <c r="K93" s="394"/>
      <c r="L93" s="395">
        <f>'Stato Patrimoniale - Attivo'!L93</f>
        <v>0</v>
      </c>
      <c r="M93" s="395">
        <f>'Stato Patrimoniale - Attivo'!M93</f>
        <v>0</v>
      </c>
      <c r="N93" s="396">
        <f>'Stato Patrimoniale - Attivo'!N93</f>
        <v>0</v>
      </c>
      <c r="O93" s="397" t="str">
        <f>'Stato Patrimoniale - Attivo'!O93</f>
        <v xml:space="preserve">-    </v>
      </c>
      <c r="Q93" s="542"/>
    </row>
    <row r="94" spans="3:17" s="389" customFormat="1" ht="18" customHeight="1">
      <c r="C94" s="458"/>
      <c r="D94" s="434" t="s">
        <v>6165</v>
      </c>
      <c r="E94" s="435"/>
      <c r="F94" s="435"/>
      <c r="G94" s="435"/>
      <c r="H94" s="435"/>
      <c r="I94" s="435"/>
      <c r="J94" s="436"/>
      <c r="K94" s="437"/>
      <c r="L94" s="438">
        <f>'Stato Patrimoniale - Attivo'!L94</f>
        <v>0</v>
      </c>
      <c r="M94" s="438">
        <f>'Stato Patrimoniale - Attivo'!M94</f>
        <v>0</v>
      </c>
      <c r="N94" s="439">
        <f>'Stato Patrimoniale - Attivo'!N94</f>
        <v>0</v>
      </c>
      <c r="O94" s="440" t="str">
        <f>'Stato Patrimoniale - Attivo'!O94</f>
        <v xml:space="preserve">-    </v>
      </c>
      <c r="Q94" s="542"/>
    </row>
    <row r="95" spans="3:17" s="354" customFormat="1" ht="18" customHeight="1" thickBot="1">
      <c r="C95" s="408"/>
      <c r="D95" s="441"/>
      <c r="E95" s="402"/>
      <c r="F95" s="402"/>
      <c r="G95" s="402"/>
      <c r="H95" s="402"/>
      <c r="I95" s="402"/>
      <c r="J95" s="403"/>
      <c r="K95" s="404"/>
      <c r="L95" s="405"/>
      <c r="M95" s="405"/>
      <c r="N95" s="406"/>
      <c r="O95" s="407"/>
      <c r="Q95" s="543"/>
    </row>
    <row r="96" spans="3:17" s="354" customFormat="1" ht="18" customHeight="1" thickTop="1" thickBot="1">
      <c r="C96" s="459" t="s">
        <v>6492</v>
      </c>
      <c r="D96" s="460"/>
      <c r="E96" s="461"/>
      <c r="F96" s="462"/>
      <c r="G96" s="462"/>
      <c r="H96" s="462"/>
      <c r="I96" s="461"/>
      <c r="J96" s="463"/>
      <c r="K96" s="464"/>
      <c r="L96" s="465">
        <f>L40+L89+L94</f>
        <v>0</v>
      </c>
      <c r="M96" s="465">
        <f>M40+M89+M94</f>
        <v>0</v>
      </c>
      <c r="N96" s="466">
        <f>L96-M96</f>
        <v>0</v>
      </c>
      <c r="O96" s="467" t="str">
        <f>IF(M96=0,"-    ",N96/M96)</f>
        <v xml:space="preserve">-    </v>
      </c>
      <c r="Q96" s="543"/>
    </row>
    <row r="97" spans="3:17" s="354" customFormat="1" ht="18" customHeight="1" thickTop="1">
      <c r="C97" s="468"/>
      <c r="D97" s="469"/>
      <c r="E97" s="470"/>
      <c r="F97" s="470"/>
      <c r="G97" s="470"/>
      <c r="H97" s="470"/>
      <c r="I97" s="470"/>
      <c r="J97" s="471"/>
      <c r="K97" s="472"/>
      <c r="L97" s="473"/>
      <c r="M97" s="473"/>
      <c r="N97" s="474"/>
      <c r="O97" s="475"/>
      <c r="P97" s="476"/>
      <c r="Q97" s="543"/>
    </row>
    <row r="98" spans="3:17" s="354" customFormat="1" ht="18" customHeight="1">
      <c r="C98" s="390" t="s">
        <v>6062</v>
      </c>
      <c r="D98" s="442" t="s">
        <v>6493</v>
      </c>
      <c r="E98" s="443"/>
      <c r="F98" s="477"/>
      <c r="G98" s="477"/>
      <c r="H98" s="477"/>
      <c r="I98" s="400"/>
      <c r="J98" s="393"/>
      <c r="K98" s="394"/>
      <c r="L98" s="395"/>
      <c r="M98" s="395"/>
      <c r="N98" s="406"/>
      <c r="O98" s="407"/>
      <c r="P98" s="476"/>
      <c r="Q98" s="543"/>
    </row>
    <row r="99" spans="3:17" s="354" customFormat="1" ht="18" customHeight="1">
      <c r="C99" s="408"/>
      <c r="D99" s="391" t="s">
        <v>6010</v>
      </c>
      <c r="E99" s="478" t="s">
        <v>6494</v>
      </c>
      <c r="F99" s="443"/>
      <c r="G99" s="477"/>
      <c r="H99" s="477"/>
      <c r="I99" s="400"/>
      <c r="J99" s="403"/>
      <c r="K99" s="404"/>
      <c r="L99" s="395">
        <f>'Stato Patrimoniale - Attivo'!L99</f>
        <v>0</v>
      </c>
      <c r="M99" s="395">
        <f>'Stato Patrimoniale - Attivo'!M99</f>
        <v>0</v>
      </c>
      <c r="N99" s="396">
        <f>'Stato Patrimoniale - Attivo'!N99</f>
        <v>0</v>
      </c>
      <c r="O99" s="397" t="str">
        <f>'Stato Patrimoniale - Attivo'!O99</f>
        <v xml:space="preserve">-    </v>
      </c>
      <c r="Q99" s="543"/>
    </row>
    <row r="100" spans="3:17" s="354" customFormat="1" ht="18" customHeight="1">
      <c r="C100" s="408"/>
      <c r="D100" s="391" t="s">
        <v>6015</v>
      </c>
      <c r="E100" s="478" t="s">
        <v>6495</v>
      </c>
      <c r="F100" s="443"/>
      <c r="G100" s="477"/>
      <c r="H100" s="477"/>
      <c r="I100" s="400"/>
      <c r="J100" s="403"/>
      <c r="K100" s="404"/>
      <c r="L100" s="395">
        <f>'Stato Patrimoniale - Attivo'!L100</f>
        <v>0</v>
      </c>
      <c r="M100" s="395">
        <f>'Stato Patrimoniale - Attivo'!M100</f>
        <v>0</v>
      </c>
      <c r="N100" s="396">
        <f>'Stato Patrimoniale - Attivo'!N100</f>
        <v>0</v>
      </c>
      <c r="O100" s="397" t="str">
        <f>'Stato Patrimoniale - Attivo'!O100</f>
        <v xml:space="preserve">-    </v>
      </c>
      <c r="Q100" s="543"/>
    </row>
    <row r="101" spans="3:17" s="354" customFormat="1" ht="18" customHeight="1">
      <c r="C101" s="408"/>
      <c r="D101" s="391" t="s">
        <v>6016</v>
      </c>
      <c r="E101" s="478" t="s">
        <v>6496</v>
      </c>
      <c r="F101" s="443"/>
      <c r="G101" s="477"/>
      <c r="H101" s="477"/>
      <c r="I101" s="400"/>
      <c r="J101" s="403"/>
      <c r="K101" s="404"/>
      <c r="L101" s="395">
        <f>'Stato Patrimoniale - Attivo'!L101</f>
        <v>0</v>
      </c>
      <c r="M101" s="395">
        <f>'Stato Patrimoniale - Attivo'!M101</f>
        <v>0</v>
      </c>
      <c r="N101" s="396">
        <f>'Stato Patrimoniale - Attivo'!N101</f>
        <v>0</v>
      </c>
      <c r="O101" s="397" t="str">
        <f>'Stato Patrimoniale - Attivo'!O101</f>
        <v xml:space="preserve">-    </v>
      </c>
      <c r="Q101" s="543"/>
    </row>
    <row r="102" spans="3:17" s="354" customFormat="1" ht="18" customHeight="1">
      <c r="C102" s="408"/>
      <c r="D102" s="391" t="s">
        <v>6017</v>
      </c>
      <c r="E102" s="478" t="s">
        <v>6497</v>
      </c>
      <c r="F102" s="443"/>
      <c r="G102" s="477"/>
      <c r="H102" s="477"/>
      <c r="I102" s="400"/>
      <c r="J102" s="403"/>
      <c r="K102" s="404"/>
      <c r="L102" s="395">
        <f>'Stato Patrimoniale - Attivo'!L102</f>
        <v>0</v>
      </c>
      <c r="M102" s="395">
        <f>'Stato Patrimoniale - Attivo'!M102</f>
        <v>0</v>
      </c>
      <c r="N102" s="396">
        <f>'Stato Patrimoniale - Attivo'!N102</f>
        <v>0</v>
      </c>
      <c r="O102" s="397" t="str">
        <f>'Stato Patrimoniale - Attivo'!O102</f>
        <v xml:space="preserve">-    </v>
      </c>
      <c r="Q102" s="543"/>
    </row>
    <row r="103" spans="3:17" s="389" customFormat="1" ht="18" customHeight="1" thickBot="1">
      <c r="C103" s="479"/>
      <c r="D103" s="480" t="s">
        <v>6169</v>
      </c>
      <c r="E103" s="481"/>
      <c r="F103" s="481"/>
      <c r="G103" s="481"/>
      <c r="H103" s="481"/>
      <c r="I103" s="481"/>
      <c r="J103" s="482"/>
      <c r="K103" s="483"/>
      <c r="L103" s="484">
        <f>'Stato Patrimoniale - Attivo'!L103</f>
        <v>0</v>
      </c>
      <c r="M103" s="484">
        <f>'Stato Patrimoniale - Attivo'!M103</f>
        <v>0</v>
      </c>
      <c r="N103" s="485">
        <f>'Stato Patrimoniale - Attivo'!N103</f>
        <v>0</v>
      </c>
      <c r="O103" s="486" t="str">
        <f>'Stato Patrimoniale - Attivo'!O103</f>
        <v xml:space="preserve">-    </v>
      </c>
      <c r="Q103" s="542"/>
    </row>
    <row r="104" spans="3:17">
      <c r="C104" s="343"/>
      <c r="D104" s="787"/>
      <c r="E104" s="787"/>
      <c r="F104" s="787"/>
      <c r="G104" s="787"/>
      <c r="H104" s="787"/>
      <c r="I104" s="489"/>
      <c r="J104" s="490"/>
      <c r="K104" s="490"/>
      <c r="L104" s="490"/>
      <c r="M104" s="490"/>
    </row>
    <row r="105" spans="3:17">
      <c r="C105" s="343"/>
      <c r="D105" s="786"/>
      <c r="E105" s="786"/>
      <c r="F105" s="786"/>
      <c r="G105" s="786"/>
      <c r="H105" s="786"/>
      <c r="I105" s="493"/>
      <c r="J105" s="490"/>
      <c r="K105" s="490"/>
      <c r="L105" s="490"/>
      <c r="M105" s="490"/>
    </row>
    <row r="106" spans="3:17">
      <c r="C106" s="343"/>
      <c r="D106" s="786"/>
      <c r="E106" s="786"/>
      <c r="F106" s="786"/>
      <c r="G106" s="786"/>
      <c r="H106" s="786"/>
      <c r="I106" s="493"/>
      <c r="J106" s="490"/>
      <c r="K106" s="490"/>
      <c r="L106" s="490"/>
      <c r="M106" s="490"/>
    </row>
    <row r="107" spans="3:17">
      <c r="C107" s="343"/>
      <c r="D107" s="786"/>
      <c r="E107" s="786"/>
      <c r="F107" s="786"/>
      <c r="G107" s="786"/>
      <c r="H107" s="786"/>
      <c r="I107" s="493"/>
      <c r="J107" s="490"/>
      <c r="K107" s="490"/>
      <c r="L107" s="490"/>
      <c r="M107" s="490"/>
    </row>
    <row r="108" spans="3:17">
      <c r="C108" s="343"/>
      <c r="D108" s="786"/>
      <c r="E108" s="786"/>
      <c r="F108" s="786"/>
      <c r="G108" s="786"/>
      <c r="H108" s="786"/>
      <c r="I108" s="493"/>
      <c r="J108" s="490"/>
      <c r="K108" s="490"/>
      <c r="L108" s="490"/>
      <c r="M108" s="490"/>
    </row>
    <row r="109" spans="3:17">
      <c r="C109" s="343"/>
      <c r="D109" s="786"/>
      <c r="E109" s="786"/>
      <c r="F109" s="786"/>
      <c r="G109" s="786"/>
      <c r="H109" s="786"/>
      <c r="I109" s="493"/>
      <c r="J109" s="490"/>
      <c r="K109" s="490"/>
      <c r="L109" s="490"/>
      <c r="M109" s="490"/>
    </row>
    <row r="110" spans="3:17">
      <c r="C110" s="343"/>
      <c r="D110" s="786"/>
      <c r="E110" s="786"/>
      <c r="F110" s="786"/>
      <c r="G110" s="786"/>
      <c r="H110" s="786"/>
      <c r="I110" s="493"/>
      <c r="J110" s="490"/>
      <c r="K110" s="490"/>
      <c r="L110" s="490"/>
      <c r="M110" s="490"/>
    </row>
    <row r="111" spans="3:17">
      <c r="C111" s="343"/>
      <c r="D111" s="786"/>
      <c r="E111" s="786"/>
      <c r="F111" s="786"/>
      <c r="G111" s="786"/>
      <c r="H111" s="786"/>
      <c r="I111" s="493"/>
      <c r="J111" s="490"/>
      <c r="K111" s="490"/>
      <c r="L111" s="490"/>
      <c r="M111" s="490"/>
    </row>
    <row r="112" spans="3:17">
      <c r="C112" s="343"/>
      <c r="D112" s="786"/>
      <c r="E112" s="786"/>
      <c r="F112" s="786"/>
      <c r="G112" s="786"/>
      <c r="H112" s="786"/>
      <c r="I112" s="493"/>
      <c r="J112" s="490"/>
      <c r="K112" s="490"/>
      <c r="L112" s="490"/>
      <c r="M112" s="490"/>
    </row>
    <row r="113" spans="3:15">
      <c r="C113" s="343"/>
      <c r="D113" s="343"/>
      <c r="E113" s="554"/>
      <c r="F113" s="554"/>
      <c r="G113" s="554"/>
      <c r="H113" s="554"/>
      <c r="I113" s="493"/>
      <c r="J113" s="490"/>
      <c r="K113" s="490"/>
      <c r="L113" s="490"/>
      <c r="M113" s="490"/>
    </row>
    <row r="114" spans="3:15">
      <c r="C114" s="343"/>
      <c r="D114" s="343"/>
      <c r="E114" s="554"/>
      <c r="F114" s="554"/>
      <c r="G114" s="554"/>
      <c r="H114" s="554"/>
      <c r="I114" s="493"/>
    </row>
    <row r="115" spans="3:15">
      <c r="C115" s="343"/>
      <c r="D115" s="343"/>
      <c r="E115" s="554"/>
      <c r="F115" s="554"/>
      <c r="G115" s="554"/>
      <c r="H115" s="554"/>
      <c r="I115" s="493"/>
    </row>
    <row r="116" spans="3:15">
      <c r="C116" s="343"/>
      <c r="D116" s="343"/>
      <c r="E116" s="554"/>
      <c r="F116" s="554"/>
      <c r="G116" s="554"/>
      <c r="H116" s="554"/>
      <c r="I116" s="493"/>
    </row>
    <row r="117" spans="3:15">
      <c r="C117" s="343"/>
      <c r="D117" s="343"/>
      <c r="E117" s="554"/>
      <c r="F117" s="554"/>
      <c r="G117" s="554"/>
      <c r="H117" s="554"/>
      <c r="I117" s="493"/>
    </row>
    <row r="118" spans="3:15">
      <c r="C118" s="343"/>
      <c r="D118" s="343"/>
      <c r="E118" s="554"/>
      <c r="F118" s="554"/>
      <c r="G118" s="554"/>
      <c r="H118" s="554"/>
      <c r="I118" s="493"/>
    </row>
    <row r="119" spans="3:15">
      <c r="C119" s="343"/>
      <c r="D119" s="343"/>
      <c r="E119" s="554"/>
      <c r="F119" s="554"/>
      <c r="G119" s="554"/>
      <c r="H119" s="554"/>
      <c r="I119" s="493"/>
    </row>
    <row r="120" spans="3:15">
      <c r="C120" s="343"/>
      <c r="D120" s="343"/>
      <c r="E120" s="554"/>
      <c r="F120" s="554"/>
      <c r="G120" s="554"/>
      <c r="H120" s="554"/>
      <c r="I120" s="493"/>
    </row>
    <row r="121" spans="3:15">
      <c r="C121" s="343"/>
      <c r="D121" s="343"/>
      <c r="E121" s="554"/>
      <c r="F121" s="554"/>
      <c r="G121" s="554"/>
      <c r="H121" s="554"/>
      <c r="I121" s="493"/>
    </row>
    <row r="122" spans="3:15">
      <c r="C122" s="343"/>
      <c r="D122" s="343"/>
      <c r="E122" s="554"/>
      <c r="F122" s="554"/>
      <c r="G122" s="554"/>
      <c r="H122" s="554"/>
      <c r="I122" s="493"/>
    </row>
    <row r="123" spans="3:15">
      <c r="C123" s="343"/>
      <c r="D123" s="343"/>
      <c r="E123" s="554"/>
      <c r="F123" s="554"/>
      <c r="G123" s="554"/>
      <c r="H123" s="554"/>
      <c r="I123" s="493"/>
    </row>
    <row r="124" spans="3:15">
      <c r="C124" s="343"/>
      <c r="D124" s="343"/>
      <c r="E124" s="554"/>
      <c r="F124" s="554"/>
      <c r="G124" s="554"/>
      <c r="H124" s="554"/>
      <c r="I124" s="493"/>
    </row>
    <row r="125" spans="3:15">
      <c r="C125" s="343"/>
      <c r="D125" s="343"/>
      <c r="E125" s="554"/>
      <c r="F125" s="554"/>
      <c r="G125" s="554"/>
      <c r="H125" s="554"/>
      <c r="I125" s="493"/>
    </row>
    <row r="126" spans="3:15">
      <c r="C126" s="343"/>
      <c r="D126" s="343"/>
      <c r="E126" s="554"/>
      <c r="F126" s="554"/>
      <c r="G126" s="554"/>
      <c r="H126" s="554"/>
      <c r="I126" s="493"/>
    </row>
    <row r="127" spans="3:15">
      <c r="C127" s="343"/>
      <c r="D127" s="343"/>
      <c r="E127" s="554"/>
      <c r="F127" s="554"/>
      <c r="G127" s="554"/>
      <c r="H127" s="554"/>
      <c r="I127" s="493"/>
    </row>
    <row r="128" spans="3:15" s="240" customFormat="1">
      <c r="C128" s="343"/>
      <c r="D128" s="343"/>
      <c r="E128" s="554"/>
      <c r="F128" s="554"/>
      <c r="G128" s="554"/>
      <c r="H128" s="554"/>
      <c r="I128" s="493"/>
      <c r="J128" s="238"/>
      <c r="K128" s="238"/>
      <c r="L128" s="238"/>
      <c r="M128" s="238"/>
      <c r="N128" s="238"/>
      <c r="O128" s="238"/>
    </row>
    <row r="129" spans="3:15" s="240" customFormat="1">
      <c r="C129" s="343"/>
      <c r="D129" s="343"/>
      <c r="E129" s="554"/>
      <c r="F129" s="554"/>
      <c r="G129" s="554"/>
      <c r="H129" s="554"/>
      <c r="I129" s="493"/>
      <c r="J129" s="238"/>
      <c r="K129" s="238"/>
      <c r="L129" s="238"/>
      <c r="M129" s="238"/>
      <c r="N129" s="238"/>
      <c r="O129" s="238"/>
    </row>
    <row r="130" spans="3:15" s="240" customFormat="1">
      <c r="C130" s="343"/>
      <c r="D130" s="343"/>
      <c r="E130" s="554"/>
      <c r="F130" s="554"/>
      <c r="G130" s="554"/>
      <c r="H130" s="554"/>
      <c r="I130" s="493"/>
      <c r="J130" s="238"/>
      <c r="K130" s="238"/>
      <c r="L130" s="238"/>
      <c r="M130" s="238"/>
      <c r="N130" s="238"/>
      <c r="O130" s="238"/>
    </row>
    <row r="131" spans="3:15" s="240" customFormat="1">
      <c r="C131" s="343"/>
      <c r="D131" s="343"/>
      <c r="E131" s="554"/>
      <c r="F131" s="554"/>
      <c r="G131" s="554"/>
      <c r="H131" s="554"/>
      <c r="I131" s="493"/>
      <c r="J131" s="238"/>
      <c r="K131" s="238"/>
      <c r="L131" s="238"/>
      <c r="M131" s="238"/>
      <c r="N131" s="238"/>
      <c r="O131" s="238"/>
    </row>
    <row r="132" spans="3:15" s="240" customFormat="1">
      <c r="C132" s="343"/>
      <c r="D132" s="343"/>
      <c r="E132" s="554"/>
      <c r="F132" s="554"/>
      <c r="G132" s="554"/>
      <c r="H132" s="554"/>
      <c r="I132" s="493"/>
      <c r="J132" s="238"/>
      <c r="K132" s="238"/>
      <c r="L132" s="238"/>
      <c r="M132" s="238"/>
      <c r="N132" s="238"/>
      <c r="O132" s="238"/>
    </row>
    <row r="133" spans="3:15" s="240" customFormat="1">
      <c r="C133" s="343"/>
      <c r="D133" s="343"/>
      <c r="E133" s="554"/>
      <c r="F133" s="554"/>
      <c r="G133" s="554"/>
      <c r="H133" s="554"/>
      <c r="I133" s="493"/>
      <c r="J133" s="238"/>
      <c r="K133" s="238"/>
      <c r="L133" s="238"/>
      <c r="M133" s="238"/>
      <c r="N133" s="238"/>
      <c r="O133" s="238"/>
    </row>
    <row r="134" spans="3:15" s="240" customFormat="1">
      <c r="C134" s="343"/>
      <c r="D134" s="343"/>
      <c r="E134" s="554"/>
      <c r="F134" s="554"/>
      <c r="G134" s="554"/>
      <c r="H134" s="554"/>
      <c r="I134" s="493"/>
      <c r="J134" s="238"/>
      <c r="K134" s="238"/>
      <c r="L134" s="238"/>
      <c r="M134" s="238"/>
      <c r="N134" s="238"/>
      <c r="O134" s="238"/>
    </row>
    <row r="135" spans="3:15" s="240" customFormat="1">
      <c r="C135" s="343"/>
      <c r="D135" s="343"/>
      <c r="E135" s="554"/>
      <c r="F135" s="554"/>
      <c r="G135" s="554"/>
      <c r="H135" s="554"/>
      <c r="I135" s="493"/>
      <c r="J135" s="238"/>
      <c r="K135" s="238"/>
      <c r="L135" s="238"/>
      <c r="M135" s="238"/>
      <c r="N135" s="238"/>
      <c r="O135" s="238"/>
    </row>
    <row r="136" spans="3:15" s="240" customFormat="1">
      <c r="C136" s="343"/>
      <c r="D136" s="343"/>
      <c r="E136" s="554"/>
      <c r="F136" s="554"/>
      <c r="G136" s="554"/>
      <c r="H136" s="554"/>
      <c r="I136" s="493"/>
      <c r="J136" s="238"/>
      <c r="K136" s="238"/>
      <c r="L136" s="238"/>
      <c r="M136" s="238"/>
      <c r="N136" s="238"/>
      <c r="O136" s="238"/>
    </row>
    <row r="137" spans="3:15" s="240" customFormat="1">
      <c r="C137" s="343"/>
      <c r="D137" s="343"/>
      <c r="E137" s="554"/>
      <c r="F137" s="554"/>
      <c r="G137" s="554"/>
      <c r="H137" s="554"/>
      <c r="I137" s="493"/>
      <c r="J137" s="238"/>
      <c r="K137" s="238"/>
      <c r="L137" s="238"/>
      <c r="M137" s="238"/>
      <c r="N137" s="238"/>
      <c r="O137" s="238"/>
    </row>
    <row r="138" spans="3:15" s="240" customFormat="1">
      <c r="C138" s="343"/>
      <c r="D138" s="343"/>
      <c r="E138" s="554"/>
      <c r="F138" s="554"/>
      <c r="G138" s="554"/>
      <c r="H138" s="554"/>
      <c r="I138" s="493"/>
      <c r="J138" s="238"/>
      <c r="K138" s="238"/>
      <c r="L138" s="238"/>
      <c r="M138" s="238"/>
      <c r="N138" s="238"/>
      <c r="O138" s="238"/>
    </row>
    <row r="139" spans="3:15" s="240" customFormat="1">
      <c r="C139" s="343"/>
      <c r="D139" s="343"/>
      <c r="E139" s="554"/>
      <c r="F139" s="554"/>
      <c r="G139" s="554"/>
      <c r="H139" s="554"/>
      <c r="I139" s="493"/>
      <c r="J139" s="238"/>
      <c r="K139" s="238"/>
      <c r="L139" s="238"/>
      <c r="M139" s="238"/>
      <c r="N139" s="238"/>
      <c r="O139" s="238"/>
    </row>
    <row r="140" spans="3:15" s="240" customFormat="1">
      <c r="C140" s="343"/>
      <c r="D140" s="343"/>
      <c r="E140" s="554"/>
      <c r="F140" s="554"/>
      <c r="G140" s="554"/>
      <c r="H140" s="554"/>
      <c r="I140" s="493"/>
      <c r="J140" s="238"/>
      <c r="K140" s="238"/>
      <c r="L140" s="238"/>
      <c r="M140" s="238"/>
      <c r="N140" s="238"/>
      <c r="O140" s="238"/>
    </row>
    <row r="141" spans="3:15" s="240" customFormat="1">
      <c r="C141" s="343"/>
      <c r="D141" s="343"/>
      <c r="E141" s="554"/>
      <c r="F141" s="554"/>
      <c r="G141" s="554"/>
      <c r="H141" s="554"/>
      <c r="I141" s="493"/>
      <c r="J141" s="238"/>
      <c r="K141" s="238"/>
      <c r="L141" s="238"/>
      <c r="M141" s="238"/>
      <c r="N141" s="238"/>
      <c r="O141" s="238"/>
    </row>
    <row r="142" spans="3:15" s="240" customFormat="1">
      <c r="C142" s="343"/>
      <c r="D142" s="343"/>
      <c r="E142" s="554"/>
      <c r="F142" s="554"/>
      <c r="G142" s="554"/>
      <c r="H142" s="554"/>
      <c r="I142" s="493"/>
      <c r="J142" s="238"/>
      <c r="K142" s="238"/>
      <c r="L142" s="238"/>
      <c r="M142" s="238"/>
      <c r="N142" s="238"/>
      <c r="O142" s="238"/>
    </row>
    <row r="143" spans="3:15" s="240" customFormat="1">
      <c r="C143" s="343"/>
      <c r="D143" s="343"/>
      <c r="E143" s="554"/>
      <c r="F143" s="554"/>
      <c r="G143" s="554"/>
      <c r="H143" s="554"/>
      <c r="I143" s="493"/>
      <c r="J143" s="238"/>
      <c r="K143" s="238"/>
      <c r="L143" s="238"/>
      <c r="M143" s="238"/>
      <c r="N143" s="238"/>
      <c r="O143" s="238"/>
    </row>
    <row r="144" spans="3:15" s="240" customFormat="1">
      <c r="C144" s="343"/>
      <c r="D144" s="343"/>
      <c r="E144" s="554"/>
      <c r="F144" s="554"/>
      <c r="G144" s="554"/>
      <c r="H144" s="554"/>
      <c r="I144" s="493"/>
      <c r="J144" s="238"/>
      <c r="K144" s="238"/>
      <c r="L144" s="238"/>
      <c r="M144" s="238"/>
      <c r="N144" s="238"/>
      <c r="O144" s="238"/>
    </row>
    <row r="145" spans="3:15" s="240" customFormat="1">
      <c r="C145" s="343"/>
      <c r="D145" s="343"/>
      <c r="E145" s="554"/>
      <c r="F145" s="554"/>
      <c r="G145" s="554"/>
      <c r="H145" s="554"/>
      <c r="I145" s="493"/>
      <c r="J145" s="238"/>
      <c r="K145" s="238"/>
      <c r="L145" s="238"/>
      <c r="M145" s="238"/>
      <c r="N145" s="238"/>
      <c r="O145" s="238"/>
    </row>
    <row r="146" spans="3:15" s="240" customFormat="1">
      <c r="C146" s="343"/>
      <c r="D146" s="343"/>
      <c r="E146" s="554"/>
      <c r="F146" s="554"/>
      <c r="G146" s="554"/>
      <c r="H146" s="554"/>
      <c r="I146" s="493"/>
      <c r="J146" s="238"/>
      <c r="K146" s="238"/>
      <c r="L146" s="238"/>
      <c r="M146" s="238"/>
      <c r="N146" s="238"/>
      <c r="O146" s="238"/>
    </row>
    <row r="147" spans="3:15" s="240" customFormat="1">
      <c r="C147" s="343"/>
      <c r="D147" s="343"/>
      <c r="E147" s="554"/>
      <c r="F147" s="554"/>
      <c r="G147" s="554"/>
      <c r="H147" s="554"/>
      <c r="I147" s="493"/>
      <c r="J147" s="238"/>
      <c r="K147" s="238"/>
      <c r="L147" s="238"/>
      <c r="M147" s="238"/>
      <c r="N147" s="238"/>
      <c r="O147" s="238"/>
    </row>
    <row r="148" spans="3:15" s="240" customFormat="1">
      <c r="C148" s="343"/>
      <c r="D148" s="343"/>
      <c r="E148" s="554"/>
      <c r="F148" s="554"/>
      <c r="G148" s="554"/>
      <c r="H148" s="554"/>
      <c r="I148" s="493"/>
      <c r="J148" s="238"/>
      <c r="K148" s="238"/>
      <c r="L148" s="238"/>
      <c r="M148" s="238"/>
      <c r="N148" s="238"/>
      <c r="O148" s="238"/>
    </row>
    <row r="149" spans="3:15" s="240" customFormat="1">
      <c r="C149" s="343"/>
      <c r="D149" s="343"/>
      <c r="E149" s="554"/>
      <c r="F149" s="554"/>
      <c r="G149" s="554"/>
      <c r="H149" s="554"/>
      <c r="I149" s="493"/>
      <c r="J149" s="238"/>
      <c r="K149" s="238"/>
      <c r="L149" s="238"/>
      <c r="M149" s="238"/>
      <c r="N149" s="238"/>
      <c r="O149" s="238"/>
    </row>
    <row r="150" spans="3:15" s="240" customFormat="1">
      <c r="C150" s="343"/>
      <c r="D150" s="343"/>
      <c r="E150" s="554"/>
      <c r="F150" s="554"/>
      <c r="G150" s="554"/>
      <c r="H150" s="554"/>
      <c r="I150" s="493"/>
      <c r="J150" s="238"/>
      <c r="K150" s="238"/>
      <c r="L150" s="238"/>
      <c r="M150" s="238"/>
      <c r="N150" s="238"/>
      <c r="O150" s="238"/>
    </row>
    <row r="151" spans="3:15" s="240" customFormat="1">
      <c r="C151" s="343"/>
      <c r="D151" s="343"/>
      <c r="E151" s="554"/>
      <c r="F151" s="554"/>
      <c r="G151" s="554"/>
      <c r="H151" s="554"/>
      <c r="I151" s="493"/>
      <c r="J151" s="238"/>
      <c r="K151" s="238"/>
      <c r="L151" s="238"/>
      <c r="M151" s="238"/>
      <c r="N151" s="238"/>
      <c r="O151" s="238"/>
    </row>
    <row r="152" spans="3:15" s="240" customFormat="1">
      <c r="C152" s="343"/>
      <c r="D152" s="343"/>
      <c r="E152" s="554"/>
      <c r="F152" s="554"/>
      <c r="G152" s="554"/>
      <c r="H152" s="554"/>
      <c r="I152" s="493"/>
      <c r="J152" s="238"/>
      <c r="K152" s="238"/>
      <c r="L152" s="238"/>
      <c r="M152" s="238"/>
      <c r="N152" s="238"/>
      <c r="O152" s="238"/>
    </row>
    <row r="153" spans="3:15" s="240" customFormat="1">
      <c r="C153" s="343"/>
      <c r="D153" s="343"/>
      <c r="E153" s="554"/>
      <c r="F153" s="554"/>
      <c r="G153" s="554"/>
      <c r="H153" s="554"/>
      <c r="I153" s="493"/>
      <c r="J153" s="238"/>
      <c r="K153" s="238"/>
      <c r="L153" s="238"/>
      <c r="M153" s="238"/>
      <c r="N153" s="238"/>
      <c r="O153" s="238"/>
    </row>
    <row r="154" spans="3:15" s="240" customFormat="1">
      <c r="C154" s="343"/>
      <c r="D154" s="343"/>
      <c r="E154" s="554"/>
      <c r="F154" s="554"/>
      <c r="G154" s="554"/>
      <c r="H154" s="554"/>
      <c r="I154" s="493"/>
      <c r="J154" s="238"/>
      <c r="K154" s="238"/>
      <c r="L154" s="238"/>
      <c r="M154" s="238"/>
      <c r="N154" s="238"/>
      <c r="O154" s="238"/>
    </row>
    <row r="155" spans="3:15" s="240" customFormat="1">
      <c r="C155" s="343"/>
      <c r="D155" s="343"/>
      <c r="E155" s="554"/>
      <c r="F155" s="554"/>
      <c r="G155" s="554"/>
      <c r="H155" s="554"/>
      <c r="I155" s="493"/>
      <c r="J155" s="238"/>
      <c r="K155" s="238"/>
      <c r="L155" s="238"/>
      <c r="M155" s="238"/>
      <c r="N155" s="238"/>
      <c r="O155" s="238"/>
    </row>
    <row r="156" spans="3:15" s="240" customFormat="1">
      <c r="C156" s="343"/>
      <c r="D156" s="343"/>
      <c r="E156" s="554"/>
      <c r="F156" s="554"/>
      <c r="G156" s="554"/>
      <c r="H156" s="554"/>
      <c r="I156" s="493"/>
      <c r="J156" s="238"/>
      <c r="K156" s="238"/>
      <c r="L156" s="238"/>
      <c r="M156" s="238"/>
      <c r="N156" s="238"/>
      <c r="O156" s="238"/>
    </row>
    <row r="157" spans="3:15" s="240" customFormat="1">
      <c r="C157" s="343"/>
      <c r="D157" s="343"/>
      <c r="E157" s="554"/>
      <c r="F157" s="554"/>
      <c r="G157" s="554"/>
      <c r="H157" s="554"/>
      <c r="I157" s="493"/>
      <c r="J157" s="238"/>
      <c r="K157" s="238"/>
      <c r="L157" s="238"/>
      <c r="M157" s="238"/>
      <c r="N157" s="238"/>
      <c r="O157" s="238"/>
    </row>
    <row r="158" spans="3:15" s="240" customFormat="1">
      <c r="C158" s="343"/>
      <c r="D158" s="343"/>
      <c r="E158" s="554"/>
      <c r="F158" s="554"/>
      <c r="G158" s="554"/>
      <c r="H158" s="554"/>
      <c r="I158" s="493"/>
      <c r="J158" s="238"/>
      <c r="K158" s="238"/>
      <c r="L158" s="238"/>
      <c r="M158" s="238"/>
      <c r="N158" s="238"/>
      <c r="O158" s="238"/>
    </row>
    <row r="159" spans="3:15" s="240" customFormat="1">
      <c r="C159" s="343"/>
      <c r="D159" s="343"/>
      <c r="E159" s="554"/>
      <c r="F159" s="554"/>
      <c r="G159" s="554"/>
      <c r="H159" s="554"/>
      <c r="I159" s="493"/>
      <c r="J159" s="238"/>
      <c r="K159" s="238"/>
      <c r="L159" s="238"/>
      <c r="M159" s="238"/>
      <c r="N159" s="238"/>
      <c r="O159" s="238"/>
    </row>
    <row r="160" spans="3:15" s="240" customFormat="1">
      <c r="C160" s="343"/>
      <c r="D160" s="343"/>
      <c r="E160" s="554"/>
      <c r="F160" s="554"/>
      <c r="G160" s="554"/>
      <c r="H160" s="554"/>
      <c r="I160" s="493"/>
      <c r="J160" s="238"/>
      <c r="K160" s="238"/>
      <c r="L160" s="238"/>
      <c r="M160" s="238"/>
      <c r="N160" s="238"/>
      <c r="O160" s="238"/>
    </row>
    <row r="161" spans="3:15" s="240" customFormat="1">
      <c r="C161" s="343"/>
      <c r="D161" s="343"/>
      <c r="I161" s="238"/>
      <c r="J161" s="238"/>
      <c r="K161" s="238"/>
      <c r="L161" s="238"/>
      <c r="M161" s="238"/>
      <c r="N161" s="238"/>
      <c r="O161" s="238"/>
    </row>
    <row r="162" spans="3:15" s="240" customFormat="1">
      <c r="C162" s="343"/>
      <c r="D162" s="343"/>
      <c r="I162" s="238"/>
      <c r="J162" s="238"/>
      <c r="K162" s="238"/>
      <c r="L162" s="238"/>
      <c r="M162" s="238"/>
      <c r="N162" s="238"/>
      <c r="O162" s="238"/>
    </row>
    <row r="163" spans="3:15" s="240" customFormat="1">
      <c r="C163" s="343"/>
      <c r="D163" s="343"/>
      <c r="I163" s="238"/>
      <c r="J163" s="238"/>
      <c r="K163" s="238"/>
      <c r="L163" s="238"/>
      <c r="M163" s="238"/>
      <c r="N163" s="238"/>
      <c r="O163" s="238"/>
    </row>
    <row r="164" spans="3:15" s="240" customFormat="1">
      <c r="C164" s="343"/>
      <c r="D164" s="343"/>
      <c r="I164" s="238"/>
      <c r="J164" s="238"/>
      <c r="K164" s="238"/>
      <c r="L164" s="238"/>
      <c r="M164" s="238"/>
      <c r="N164" s="238"/>
      <c r="O164" s="238"/>
    </row>
    <row r="165" spans="3:15" s="240" customFormat="1">
      <c r="C165" s="343"/>
      <c r="D165" s="343"/>
      <c r="I165" s="238"/>
      <c r="J165" s="238"/>
      <c r="K165" s="238"/>
      <c r="L165" s="238"/>
      <c r="M165" s="238"/>
      <c r="N165" s="238"/>
      <c r="O165" s="238"/>
    </row>
    <row r="166" spans="3:15" s="240" customFormat="1">
      <c r="C166" s="343"/>
      <c r="D166" s="343"/>
      <c r="I166" s="238"/>
      <c r="J166" s="238"/>
      <c r="K166" s="238"/>
      <c r="L166" s="238"/>
      <c r="M166" s="238"/>
      <c r="N166" s="238"/>
      <c r="O166" s="238"/>
    </row>
    <row r="167" spans="3:15" s="240" customFormat="1">
      <c r="C167" s="343"/>
      <c r="D167" s="343"/>
      <c r="I167" s="238"/>
      <c r="J167" s="238"/>
      <c r="K167" s="238"/>
      <c r="L167" s="238"/>
      <c r="M167" s="238"/>
      <c r="N167" s="238"/>
      <c r="O167" s="238"/>
    </row>
    <row r="168" spans="3:15" s="240" customFormat="1">
      <c r="C168" s="343"/>
      <c r="D168" s="343"/>
      <c r="I168" s="238"/>
      <c r="J168" s="238"/>
      <c r="K168" s="238"/>
      <c r="L168" s="238"/>
      <c r="M168" s="238"/>
      <c r="N168" s="238"/>
      <c r="O168" s="238"/>
    </row>
    <row r="169" spans="3:15" s="240" customFormat="1">
      <c r="C169" s="343"/>
      <c r="D169" s="343"/>
      <c r="I169" s="238"/>
      <c r="J169" s="238"/>
      <c r="K169" s="238"/>
      <c r="L169" s="238"/>
      <c r="M169" s="238"/>
      <c r="N169" s="238"/>
      <c r="O169" s="238"/>
    </row>
    <row r="170" spans="3:15" s="240" customFormat="1">
      <c r="C170" s="343"/>
      <c r="D170" s="343"/>
      <c r="I170" s="238"/>
      <c r="J170" s="238"/>
      <c r="K170" s="238"/>
      <c r="L170" s="238"/>
      <c r="M170" s="238"/>
      <c r="N170" s="238"/>
      <c r="O170" s="238"/>
    </row>
    <row r="171" spans="3:15" s="240" customFormat="1">
      <c r="C171" s="343"/>
      <c r="D171" s="343"/>
      <c r="I171" s="238"/>
      <c r="J171" s="238"/>
      <c r="K171" s="238"/>
      <c r="L171" s="238"/>
      <c r="M171" s="238"/>
      <c r="N171" s="238"/>
      <c r="O171" s="238"/>
    </row>
    <row r="172" spans="3:15" s="240" customFormat="1">
      <c r="C172" s="343"/>
      <c r="D172" s="343"/>
      <c r="I172" s="238"/>
      <c r="J172" s="238"/>
      <c r="K172" s="238"/>
      <c r="L172" s="238"/>
      <c r="M172" s="238"/>
      <c r="N172" s="238"/>
      <c r="O172" s="238"/>
    </row>
    <row r="173" spans="3:15" s="240" customFormat="1">
      <c r="C173" s="343"/>
      <c r="D173" s="343"/>
      <c r="I173" s="238"/>
      <c r="J173" s="238"/>
      <c r="K173" s="238"/>
      <c r="L173" s="238"/>
      <c r="M173" s="238"/>
      <c r="N173" s="238"/>
      <c r="O173" s="238"/>
    </row>
    <row r="174" spans="3:15" s="240" customFormat="1">
      <c r="C174" s="343"/>
      <c r="D174" s="343"/>
      <c r="I174" s="238"/>
      <c r="J174" s="238"/>
      <c r="K174" s="238"/>
      <c r="L174" s="238"/>
      <c r="M174" s="238"/>
      <c r="N174" s="238"/>
      <c r="O174" s="238"/>
    </row>
    <row r="175" spans="3:15" s="240" customFormat="1">
      <c r="C175" s="343"/>
      <c r="D175" s="343"/>
      <c r="I175" s="238"/>
      <c r="J175" s="238"/>
      <c r="K175" s="238"/>
      <c r="L175" s="238"/>
      <c r="M175" s="238"/>
      <c r="N175" s="238"/>
      <c r="O175" s="238"/>
    </row>
    <row r="176" spans="3:15" s="240" customFormat="1">
      <c r="C176" s="343"/>
      <c r="I176" s="238"/>
      <c r="J176" s="238"/>
      <c r="K176" s="238"/>
      <c r="L176" s="238"/>
      <c r="M176" s="238"/>
      <c r="N176" s="238"/>
      <c r="O176" s="238"/>
    </row>
    <row r="177" spans="3:15" s="240" customFormat="1">
      <c r="C177" s="343"/>
      <c r="I177" s="238"/>
      <c r="J177" s="238"/>
      <c r="K177" s="238"/>
      <c r="L177" s="238"/>
      <c r="M177" s="238"/>
      <c r="N177" s="238"/>
      <c r="O177" s="238"/>
    </row>
    <row r="178" spans="3:15" s="240" customFormat="1">
      <c r="C178" s="343"/>
      <c r="I178" s="238"/>
      <c r="J178" s="238"/>
      <c r="K178" s="238"/>
      <c r="L178" s="238"/>
      <c r="M178" s="238"/>
      <c r="N178" s="238"/>
      <c r="O178" s="238"/>
    </row>
    <row r="179" spans="3:15" s="240" customFormat="1">
      <c r="C179" s="343"/>
      <c r="I179" s="238"/>
      <c r="J179" s="238"/>
      <c r="K179" s="238"/>
      <c r="L179" s="238"/>
      <c r="M179" s="238"/>
      <c r="N179" s="238"/>
      <c r="O179" s="238"/>
    </row>
    <row r="180" spans="3:15" s="240" customFormat="1">
      <c r="C180" s="343"/>
      <c r="I180" s="238"/>
      <c r="J180" s="238"/>
      <c r="K180" s="238"/>
      <c r="L180" s="238"/>
      <c r="M180" s="238"/>
      <c r="N180" s="238"/>
      <c r="O180" s="238"/>
    </row>
    <row r="181" spans="3:15" s="240" customFormat="1">
      <c r="C181" s="343"/>
      <c r="I181" s="238"/>
      <c r="J181" s="238"/>
      <c r="K181" s="238"/>
      <c r="L181" s="238"/>
      <c r="M181" s="238"/>
      <c r="N181" s="238"/>
      <c r="O181" s="238"/>
    </row>
    <row r="182" spans="3:15" s="240" customFormat="1">
      <c r="C182" s="343"/>
      <c r="I182" s="238"/>
      <c r="J182" s="238"/>
      <c r="K182" s="238"/>
      <c r="L182" s="238"/>
      <c r="M182" s="238"/>
      <c r="N182" s="238"/>
      <c r="O182" s="238"/>
    </row>
    <row r="183" spans="3:15" s="240" customFormat="1">
      <c r="C183" s="343"/>
      <c r="I183" s="238"/>
      <c r="J183" s="238"/>
      <c r="K183" s="238"/>
      <c r="L183" s="238"/>
      <c r="M183" s="238"/>
      <c r="N183" s="238"/>
      <c r="O183" s="238"/>
    </row>
    <row r="184" spans="3:15" s="240" customFormat="1">
      <c r="C184" s="343"/>
      <c r="I184" s="238"/>
      <c r="J184" s="238"/>
      <c r="K184" s="238"/>
      <c r="L184" s="238"/>
      <c r="M184" s="238"/>
      <c r="N184" s="238"/>
      <c r="O184" s="238"/>
    </row>
    <row r="185" spans="3:15" s="240" customFormat="1">
      <c r="C185" s="343"/>
      <c r="I185" s="238"/>
      <c r="J185" s="238"/>
      <c r="K185" s="238"/>
      <c r="L185" s="238"/>
      <c r="M185" s="238"/>
      <c r="N185" s="238"/>
      <c r="O185" s="238"/>
    </row>
    <row r="186" spans="3:15" s="240" customFormat="1">
      <c r="C186" s="343"/>
      <c r="I186" s="238"/>
      <c r="J186" s="238"/>
      <c r="K186" s="238"/>
      <c r="L186" s="238"/>
      <c r="M186" s="238"/>
      <c r="N186" s="238"/>
      <c r="O186" s="238"/>
    </row>
    <row r="187" spans="3:15" s="240" customFormat="1">
      <c r="C187" s="343"/>
      <c r="I187" s="238"/>
      <c r="J187" s="238"/>
      <c r="K187" s="238"/>
      <c r="L187" s="238"/>
      <c r="M187" s="238"/>
      <c r="N187" s="238"/>
      <c r="O187" s="238"/>
    </row>
    <row r="188" spans="3:15" s="240" customFormat="1">
      <c r="C188" s="343"/>
      <c r="I188" s="238"/>
      <c r="J188" s="238"/>
      <c r="K188" s="238"/>
      <c r="L188" s="238"/>
      <c r="M188" s="238"/>
      <c r="N188" s="238"/>
      <c r="O188" s="238"/>
    </row>
    <row r="189" spans="3:15" s="240" customFormat="1">
      <c r="C189" s="343"/>
      <c r="I189" s="238"/>
      <c r="J189" s="238"/>
      <c r="K189" s="238"/>
      <c r="L189" s="238"/>
      <c r="M189" s="238"/>
      <c r="N189" s="238"/>
      <c r="O189" s="238"/>
    </row>
    <row r="190" spans="3:15" s="240" customFormat="1">
      <c r="C190" s="343"/>
      <c r="I190" s="238"/>
      <c r="J190" s="238"/>
      <c r="K190" s="238"/>
      <c r="L190" s="238"/>
      <c r="M190" s="238"/>
      <c r="N190" s="238"/>
      <c r="O190" s="238"/>
    </row>
    <row r="191" spans="3:15" s="240" customFormat="1">
      <c r="C191" s="343"/>
      <c r="I191" s="238"/>
      <c r="J191" s="238"/>
      <c r="K191" s="238"/>
      <c r="L191" s="238"/>
      <c r="M191" s="238"/>
      <c r="N191" s="238"/>
      <c r="O191" s="238"/>
    </row>
    <row r="192" spans="3:15" s="240" customFormat="1">
      <c r="C192" s="343"/>
      <c r="I192" s="238"/>
      <c r="J192" s="238"/>
      <c r="K192" s="238"/>
      <c r="L192" s="238"/>
      <c r="M192" s="238"/>
      <c r="N192" s="238"/>
      <c r="O192" s="238"/>
    </row>
    <row r="193" spans="3:15" s="240" customFormat="1">
      <c r="C193" s="343"/>
      <c r="I193" s="238"/>
      <c r="J193" s="238"/>
      <c r="K193" s="238"/>
      <c r="L193" s="238"/>
      <c r="M193" s="238"/>
      <c r="N193" s="238"/>
      <c r="O193" s="238"/>
    </row>
    <row r="194" spans="3:15" s="240" customFormat="1">
      <c r="C194" s="343"/>
      <c r="I194" s="238"/>
      <c r="J194" s="238"/>
      <c r="K194" s="238"/>
      <c r="L194" s="238"/>
      <c r="M194" s="238"/>
      <c r="N194" s="238"/>
      <c r="O194" s="238"/>
    </row>
    <row r="195" spans="3:15" s="240" customFormat="1">
      <c r="C195" s="343"/>
      <c r="I195" s="238"/>
      <c r="J195" s="238"/>
      <c r="K195" s="238"/>
      <c r="L195" s="238"/>
      <c r="M195" s="238"/>
      <c r="N195" s="238"/>
      <c r="O195" s="238"/>
    </row>
    <row r="196" spans="3:15" s="240" customFormat="1">
      <c r="C196" s="343"/>
      <c r="I196" s="238"/>
      <c r="J196" s="238"/>
      <c r="K196" s="238"/>
      <c r="L196" s="238"/>
      <c r="M196" s="238"/>
      <c r="N196" s="238"/>
      <c r="O196" s="238"/>
    </row>
    <row r="197" spans="3:15" s="240" customFormat="1">
      <c r="C197" s="343"/>
      <c r="I197" s="238"/>
      <c r="J197" s="238"/>
      <c r="K197" s="238"/>
      <c r="L197" s="238"/>
      <c r="M197" s="238"/>
      <c r="N197" s="238"/>
      <c r="O197" s="238"/>
    </row>
    <row r="198" spans="3:15" s="240" customFormat="1">
      <c r="C198" s="343"/>
      <c r="I198" s="238"/>
      <c r="J198" s="238"/>
      <c r="K198" s="238"/>
      <c r="L198" s="238"/>
      <c r="M198" s="238"/>
      <c r="N198" s="238"/>
      <c r="O198" s="238"/>
    </row>
    <row r="199" spans="3:15" s="240" customFormat="1">
      <c r="C199" s="343"/>
      <c r="I199" s="238"/>
      <c r="J199" s="238"/>
      <c r="K199" s="238"/>
      <c r="L199" s="238"/>
      <c r="M199" s="238"/>
      <c r="N199" s="238"/>
      <c r="O199" s="238"/>
    </row>
    <row r="200" spans="3:15" s="240" customFormat="1">
      <c r="C200" s="343"/>
      <c r="I200" s="238"/>
      <c r="J200" s="238"/>
      <c r="K200" s="238"/>
      <c r="L200" s="238"/>
      <c r="M200" s="238"/>
      <c r="N200" s="238"/>
      <c r="O200" s="238"/>
    </row>
    <row r="201" spans="3:15" s="240" customFormat="1">
      <c r="C201" s="343"/>
      <c r="I201" s="238"/>
      <c r="J201" s="238"/>
      <c r="K201" s="238"/>
      <c r="L201" s="238"/>
      <c r="M201" s="238"/>
      <c r="N201" s="238"/>
      <c r="O201" s="238"/>
    </row>
    <row r="202" spans="3:15" s="240" customFormat="1">
      <c r="C202" s="343"/>
      <c r="I202" s="238"/>
      <c r="J202" s="238"/>
      <c r="K202" s="238"/>
      <c r="L202" s="238"/>
      <c r="M202" s="238"/>
      <c r="N202" s="238"/>
      <c r="O202" s="238"/>
    </row>
    <row r="203" spans="3:15" s="240" customFormat="1">
      <c r="C203" s="343"/>
      <c r="I203" s="238"/>
      <c r="J203" s="238"/>
      <c r="K203" s="238"/>
      <c r="L203" s="238"/>
      <c r="M203" s="238"/>
      <c r="N203" s="238"/>
      <c r="O203" s="238"/>
    </row>
    <row r="204" spans="3:15" s="240" customFormat="1">
      <c r="C204" s="343"/>
      <c r="I204" s="238"/>
      <c r="J204" s="238"/>
      <c r="K204" s="238"/>
      <c r="L204" s="238"/>
      <c r="M204" s="238"/>
      <c r="N204" s="238"/>
      <c r="O204" s="238"/>
    </row>
    <row r="205" spans="3:15" s="240" customFormat="1">
      <c r="C205" s="343"/>
      <c r="I205" s="238"/>
      <c r="J205" s="238"/>
      <c r="K205" s="238"/>
      <c r="L205" s="238"/>
      <c r="M205" s="238"/>
      <c r="N205" s="238"/>
      <c r="O205" s="238"/>
    </row>
    <row r="206" spans="3:15" s="240" customFormat="1">
      <c r="C206" s="343"/>
      <c r="I206" s="238"/>
      <c r="J206" s="238"/>
      <c r="K206" s="238"/>
      <c r="L206" s="238"/>
      <c r="M206" s="238"/>
      <c r="N206" s="238"/>
      <c r="O206" s="238"/>
    </row>
    <row r="207" spans="3:15" s="240" customFormat="1">
      <c r="C207" s="343"/>
      <c r="I207" s="238"/>
      <c r="J207" s="238"/>
      <c r="K207" s="238"/>
      <c r="L207" s="238"/>
      <c r="M207" s="238"/>
      <c r="N207" s="238"/>
      <c r="O207" s="238"/>
    </row>
    <row r="208" spans="3:15" s="240" customFormat="1">
      <c r="C208" s="343"/>
      <c r="I208" s="238"/>
      <c r="J208" s="238"/>
      <c r="K208" s="238"/>
      <c r="L208" s="238"/>
      <c r="M208" s="238"/>
      <c r="N208" s="238"/>
      <c r="O208" s="238"/>
    </row>
    <row r="209" spans="3:15" s="240" customFormat="1">
      <c r="C209" s="343"/>
      <c r="I209" s="238"/>
      <c r="J209" s="238"/>
      <c r="K209" s="238"/>
      <c r="L209" s="238"/>
      <c r="M209" s="238"/>
      <c r="N209" s="238"/>
      <c r="O209" s="238"/>
    </row>
    <row r="210" spans="3:15" s="240" customFormat="1">
      <c r="C210" s="343"/>
      <c r="I210" s="238"/>
      <c r="J210" s="238"/>
      <c r="K210" s="238"/>
      <c r="L210" s="238"/>
      <c r="M210" s="238"/>
      <c r="N210" s="238"/>
      <c r="O210" s="238"/>
    </row>
    <row r="211" spans="3:15" s="240" customFormat="1">
      <c r="C211" s="343"/>
      <c r="I211" s="238"/>
      <c r="J211" s="238"/>
      <c r="K211" s="238"/>
      <c r="L211" s="238"/>
      <c r="M211" s="238"/>
      <c r="N211" s="238"/>
      <c r="O211" s="238"/>
    </row>
    <row r="212" spans="3:15" s="240" customFormat="1">
      <c r="C212" s="343"/>
      <c r="I212" s="238"/>
      <c r="J212" s="238"/>
      <c r="K212" s="238"/>
      <c r="L212" s="238"/>
      <c r="M212" s="238"/>
      <c r="N212" s="238"/>
      <c r="O212" s="238"/>
    </row>
    <row r="213" spans="3:15" s="240" customFormat="1">
      <c r="C213" s="343"/>
      <c r="I213" s="238"/>
      <c r="J213" s="238"/>
      <c r="K213" s="238"/>
      <c r="L213" s="238"/>
      <c r="M213" s="238"/>
      <c r="N213" s="238"/>
      <c r="O213" s="238"/>
    </row>
    <row r="214" spans="3:15" s="240" customFormat="1">
      <c r="C214" s="343"/>
      <c r="I214" s="238"/>
      <c r="J214" s="238"/>
      <c r="K214" s="238"/>
      <c r="L214" s="238"/>
      <c r="M214" s="238"/>
      <c r="N214" s="238"/>
      <c r="O214" s="238"/>
    </row>
    <row r="215" spans="3:15" s="240" customFormat="1">
      <c r="C215" s="343"/>
      <c r="I215" s="238"/>
      <c r="J215" s="238"/>
      <c r="K215" s="238"/>
      <c r="L215" s="238"/>
      <c r="M215" s="238"/>
      <c r="N215" s="238"/>
      <c r="O215" s="238"/>
    </row>
    <row r="216" spans="3:15" s="240" customFormat="1">
      <c r="C216" s="343"/>
      <c r="I216" s="238"/>
      <c r="J216" s="238"/>
      <c r="K216" s="238"/>
      <c r="L216" s="238"/>
      <c r="M216" s="238"/>
      <c r="N216" s="238"/>
      <c r="O216" s="238"/>
    </row>
    <row r="217" spans="3:15" s="240" customFormat="1">
      <c r="C217" s="343"/>
      <c r="I217" s="238"/>
      <c r="J217" s="238"/>
      <c r="K217" s="238"/>
      <c r="L217" s="238"/>
      <c r="M217" s="238"/>
      <c r="N217" s="238"/>
      <c r="O217" s="238"/>
    </row>
    <row r="218" spans="3:15" s="240" customFormat="1">
      <c r="C218" s="343"/>
      <c r="I218" s="238"/>
      <c r="J218" s="238"/>
      <c r="K218" s="238"/>
      <c r="L218" s="238"/>
      <c r="M218" s="238"/>
      <c r="N218" s="238"/>
      <c r="O218" s="238"/>
    </row>
    <row r="219" spans="3:15" s="240" customFormat="1">
      <c r="C219" s="343"/>
      <c r="I219" s="238"/>
      <c r="J219" s="238"/>
      <c r="K219" s="238"/>
      <c r="L219" s="238"/>
      <c r="M219" s="238"/>
      <c r="N219" s="238"/>
      <c r="O219" s="238"/>
    </row>
    <row r="220" spans="3:15" s="240" customFormat="1">
      <c r="C220" s="343"/>
      <c r="I220" s="238"/>
      <c r="J220" s="238"/>
      <c r="K220" s="238"/>
      <c r="L220" s="238"/>
      <c r="M220" s="238"/>
      <c r="N220" s="238"/>
      <c r="O220" s="238"/>
    </row>
    <row r="221" spans="3:15" s="240" customFormat="1">
      <c r="C221" s="343"/>
      <c r="I221" s="238"/>
      <c r="J221" s="238"/>
      <c r="K221" s="238"/>
      <c r="L221" s="238"/>
      <c r="M221" s="238"/>
      <c r="N221" s="238"/>
      <c r="O221" s="238"/>
    </row>
    <row r="222" spans="3:15" s="240" customFormat="1">
      <c r="C222" s="343"/>
      <c r="I222" s="238"/>
      <c r="J222" s="238"/>
      <c r="K222" s="238"/>
      <c r="L222" s="238"/>
      <c r="M222" s="238"/>
      <c r="N222" s="238"/>
      <c r="O222" s="238"/>
    </row>
    <row r="223" spans="3:15" s="240" customFormat="1">
      <c r="C223" s="343"/>
      <c r="I223" s="238"/>
      <c r="J223" s="238"/>
      <c r="K223" s="238"/>
      <c r="L223" s="238"/>
      <c r="M223" s="238"/>
      <c r="N223" s="238"/>
      <c r="O223" s="238"/>
    </row>
    <row r="224" spans="3:15" s="240" customFormat="1">
      <c r="C224" s="343"/>
      <c r="I224" s="238"/>
      <c r="J224" s="238"/>
      <c r="K224" s="238"/>
      <c r="L224" s="238"/>
      <c r="M224" s="238"/>
      <c r="N224" s="238"/>
      <c r="O224" s="238"/>
    </row>
    <row r="225" spans="3:15" s="240" customFormat="1">
      <c r="C225" s="343"/>
      <c r="I225" s="238"/>
      <c r="J225" s="238"/>
      <c r="K225" s="238"/>
      <c r="L225" s="238"/>
      <c r="M225" s="238"/>
      <c r="N225" s="238"/>
      <c r="O225" s="238"/>
    </row>
    <row r="226" spans="3:15" s="240" customFormat="1">
      <c r="C226" s="343"/>
      <c r="I226" s="238"/>
      <c r="J226" s="238"/>
      <c r="K226" s="238"/>
      <c r="L226" s="238"/>
      <c r="M226" s="238"/>
      <c r="N226" s="238"/>
      <c r="O226" s="238"/>
    </row>
    <row r="227" spans="3:15" s="240" customFormat="1">
      <c r="C227" s="343"/>
      <c r="I227" s="238"/>
      <c r="J227" s="238"/>
      <c r="K227" s="238"/>
      <c r="L227" s="238"/>
      <c r="M227" s="238"/>
      <c r="N227" s="238"/>
      <c r="O227" s="238"/>
    </row>
    <row r="228" spans="3:15" s="240" customFormat="1">
      <c r="C228" s="343"/>
      <c r="I228" s="238"/>
      <c r="J228" s="238"/>
      <c r="K228" s="238"/>
      <c r="L228" s="238"/>
      <c r="M228" s="238"/>
      <c r="N228" s="238"/>
      <c r="O228" s="238"/>
    </row>
    <row r="229" spans="3:15" s="240" customFormat="1">
      <c r="C229" s="343"/>
      <c r="I229" s="238"/>
      <c r="J229" s="238"/>
      <c r="K229" s="238"/>
      <c r="L229" s="238"/>
      <c r="M229" s="238"/>
      <c r="N229" s="238"/>
      <c r="O229" s="238"/>
    </row>
    <row r="230" spans="3:15" s="240" customFormat="1">
      <c r="C230" s="343"/>
      <c r="I230" s="238"/>
      <c r="J230" s="238"/>
      <c r="K230" s="238"/>
      <c r="L230" s="238"/>
      <c r="M230" s="238"/>
      <c r="N230" s="238"/>
      <c r="O230" s="238"/>
    </row>
    <row r="231" spans="3:15" s="240" customFormat="1">
      <c r="C231" s="343"/>
      <c r="I231" s="238"/>
      <c r="J231" s="238"/>
      <c r="K231" s="238"/>
      <c r="L231" s="238"/>
      <c r="M231" s="238"/>
      <c r="N231" s="238"/>
      <c r="O231" s="238"/>
    </row>
    <row r="232" spans="3:15" s="240" customFormat="1">
      <c r="C232" s="343"/>
      <c r="I232" s="238"/>
      <c r="J232" s="238"/>
      <c r="K232" s="238"/>
      <c r="L232" s="238"/>
      <c r="M232" s="238"/>
      <c r="N232" s="238"/>
      <c r="O232" s="238"/>
    </row>
    <row r="233" spans="3:15" s="240" customFormat="1">
      <c r="C233" s="343"/>
      <c r="I233" s="238"/>
      <c r="J233" s="238"/>
      <c r="K233" s="238"/>
      <c r="L233" s="238"/>
      <c r="M233" s="238"/>
      <c r="N233" s="238"/>
      <c r="O233" s="238"/>
    </row>
    <row r="234" spans="3:15" s="240" customFormat="1">
      <c r="C234" s="343"/>
      <c r="I234" s="238"/>
      <c r="J234" s="238"/>
      <c r="K234" s="238"/>
      <c r="L234" s="238"/>
      <c r="M234" s="238"/>
      <c r="N234" s="238"/>
      <c r="O234" s="238"/>
    </row>
    <row r="235" spans="3:15" s="240" customFormat="1">
      <c r="C235" s="343"/>
      <c r="I235" s="238"/>
      <c r="J235" s="238"/>
      <c r="K235" s="238"/>
      <c r="L235" s="238"/>
      <c r="M235" s="238"/>
      <c r="N235" s="238"/>
      <c r="O235" s="238"/>
    </row>
    <row r="236" spans="3:15" s="240" customFormat="1">
      <c r="C236" s="343"/>
      <c r="I236" s="238"/>
      <c r="J236" s="238"/>
      <c r="K236" s="238"/>
      <c r="L236" s="238"/>
      <c r="M236" s="238"/>
      <c r="N236" s="238"/>
      <c r="O236" s="238"/>
    </row>
    <row r="237" spans="3:15" s="240" customFormat="1">
      <c r="C237" s="343"/>
      <c r="I237" s="238"/>
      <c r="J237" s="238"/>
      <c r="K237" s="238"/>
      <c r="L237" s="238"/>
      <c r="M237" s="238"/>
      <c r="N237" s="238"/>
      <c r="O237" s="238"/>
    </row>
    <row r="238" spans="3:15" s="240" customFormat="1">
      <c r="C238" s="343"/>
      <c r="I238" s="238"/>
      <c r="J238" s="238"/>
      <c r="K238" s="238"/>
      <c r="L238" s="238"/>
      <c r="M238" s="238"/>
      <c r="N238" s="238"/>
      <c r="O238" s="238"/>
    </row>
    <row r="239" spans="3:15" s="240" customFormat="1">
      <c r="C239" s="343"/>
      <c r="I239" s="238"/>
      <c r="J239" s="238"/>
      <c r="K239" s="238"/>
      <c r="L239" s="238"/>
      <c r="M239" s="238"/>
      <c r="N239" s="238"/>
      <c r="O239" s="238"/>
    </row>
    <row r="240" spans="3:15" s="240" customFormat="1">
      <c r="C240" s="343"/>
      <c r="I240" s="238"/>
      <c r="J240" s="238"/>
      <c r="K240" s="238"/>
      <c r="L240" s="238"/>
      <c r="M240" s="238"/>
      <c r="N240" s="238"/>
      <c r="O240" s="238"/>
    </row>
    <row r="241" spans="3:15" s="240" customFormat="1">
      <c r="C241" s="343"/>
      <c r="I241" s="238"/>
      <c r="J241" s="238"/>
      <c r="K241" s="238"/>
      <c r="L241" s="238"/>
      <c r="M241" s="238"/>
      <c r="N241" s="238"/>
      <c r="O241" s="238"/>
    </row>
    <row r="242" spans="3:15" s="240" customFormat="1">
      <c r="C242" s="343"/>
      <c r="I242" s="238"/>
      <c r="J242" s="238"/>
      <c r="K242" s="238"/>
      <c r="L242" s="238"/>
      <c r="M242" s="238"/>
      <c r="N242" s="238"/>
      <c r="O242" s="238"/>
    </row>
    <row r="243" spans="3:15" s="240" customFormat="1">
      <c r="C243" s="343"/>
      <c r="I243" s="238"/>
      <c r="J243" s="238"/>
      <c r="K243" s="238"/>
      <c r="L243" s="238"/>
      <c r="M243" s="238"/>
      <c r="N243" s="238"/>
      <c r="O243" s="238"/>
    </row>
    <row r="244" spans="3:15" s="240" customFormat="1">
      <c r="C244" s="343"/>
      <c r="I244" s="238"/>
      <c r="J244" s="238"/>
      <c r="K244" s="238"/>
      <c r="L244" s="238"/>
      <c r="M244" s="238"/>
      <c r="N244" s="238"/>
      <c r="O244" s="238"/>
    </row>
    <row r="245" spans="3:15" s="240" customFormat="1">
      <c r="C245" s="343"/>
      <c r="I245" s="238"/>
      <c r="J245" s="238"/>
      <c r="K245" s="238"/>
      <c r="L245" s="238"/>
      <c r="M245" s="238"/>
      <c r="N245" s="238"/>
      <c r="O245" s="238"/>
    </row>
    <row r="246" spans="3:15" s="240" customFormat="1">
      <c r="C246" s="343"/>
      <c r="I246" s="238"/>
      <c r="J246" s="238"/>
      <c r="K246" s="238"/>
      <c r="L246" s="238"/>
      <c r="M246" s="238"/>
      <c r="N246" s="238"/>
      <c r="O246" s="238"/>
    </row>
    <row r="247" spans="3:15" s="240" customFormat="1">
      <c r="C247" s="343"/>
      <c r="I247" s="238"/>
      <c r="J247" s="238"/>
      <c r="K247" s="238"/>
      <c r="L247" s="238"/>
      <c r="M247" s="238"/>
      <c r="N247" s="238"/>
      <c r="O247" s="238"/>
    </row>
    <row r="248" spans="3:15" s="240" customFormat="1">
      <c r="C248" s="343"/>
      <c r="I248" s="238"/>
      <c r="J248" s="238"/>
      <c r="K248" s="238"/>
      <c r="L248" s="238"/>
      <c r="M248" s="238"/>
      <c r="N248" s="238"/>
      <c r="O248" s="238"/>
    </row>
    <row r="249" spans="3:15" s="240" customFormat="1">
      <c r="C249" s="343"/>
      <c r="I249" s="238"/>
      <c r="J249" s="238"/>
      <c r="K249" s="238"/>
      <c r="L249" s="238"/>
      <c r="M249" s="238"/>
      <c r="N249" s="238"/>
      <c r="O249" s="238"/>
    </row>
    <row r="250" spans="3:15" s="240" customFormat="1">
      <c r="C250" s="343"/>
      <c r="I250" s="238"/>
      <c r="J250" s="238"/>
      <c r="K250" s="238"/>
      <c r="L250" s="238"/>
      <c r="M250" s="238"/>
      <c r="N250" s="238"/>
      <c r="O250" s="238"/>
    </row>
    <row r="251" spans="3:15" s="240" customFormat="1">
      <c r="C251" s="343"/>
      <c r="I251" s="238"/>
      <c r="J251" s="238"/>
      <c r="K251" s="238"/>
      <c r="L251" s="238"/>
      <c r="M251" s="238"/>
      <c r="N251" s="238"/>
      <c r="O251" s="238"/>
    </row>
    <row r="252" spans="3:15" s="240" customFormat="1">
      <c r="C252" s="343"/>
      <c r="I252" s="238"/>
      <c r="J252" s="238"/>
      <c r="K252" s="238"/>
      <c r="L252" s="238"/>
      <c r="M252" s="238"/>
      <c r="N252" s="238"/>
      <c r="O252" s="238"/>
    </row>
    <row r="253" spans="3:15" s="240" customFormat="1">
      <c r="C253" s="343"/>
      <c r="I253" s="238"/>
      <c r="J253" s="238"/>
      <c r="K253" s="238"/>
      <c r="L253" s="238"/>
      <c r="M253" s="238"/>
      <c r="N253" s="238"/>
      <c r="O253" s="238"/>
    </row>
    <row r="254" spans="3:15" s="240" customFormat="1">
      <c r="C254" s="343"/>
      <c r="I254" s="238"/>
      <c r="J254" s="238"/>
      <c r="K254" s="238"/>
      <c r="L254" s="238"/>
      <c r="M254" s="238"/>
      <c r="N254" s="238"/>
      <c r="O254" s="238"/>
    </row>
    <row r="255" spans="3:15" s="240" customFormat="1">
      <c r="C255" s="343"/>
      <c r="I255" s="238"/>
      <c r="J255" s="238"/>
      <c r="K255" s="238"/>
      <c r="L255" s="238"/>
      <c r="M255" s="238"/>
      <c r="N255" s="238"/>
      <c r="O255" s="238"/>
    </row>
    <row r="256" spans="3:15" s="240" customFormat="1">
      <c r="C256" s="343"/>
      <c r="I256" s="238"/>
      <c r="J256" s="238"/>
      <c r="K256" s="238"/>
      <c r="L256" s="238"/>
      <c r="M256" s="238"/>
      <c r="N256" s="238"/>
      <c r="O256" s="238"/>
    </row>
    <row r="257" spans="3:15" s="240" customFormat="1">
      <c r="C257" s="343"/>
      <c r="I257" s="238"/>
      <c r="J257" s="238"/>
      <c r="K257" s="238"/>
      <c r="L257" s="238"/>
      <c r="M257" s="238"/>
      <c r="N257" s="238"/>
      <c r="O257" s="238"/>
    </row>
    <row r="258" spans="3:15" s="240" customFormat="1">
      <c r="C258" s="343"/>
      <c r="I258" s="238"/>
      <c r="J258" s="238"/>
      <c r="K258" s="238"/>
      <c r="L258" s="238"/>
      <c r="M258" s="238"/>
      <c r="N258" s="238"/>
      <c r="O258" s="238"/>
    </row>
    <row r="259" spans="3:15" s="240" customFormat="1">
      <c r="C259" s="343"/>
      <c r="I259" s="238"/>
      <c r="J259" s="238"/>
      <c r="K259" s="238"/>
      <c r="L259" s="238"/>
      <c r="M259" s="238"/>
      <c r="N259" s="238"/>
      <c r="O259" s="238"/>
    </row>
    <row r="260" spans="3:15" s="240" customFormat="1">
      <c r="C260" s="343"/>
      <c r="I260" s="238"/>
      <c r="J260" s="238"/>
      <c r="K260" s="238"/>
      <c r="L260" s="238"/>
      <c r="M260" s="238"/>
      <c r="N260" s="238"/>
      <c r="O260" s="238"/>
    </row>
    <row r="261" spans="3:15" s="240" customFormat="1">
      <c r="C261" s="343"/>
      <c r="I261" s="238"/>
      <c r="J261" s="238"/>
      <c r="K261" s="238"/>
      <c r="L261" s="238"/>
      <c r="M261" s="238"/>
      <c r="N261" s="238"/>
      <c r="O261" s="238"/>
    </row>
    <row r="262" spans="3:15" s="240" customFormat="1">
      <c r="C262" s="343"/>
      <c r="I262" s="238"/>
      <c r="J262" s="238"/>
      <c r="K262" s="238"/>
      <c r="L262" s="238"/>
      <c r="M262" s="238"/>
      <c r="N262" s="238"/>
      <c r="O262" s="238"/>
    </row>
    <row r="263" spans="3:15" s="240" customFormat="1">
      <c r="C263" s="343"/>
      <c r="I263" s="238"/>
      <c r="J263" s="238"/>
      <c r="K263" s="238"/>
      <c r="L263" s="238"/>
      <c r="M263" s="238"/>
      <c r="N263" s="238"/>
      <c r="O263" s="238"/>
    </row>
    <row r="264" spans="3:15" s="240" customFormat="1">
      <c r="C264" s="343"/>
      <c r="I264" s="238"/>
      <c r="J264" s="238"/>
      <c r="K264" s="238"/>
      <c r="L264" s="238"/>
      <c r="M264" s="238"/>
      <c r="N264" s="238"/>
      <c r="O264" s="238"/>
    </row>
    <row r="265" spans="3:15" s="240" customFormat="1">
      <c r="C265" s="343"/>
      <c r="I265" s="238"/>
      <c r="J265" s="238"/>
      <c r="K265" s="238"/>
      <c r="L265" s="238"/>
      <c r="M265" s="238"/>
      <c r="N265" s="238"/>
      <c r="O265" s="238"/>
    </row>
    <row r="266" spans="3:15" s="240" customFormat="1">
      <c r="C266" s="343"/>
      <c r="I266" s="238"/>
      <c r="J266" s="238"/>
      <c r="K266" s="238"/>
      <c r="L266" s="238"/>
      <c r="M266" s="238"/>
      <c r="N266" s="238"/>
      <c r="O266" s="238"/>
    </row>
    <row r="267" spans="3:15" s="240" customFormat="1">
      <c r="C267" s="343"/>
      <c r="I267" s="238"/>
      <c r="J267" s="238"/>
      <c r="K267" s="238"/>
      <c r="L267" s="238"/>
      <c r="M267" s="238"/>
      <c r="N267" s="238"/>
      <c r="O267" s="238"/>
    </row>
    <row r="268" spans="3:15" s="240" customFormat="1">
      <c r="C268" s="343"/>
      <c r="I268" s="238"/>
      <c r="J268" s="238"/>
      <c r="K268" s="238"/>
      <c r="L268" s="238"/>
      <c r="M268" s="238"/>
      <c r="N268" s="238"/>
      <c r="O268" s="238"/>
    </row>
  </sheetData>
  <mergeCells count="22">
    <mergeCell ref="H77:I77"/>
    <mergeCell ref="C1:L1"/>
    <mergeCell ref="I4:M4"/>
    <mergeCell ref="N4:O5"/>
    <mergeCell ref="I5:M5"/>
    <mergeCell ref="C7:K8"/>
    <mergeCell ref="N7:O7"/>
    <mergeCell ref="E31:I31"/>
    <mergeCell ref="E49:I49"/>
    <mergeCell ref="H62:I62"/>
    <mergeCell ref="H69:I69"/>
    <mergeCell ref="G75:I75"/>
    <mergeCell ref="D109:H109"/>
    <mergeCell ref="D110:H110"/>
    <mergeCell ref="D111:H111"/>
    <mergeCell ref="D112:H112"/>
    <mergeCell ref="G78:I78"/>
    <mergeCell ref="D104:H104"/>
    <mergeCell ref="D105:H105"/>
    <mergeCell ref="D106:H106"/>
    <mergeCell ref="D107:H107"/>
    <mergeCell ref="D108:H108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42" fitToHeight="0" orientation="portrait" r:id="rId1"/>
  <headerFooter alignWithMargins="0">
    <oddFooter>&amp;C&amp;"Garamond,Corsivo"&amp;P / &amp;N</oddFooter>
  </headerFooter>
  <rowBreaks count="1" manualBreakCount="1">
    <brk id="40" min="2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C1:AL239"/>
  <sheetViews>
    <sheetView showGridLines="0" view="pageBreakPreview" topLeftCell="A43" zoomScale="85" zoomScaleNormal="100" zoomScaleSheetLayoutView="80" workbookViewId="0">
      <selection activeCell="Q309" sqref="Q309"/>
    </sheetView>
  </sheetViews>
  <sheetFormatPr defaultColWidth="10.42578125" defaultRowHeight="15"/>
  <cols>
    <col min="1" max="2" width="10.42578125" style="238"/>
    <col min="3" max="3" width="4.5703125" style="240" customWidth="1"/>
    <col min="4" max="4" width="5.42578125" style="240" customWidth="1"/>
    <col min="5" max="5" width="3.5703125" style="240" customWidth="1"/>
    <col min="6" max="6" width="4" style="240" customWidth="1"/>
    <col min="7" max="7" width="3.42578125" style="240" customWidth="1"/>
    <col min="8" max="8" width="4" style="240" customWidth="1"/>
    <col min="9" max="9" width="68.7109375" style="238" customWidth="1"/>
    <col min="10" max="10" width="20.7109375" style="238" customWidth="1"/>
    <col min="11" max="11" width="21.140625" style="238" customWidth="1"/>
    <col min="12" max="12" width="22.5703125" style="238" customWidth="1"/>
    <col min="13" max="13" width="21.42578125" style="238" customWidth="1"/>
    <col min="14" max="14" width="18.5703125" style="238" customWidth="1"/>
    <col min="15" max="15" width="13.140625" style="238" customWidth="1"/>
    <col min="16" max="16384" width="10.42578125" style="238"/>
  </cols>
  <sheetData>
    <row r="1" spans="3:17" ht="36.75" customHeight="1">
      <c r="C1" s="774" t="s">
        <v>6075</v>
      </c>
      <c r="D1" s="774"/>
      <c r="E1" s="774"/>
      <c r="F1" s="774"/>
      <c r="G1" s="774"/>
      <c r="H1" s="774"/>
      <c r="I1" s="774"/>
      <c r="J1" s="774"/>
      <c r="K1" s="774"/>
      <c r="L1" s="774"/>
      <c r="M1" s="239"/>
      <c r="N1" s="239"/>
      <c r="O1" s="239"/>
    </row>
    <row r="3" spans="3:17" ht="15.75" thickBot="1"/>
    <row r="4" spans="3:17" s="354" customFormat="1" ht="27.6" customHeight="1">
      <c r="C4" s="355"/>
      <c r="D4" s="356"/>
      <c r="E4" s="356"/>
      <c r="F4" s="356"/>
      <c r="G4" s="356"/>
      <c r="H4" s="356"/>
      <c r="I4" s="788" t="s">
        <v>6411</v>
      </c>
      <c r="J4" s="788"/>
      <c r="K4" s="788"/>
      <c r="L4" s="788"/>
      <c r="M4" s="789"/>
      <c r="N4" s="790" t="s">
        <v>6076</v>
      </c>
      <c r="O4" s="791"/>
    </row>
    <row r="5" spans="3:17" s="354" customFormat="1" ht="27.6" customHeight="1" thickBot="1">
      <c r="C5" s="362"/>
      <c r="D5" s="363"/>
      <c r="E5" s="363"/>
      <c r="F5" s="363"/>
      <c r="G5" s="363"/>
      <c r="H5" s="363"/>
      <c r="I5" s="495" t="s">
        <v>6498</v>
      </c>
      <c r="J5" s="365"/>
      <c r="K5" s="365"/>
      <c r="L5" s="365"/>
      <c r="M5" s="366"/>
      <c r="N5" s="792"/>
      <c r="O5" s="793"/>
    </row>
    <row r="6" spans="3:17" s="369" customFormat="1" ht="15" customHeight="1" thickBot="1">
      <c r="C6" s="370"/>
      <c r="D6" s="370"/>
      <c r="E6" s="370"/>
      <c r="F6" s="370"/>
      <c r="G6" s="370"/>
      <c r="H6" s="370"/>
      <c r="I6" s="370"/>
      <c r="J6" s="371"/>
      <c r="K6" s="371"/>
      <c r="L6" s="371"/>
    </row>
    <row r="7" spans="3:17" ht="30.75" customHeight="1">
      <c r="C7" s="796" t="s">
        <v>6077</v>
      </c>
      <c r="D7" s="797"/>
      <c r="E7" s="797"/>
      <c r="F7" s="797"/>
      <c r="G7" s="797"/>
      <c r="H7" s="797"/>
      <c r="I7" s="797"/>
      <c r="J7" s="797"/>
      <c r="K7" s="798"/>
      <c r="L7" s="540">
        <f>'Stato Patrimoniale - Passivo'!L7</f>
        <v>2015</v>
      </c>
      <c r="M7" s="540">
        <f>'Stato Patrimoniale - Passivo'!M7</f>
        <v>2014</v>
      </c>
      <c r="N7" s="802" t="str">
        <f>'Stato Patrimoniale - Passivo'!N7</f>
        <v>Delta 2014 - 2015</v>
      </c>
      <c r="O7" s="803"/>
    </row>
    <row r="8" spans="3:17" ht="17.25" customHeight="1">
      <c r="C8" s="799"/>
      <c r="D8" s="800"/>
      <c r="E8" s="800"/>
      <c r="F8" s="800"/>
      <c r="G8" s="800"/>
      <c r="H8" s="800"/>
      <c r="I8" s="800"/>
      <c r="J8" s="800"/>
      <c r="K8" s="801"/>
      <c r="L8" s="541"/>
      <c r="M8" s="541"/>
      <c r="N8" s="263" t="s">
        <v>6079</v>
      </c>
      <c r="O8" s="264" t="s">
        <v>14</v>
      </c>
    </row>
    <row r="9" spans="3:17" s="389" customFormat="1" ht="17.25" customHeight="1">
      <c r="C9" s="382" t="s">
        <v>6008</v>
      </c>
      <c r="D9" s="383" t="s">
        <v>6499</v>
      </c>
      <c r="E9" s="383"/>
      <c r="F9" s="383"/>
      <c r="G9" s="383"/>
      <c r="H9" s="383"/>
      <c r="I9" s="383"/>
      <c r="J9" s="496"/>
      <c r="K9" s="497"/>
      <c r="L9" s="498"/>
      <c r="M9" s="498"/>
      <c r="N9" s="499"/>
      <c r="O9" s="388"/>
    </row>
    <row r="10" spans="3:17" s="354" customFormat="1" ht="17.25" customHeight="1">
      <c r="C10" s="398"/>
      <c r="D10" s="401"/>
      <c r="E10" s="500" t="s">
        <v>6190</v>
      </c>
      <c r="F10" s="392" t="s">
        <v>6500</v>
      </c>
      <c r="G10" s="400"/>
      <c r="H10" s="402"/>
      <c r="I10" s="402"/>
      <c r="J10" s="501"/>
      <c r="K10" s="502"/>
      <c r="L10" s="503">
        <f>'Stato Patrimoniale - Passivo'!L10</f>
        <v>0</v>
      </c>
      <c r="M10" s="503">
        <f>'Stato Patrimoniale - Passivo'!M10</f>
        <v>0</v>
      </c>
      <c r="N10" s="504">
        <f>'Stato Patrimoniale - Passivo'!N10</f>
        <v>0</v>
      </c>
      <c r="O10" s="397" t="str">
        <f>'Stato Patrimoniale - Passivo'!O10</f>
        <v xml:space="preserve">-    </v>
      </c>
      <c r="Q10" s="543"/>
    </row>
    <row r="11" spans="3:17" s="354" customFormat="1" ht="17.25" customHeight="1">
      <c r="C11" s="398"/>
      <c r="D11" s="401"/>
      <c r="E11" s="500" t="s">
        <v>6203</v>
      </c>
      <c r="F11" s="392" t="s">
        <v>6501</v>
      </c>
      <c r="G11" s="400"/>
      <c r="H11" s="402"/>
      <c r="I11" s="402"/>
      <c r="J11" s="501"/>
      <c r="K11" s="502"/>
      <c r="L11" s="503">
        <f>'Stato Patrimoniale - Passivo'!L11</f>
        <v>0</v>
      </c>
      <c r="M11" s="503">
        <f>'Stato Patrimoniale - Passivo'!M11</f>
        <v>0</v>
      </c>
      <c r="N11" s="504">
        <f>'Stato Patrimoniale - Passivo'!N11</f>
        <v>0</v>
      </c>
      <c r="O11" s="397" t="str">
        <f>'Stato Patrimoniale - Passivo'!O11</f>
        <v xml:space="preserve">-    </v>
      </c>
      <c r="Q11" s="543"/>
    </row>
    <row r="12" spans="3:17" s="354" customFormat="1" ht="17.25" customHeight="1">
      <c r="C12" s="398"/>
      <c r="D12" s="401"/>
      <c r="E12" s="500"/>
      <c r="F12" s="401" t="s">
        <v>6010</v>
      </c>
      <c r="G12" s="451" t="s">
        <v>6502</v>
      </c>
      <c r="H12" s="451"/>
      <c r="I12" s="451"/>
      <c r="J12" s="501"/>
      <c r="K12" s="502"/>
      <c r="L12" s="503">
        <f>'Stato Patrimoniale - Passivo'!L12</f>
        <v>0</v>
      </c>
      <c r="M12" s="503">
        <f>'Stato Patrimoniale - Passivo'!M12</f>
        <v>0</v>
      </c>
      <c r="N12" s="406">
        <f>'Stato Patrimoniale - Passivo'!N12</f>
        <v>0</v>
      </c>
      <c r="O12" s="407" t="str">
        <f>'Stato Patrimoniale - Passivo'!O12</f>
        <v xml:space="preserve">-    </v>
      </c>
      <c r="Q12" s="543"/>
    </row>
    <row r="13" spans="3:17" s="354" customFormat="1" ht="17.25" customHeight="1">
      <c r="C13" s="398"/>
      <c r="D13" s="401"/>
      <c r="E13" s="401"/>
      <c r="F13" s="401" t="s">
        <v>6015</v>
      </c>
      <c r="G13" s="402" t="s">
        <v>6503</v>
      </c>
      <c r="H13" s="402"/>
      <c r="I13" s="402"/>
      <c r="J13" s="403"/>
      <c r="K13" s="404"/>
      <c r="L13" s="405">
        <f>'Stato Patrimoniale - Passivo'!L13</f>
        <v>0</v>
      </c>
      <c r="M13" s="405">
        <f>'Stato Patrimoniale - Passivo'!M13</f>
        <v>0</v>
      </c>
      <c r="N13" s="406">
        <f>'Stato Patrimoniale - Passivo'!N13</f>
        <v>0</v>
      </c>
      <c r="O13" s="407" t="str">
        <f>'Stato Patrimoniale - Passivo'!O13</f>
        <v xml:space="preserve">-    </v>
      </c>
      <c r="Q13" s="543"/>
    </row>
    <row r="14" spans="3:17" s="454" customFormat="1" ht="17.25" customHeight="1">
      <c r="C14" s="447"/>
      <c r="D14" s="450"/>
      <c r="E14" s="450"/>
      <c r="F14" s="450"/>
      <c r="G14" s="505" t="s">
        <v>6012</v>
      </c>
      <c r="H14" s="505" t="s">
        <v>6504</v>
      </c>
      <c r="I14" s="451"/>
      <c r="J14" s="506"/>
      <c r="K14" s="507"/>
      <c r="L14" s="508">
        <f>'Stato Patrimoniale - Passivo'!L14</f>
        <v>0</v>
      </c>
      <c r="M14" s="508">
        <f>'Stato Patrimoniale - Passivo'!M14</f>
        <v>0</v>
      </c>
      <c r="N14" s="413">
        <f>'Stato Patrimoniale - Passivo'!N14</f>
        <v>0</v>
      </c>
      <c r="O14" s="414" t="str">
        <f>'Stato Patrimoniale - Passivo'!O14</f>
        <v xml:space="preserve">-    </v>
      </c>
      <c r="Q14" s="552"/>
    </row>
    <row r="15" spans="3:17" s="354" customFormat="1" ht="17.25" customHeight="1">
      <c r="C15" s="398"/>
      <c r="D15" s="401"/>
      <c r="E15" s="401"/>
      <c r="F15" s="450"/>
      <c r="G15" s="505" t="s">
        <v>6013</v>
      </c>
      <c r="H15" s="409" t="s">
        <v>6505</v>
      </c>
      <c r="I15" s="402"/>
      <c r="J15" s="410"/>
      <c r="K15" s="411"/>
      <c r="L15" s="412">
        <f>'Stato Patrimoniale - Passivo'!L15</f>
        <v>0</v>
      </c>
      <c r="M15" s="412">
        <f>'Stato Patrimoniale - Passivo'!M15</f>
        <v>0</v>
      </c>
      <c r="N15" s="413">
        <f>'Stato Patrimoniale - Passivo'!N15</f>
        <v>0</v>
      </c>
      <c r="O15" s="414" t="str">
        <f>'Stato Patrimoniale - Passivo'!O15</f>
        <v xml:space="preserve">-    </v>
      </c>
      <c r="Q15" s="543"/>
    </row>
    <row r="16" spans="3:17" s="354" customFormat="1" ht="17.25" customHeight="1">
      <c r="C16" s="398"/>
      <c r="D16" s="401"/>
      <c r="E16" s="401"/>
      <c r="F16" s="450"/>
      <c r="G16" s="505" t="s">
        <v>6022</v>
      </c>
      <c r="H16" s="409" t="s">
        <v>6506</v>
      </c>
      <c r="I16" s="402"/>
      <c r="J16" s="410"/>
      <c r="K16" s="411"/>
      <c r="L16" s="412">
        <f>'Stato Patrimoniale - Passivo'!L16</f>
        <v>0</v>
      </c>
      <c r="M16" s="412">
        <f>'Stato Patrimoniale - Passivo'!M16</f>
        <v>0</v>
      </c>
      <c r="N16" s="413">
        <f>'Stato Patrimoniale - Passivo'!N16</f>
        <v>0</v>
      </c>
      <c r="O16" s="414" t="str">
        <f>'Stato Patrimoniale - Passivo'!O16</f>
        <v xml:space="preserve">-    </v>
      </c>
      <c r="Q16" s="543"/>
    </row>
    <row r="17" spans="3:38" s="354" customFormat="1" ht="17.25" customHeight="1">
      <c r="C17" s="398"/>
      <c r="D17" s="401"/>
      <c r="E17" s="401"/>
      <c r="F17" s="401" t="s">
        <v>6016</v>
      </c>
      <c r="G17" s="451" t="s">
        <v>6507</v>
      </c>
      <c r="H17" s="451"/>
      <c r="I17" s="451"/>
      <c r="J17" s="403"/>
      <c r="K17" s="404"/>
      <c r="L17" s="405">
        <f>'Stato Patrimoniale - Passivo'!L17</f>
        <v>0</v>
      </c>
      <c r="M17" s="405">
        <f>'Stato Patrimoniale - Passivo'!M17</f>
        <v>0</v>
      </c>
      <c r="N17" s="406">
        <f>'Stato Patrimoniale - Passivo'!N17</f>
        <v>0</v>
      </c>
      <c r="O17" s="407" t="str">
        <f>'Stato Patrimoniale - Passivo'!O17</f>
        <v xml:space="preserve">-    </v>
      </c>
      <c r="Q17" s="543"/>
    </row>
    <row r="18" spans="3:38" s="354" customFormat="1" ht="17.25" customHeight="1">
      <c r="C18" s="398"/>
      <c r="D18" s="401"/>
      <c r="E18" s="401"/>
      <c r="F18" s="401" t="s">
        <v>6017</v>
      </c>
      <c r="G18" s="402" t="s">
        <v>6508</v>
      </c>
      <c r="H18" s="402"/>
      <c r="I18" s="402"/>
      <c r="J18" s="403"/>
      <c r="K18" s="404"/>
      <c r="L18" s="405">
        <f>'Stato Patrimoniale - Passivo'!L18</f>
        <v>0</v>
      </c>
      <c r="M18" s="405">
        <f>'Stato Patrimoniale - Passivo'!M18</f>
        <v>0</v>
      </c>
      <c r="N18" s="406">
        <f>'Stato Patrimoniale - Passivo'!N18</f>
        <v>0</v>
      </c>
      <c r="O18" s="407" t="str">
        <f>'Stato Patrimoniale - Passivo'!O18</f>
        <v xml:space="preserve">-    </v>
      </c>
      <c r="Q18" s="543"/>
    </row>
    <row r="19" spans="3:38" s="354" customFormat="1" ht="17.25" customHeight="1">
      <c r="C19" s="398"/>
      <c r="D19" s="401"/>
      <c r="E19" s="401"/>
      <c r="F19" s="401" t="s">
        <v>6019</v>
      </c>
      <c r="G19" s="402" t="s">
        <v>6509</v>
      </c>
      <c r="H19" s="402"/>
      <c r="I19" s="402"/>
      <c r="J19" s="403"/>
      <c r="K19" s="404"/>
      <c r="L19" s="405">
        <f>'Stato Patrimoniale - Passivo'!L19</f>
        <v>0</v>
      </c>
      <c r="M19" s="405">
        <f>'Stato Patrimoniale - Passivo'!M19</f>
        <v>0</v>
      </c>
      <c r="N19" s="406">
        <f>'Stato Patrimoniale - Passivo'!N19</f>
        <v>0</v>
      </c>
      <c r="O19" s="407" t="str">
        <f>'Stato Patrimoniale - Passivo'!O19</f>
        <v xml:space="preserve">-    </v>
      </c>
      <c r="Q19" s="543"/>
    </row>
    <row r="20" spans="3:38" s="354" customFormat="1" ht="17.25" customHeight="1">
      <c r="C20" s="398"/>
      <c r="D20" s="401"/>
      <c r="E20" s="500" t="s">
        <v>6233</v>
      </c>
      <c r="F20" s="555" t="s">
        <v>6510</v>
      </c>
      <c r="G20" s="449"/>
      <c r="H20" s="451"/>
      <c r="I20" s="451"/>
      <c r="J20" s="556"/>
      <c r="K20" s="502"/>
      <c r="L20" s="503">
        <f>'Stato Patrimoniale - Passivo'!L20</f>
        <v>0</v>
      </c>
      <c r="M20" s="503">
        <f>'Stato Patrimoniale - Passivo'!M20</f>
        <v>0</v>
      </c>
      <c r="N20" s="504">
        <f>'Stato Patrimoniale - Passivo'!N20</f>
        <v>0</v>
      </c>
      <c r="O20" s="397" t="str">
        <f>'Stato Patrimoniale - Passivo'!O20</f>
        <v xml:space="preserve">-    </v>
      </c>
      <c r="Q20" s="543"/>
    </row>
    <row r="21" spans="3:38" s="354" customFormat="1" ht="17.25" customHeight="1">
      <c r="C21" s="398"/>
      <c r="D21" s="401"/>
      <c r="E21" s="500" t="s">
        <v>6325</v>
      </c>
      <c r="F21" s="392" t="s">
        <v>6511</v>
      </c>
      <c r="G21" s="400"/>
      <c r="H21" s="402"/>
      <c r="I21" s="402"/>
      <c r="J21" s="501"/>
      <c r="K21" s="502"/>
      <c r="L21" s="503">
        <f>'Stato Patrimoniale - Passivo'!L21</f>
        <v>0</v>
      </c>
      <c r="M21" s="503">
        <f>'Stato Patrimoniale - Passivo'!M21</f>
        <v>0</v>
      </c>
      <c r="N21" s="504">
        <f>'Stato Patrimoniale - Passivo'!N21</f>
        <v>0</v>
      </c>
      <c r="O21" s="397" t="str">
        <f>'Stato Patrimoniale - Passivo'!O21</f>
        <v xml:space="preserve">-    </v>
      </c>
      <c r="Q21" s="543"/>
    </row>
    <row r="22" spans="3:38" s="354" customFormat="1" ht="17.25" customHeight="1">
      <c r="C22" s="398"/>
      <c r="D22" s="401"/>
      <c r="E22" s="500" t="s">
        <v>6361</v>
      </c>
      <c r="F22" s="392" t="s">
        <v>6512</v>
      </c>
      <c r="G22" s="400"/>
      <c r="H22" s="402"/>
      <c r="I22" s="402"/>
      <c r="J22" s="501"/>
      <c r="K22" s="502"/>
      <c r="L22" s="503">
        <f>'Stato Patrimoniale - Passivo'!L22</f>
        <v>0</v>
      </c>
      <c r="M22" s="503">
        <f>'Stato Patrimoniale - Passivo'!M22</f>
        <v>0</v>
      </c>
      <c r="N22" s="504">
        <f>'Stato Patrimoniale - Passivo'!N22</f>
        <v>0</v>
      </c>
      <c r="O22" s="397" t="str">
        <f>'Stato Patrimoniale - Passivo'!O22</f>
        <v xml:space="preserve">-    </v>
      </c>
      <c r="Q22" s="543"/>
    </row>
    <row r="23" spans="3:38" s="354" customFormat="1" ht="17.25" customHeight="1">
      <c r="C23" s="398"/>
      <c r="D23" s="401"/>
      <c r="E23" s="500" t="s">
        <v>6363</v>
      </c>
      <c r="F23" s="392" t="s">
        <v>6513</v>
      </c>
      <c r="G23" s="400"/>
      <c r="H23" s="402"/>
      <c r="I23" s="402"/>
      <c r="J23" s="501"/>
      <c r="K23" s="502"/>
      <c r="L23" s="503">
        <f>'Stato Patrimoniale - Passivo'!L23</f>
        <v>0</v>
      </c>
      <c r="M23" s="503">
        <f>'Stato Patrimoniale - Passivo'!M23</f>
        <v>0</v>
      </c>
      <c r="N23" s="504">
        <f>'Stato Patrimoniale - Passivo'!N23</f>
        <v>0</v>
      </c>
      <c r="O23" s="397" t="str">
        <f>'Stato Patrimoniale - Passivo'!O23</f>
        <v xml:space="preserve">-    </v>
      </c>
      <c r="Q23" s="543"/>
    </row>
    <row r="24" spans="3:38" s="354" customFormat="1" ht="17.25" customHeight="1">
      <c r="C24" s="398"/>
      <c r="D24" s="401"/>
      <c r="E24" s="500" t="s">
        <v>6365</v>
      </c>
      <c r="F24" s="392" t="s">
        <v>6514</v>
      </c>
      <c r="G24" s="400"/>
      <c r="H24" s="402"/>
      <c r="I24" s="402"/>
      <c r="J24" s="501"/>
      <c r="K24" s="502"/>
      <c r="L24" s="503">
        <f>'Stato Patrimoniale - Passivo'!L24</f>
        <v>0</v>
      </c>
      <c r="M24" s="503">
        <f>'Stato Patrimoniale - Passivo'!M24</f>
        <v>0</v>
      </c>
      <c r="N24" s="504">
        <f>'Stato Patrimoniale - Passivo'!N24</f>
        <v>0</v>
      </c>
      <c r="O24" s="397" t="str">
        <f>'Stato Patrimoniale - Passivo'!O24</f>
        <v xml:space="preserve">-    </v>
      </c>
      <c r="Q24" s="543"/>
    </row>
    <row r="25" spans="3:38" s="389" customFormat="1" ht="17.25" customHeight="1">
      <c r="C25" s="458"/>
      <c r="D25" s="435" t="s">
        <v>6110</v>
      </c>
      <c r="E25" s="435"/>
      <c r="F25" s="435"/>
      <c r="G25" s="435"/>
      <c r="H25" s="435"/>
      <c r="I25" s="435"/>
      <c r="J25" s="436"/>
      <c r="K25" s="437"/>
      <c r="L25" s="438">
        <f>'Stato Patrimoniale - Passivo'!L25</f>
        <v>0</v>
      </c>
      <c r="M25" s="438">
        <f>'Stato Patrimoniale - Passivo'!M25</f>
        <v>0</v>
      </c>
      <c r="N25" s="439">
        <f>'Stato Patrimoniale - Passivo'!N25</f>
        <v>0</v>
      </c>
      <c r="O25" s="440" t="str">
        <f>'Stato Patrimoniale - Passivo'!O25</f>
        <v xml:space="preserve">-    </v>
      </c>
      <c r="Q25" s="542"/>
      <c r="AL25" s="389" t="e">
        <f>'CE MINISTERIALE'!#REF!</f>
        <v>#REF!</v>
      </c>
    </row>
    <row r="26" spans="3:38" s="354" customFormat="1" ht="17.25" customHeight="1">
      <c r="C26" s="408"/>
      <c r="D26" s="401"/>
      <c r="E26" s="402"/>
      <c r="F26" s="402"/>
      <c r="G26" s="402"/>
      <c r="H26" s="402"/>
      <c r="I26" s="402"/>
      <c r="J26" s="509"/>
      <c r="K26" s="510"/>
      <c r="L26" s="511"/>
      <c r="M26" s="511"/>
      <c r="N26" s="512"/>
      <c r="O26" s="407"/>
      <c r="Q26" s="543"/>
    </row>
    <row r="27" spans="3:38" s="389" customFormat="1" ht="17.25" customHeight="1">
      <c r="C27" s="390" t="s">
        <v>6030</v>
      </c>
      <c r="D27" s="513" t="s">
        <v>1818</v>
      </c>
      <c r="E27" s="392"/>
      <c r="F27" s="392"/>
      <c r="G27" s="392"/>
      <c r="H27" s="392"/>
      <c r="I27" s="392"/>
      <c r="J27" s="501"/>
      <c r="K27" s="502"/>
      <c r="L27" s="503"/>
      <c r="M27" s="503"/>
      <c r="N27" s="504"/>
      <c r="O27" s="397"/>
      <c r="Q27" s="542"/>
    </row>
    <row r="28" spans="3:38" s="354" customFormat="1" ht="17.25" customHeight="1">
      <c r="C28" s="398"/>
      <c r="D28" s="400"/>
      <c r="E28" s="500" t="s">
        <v>6010</v>
      </c>
      <c r="F28" s="392" t="s">
        <v>6515</v>
      </c>
      <c r="G28" s="402"/>
      <c r="H28" s="402"/>
      <c r="I28" s="402"/>
      <c r="J28" s="501"/>
      <c r="K28" s="502"/>
      <c r="L28" s="503">
        <f>'Stato Patrimoniale - Passivo'!L28</f>
        <v>0</v>
      </c>
      <c r="M28" s="503">
        <f>'Stato Patrimoniale - Passivo'!M28</f>
        <v>0</v>
      </c>
      <c r="N28" s="504">
        <f>'Stato Patrimoniale - Passivo'!N28</f>
        <v>0</v>
      </c>
      <c r="O28" s="397" t="str">
        <f>'Stato Patrimoniale - Passivo'!O28</f>
        <v xml:space="preserve">-    </v>
      </c>
      <c r="Q28" s="543"/>
    </row>
    <row r="29" spans="3:38" s="354" customFormat="1" ht="17.25" customHeight="1">
      <c r="C29" s="398"/>
      <c r="D29" s="400"/>
      <c r="E29" s="500" t="s">
        <v>6015</v>
      </c>
      <c r="F29" s="392" t="s">
        <v>6156</v>
      </c>
      <c r="G29" s="402"/>
      <c r="H29" s="402"/>
      <c r="I29" s="402"/>
      <c r="J29" s="501"/>
      <c r="K29" s="502"/>
      <c r="L29" s="503">
        <f>'Stato Patrimoniale - Passivo'!L29</f>
        <v>0</v>
      </c>
      <c r="M29" s="503">
        <f>'Stato Patrimoniale - Passivo'!M29</f>
        <v>0</v>
      </c>
      <c r="N29" s="504">
        <f>'Stato Patrimoniale - Passivo'!N29</f>
        <v>0</v>
      </c>
      <c r="O29" s="397" t="str">
        <f>'Stato Patrimoniale - Passivo'!O29</f>
        <v xml:space="preserve">-    </v>
      </c>
      <c r="Q29" s="543"/>
    </row>
    <row r="30" spans="3:38" s="354" customFormat="1" ht="17.25" customHeight="1">
      <c r="C30" s="398"/>
      <c r="D30" s="400"/>
      <c r="E30" s="500" t="s">
        <v>6016</v>
      </c>
      <c r="F30" s="555" t="s">
        <v>6516</v>
      </c>
      <c r="G30" s="451"/>
      <c r="H30" s="451"/>
      <c r="I30" s="451"/>
      <c r="J30" s="501"/>
      <c r="K30" s="502"/>
      <c r="L30" s="503">
        <f>'Stato Patrimoniale - Passivo'!L30</f>
        <v>0</v>
      </c>
      <c r="M30" s="503">
        <f>'Stato Patrimoniale - Passivo'!M30</f>
        <v>0</v>
      </c>
      <c r="N30" s="504">
        <f>'Stato Patrimoniale - Passivo'!N30</f>
        <v>0</v>
      </c>
      <c r="O30" s="397" t="str">
        <f>'Stato Patrimoniale - Passivo'!O30</f>
        <v xml:space="preserve">-    </v>
      </c>
      <c r="Q30" s="543"/>
    </row>
    <row r="31" spans="3:38" s="354" customFormat="1" ht="17.25" customHeight="1">
      <c r="C31" s="398"/>
      <c r="D31" s="400"/>
      <c r="E31" s="500" t="s">
        <v>6017</v>
      </c>
      <c r="F31" s="392" t="s">
        <v>6517</v>
      </c>
      <c r="G31" s="402"/>
      <c r="H31" s="402"/>
      <c r="I31" s="402"/>
      <c r="J31" s="501"/>
      <c r="K31" s="502"/>
      <c r="L31" s="503">
        <f>'Stato Patrimoniale - Passivo'!L31</f>
        <v>0</v>
      </c>
      <c r="M31" s="503">
        <f>'Stato Patrimoniale - Passivo'!M31</f>
        <v>0</v>
      </c>
      <c r="N31" s="504">
        <f>'Stato Patrimoniale - Passivo'!N31</f>
        <v>0</v>
      </c>
      <c r="O31" s="397" t="str">
        <f>'Stato Patrimoniale - Passivo'!O31</f>
        <v xml:space="preserve">-    </v>
      </c>
      <c r="Q31" s="543"/>
    </row>
    <row r="32" spans="3:38" s="354" customFormat="1" ht="17.25" customHeight="1">
      <c r="C32" s="398"/>
      <c r="D32" s="478"/>
      <c r="E32" s="500" t="s">
        <v>6019</v>
      </c>
      <c r="F32" s="392" t="s">
        <v>6518</v>
      </c>
      <c r="G32" s="402"/>
      <c r="H32" s="402"/>
      <c r="I32" s="402"/>
      <c r="J32" s="501"/>
      <c r="K32" s="502"/>
      <c r="L32" s="503">
        <f>'Stato Patrimoniale - Passivo'!L32</f>
        <v>0</v>
      </c>
      <c r="M32" s="503">
        <f>'Stato Patrimoniale - Passivo'!M32</f>
        <v>0</v>
      </c>
      <c r="N32" s="504">
        <f>'Stato Patrimoniale - Passivo'!N32</f>
        <v>0</v>
      </c>
      <c r="O32" s="397" t="str">
        <f>'Stato Patrimoniale - Passivo'!O32</f>
        <v xml:space="preserve">-    </v>
      </c>
      <c r="Q32" s="543"/>
    </row>
    <row r="33" spans="3:17" s="389" customFormat="1" ht="17.25" customHeight="1">
      <c r="C33" s="458"/>
      <c r="D33" s="435" t="s">
        <v>6160</v>
      </c>
      <c r="E33" s="435"/>
      <c r="F33" s="435"/>
      <c r="G33" s="435"/>
      <c r="H33" s="435"/>
      <c r="I33" s="435"/>
      <c r="J33" s="436"/>
      <c r="K33" s="437"/>
      <c r="L33" s="438">
        <f>'Stato Patrimoniale - Passivo'!L33</f>
        <v>0</v>
      </c>
      <c r="M33" s="438">
        <f>'Stato Patrimoniale - Passivo'!M33</f>
        <v>0</v>
      </c>
      <c r="N33" s="439">
        <f>'Stato Patrimoniale - Passivo'!N33</f>
        <v>0</v>
      </c>
      <c r="O33" s="440" t="str">
        <f>'Stato Patrimoniale - Passivo'!O33</f>
        <v xml:space="preserve">-    </v>
      </c>
      <c r="Q33" s="542"/>
    </row>
    <row r="34" spans="3:17" s="354" customFormat="1" ht="17.25" customHeight="1">
      <c r="C34" s="408"/>
      <c r="D34" s="401"/>
      <c r="E34" s="402"/>
      <c r="F34" s="402"/>
      <c r="G34" s="402"/>
      <c r="H34" s="402"/>
      <c r="I34" s="402"/>
      <c r="J34" s="509"/>
      <c r="K34" s="510"/>
      <c r="L34" s="511"/>
      <c r="M34" s="511"/>
      <c r="N34" s="512"/>
      <c r="O34" s="407"/>
      <c r="Q34" s="543"/>
    </row>
    <row r="35" spans="3:17" s="389" customFormat="1" ht="17.25" customHeight="1">
      <c r="C35" s="390" t="s">
        <v>6059</v>
      </c>
      <c r="D35" s="513" t="s">
        <v>1973</v>
      </c>
      <c r="E35" s="392"/>
      <c r="F35" s="392"/>
      <c r="G35" s="392"/>
      <c r="H35" s="392"/>
      <c r="I35" s="392"/>
      <c r="J35" s="501"/>
      <c r="K35" s="502"/>
      <c r="L35" s="503"/>
      <c r="M35" s="503"/>
      <c r="N35" s="504"/>
      <c r="O35" s="397"/>
      <c r="Q35" s="542"/>
    </row>
    <row r="36" spans="3:17" s="354" customFormat="1" ht="17.25" customHeight="1">
      <c r="C36" s="398"/>
      <c r="D36" s="400"/>
      <c r="E36" s="500" t="s">
        <v>6010</v>
      </c>
      <c r="F36" s="392" t="s">
        <v>6519</v>
      </c>
      <c r="G36" s="400"/>
      <c r="H36" s="402"/>
      <c r="I36" s="402"/>
      <c r="J36" s="501"/>
      <c r="K36" s="502"/>
      <c r="L36" s="503">
        <f>'Stato Patrimoniale - Passivo'!L36</f>
        <v>0</v>
      </c>
      <c r="M36" s="503">
        <f>'Stato Patrimoniale - Passivo'!M36</f>
        <v>0</v>
      </c>
      <c r="N36" s="504">
        <f>'Stato Patrimoniale - Passivo'!N36</f>
        <v>0</v>
      </c>
      <c r="O36" s="397" t="str">
        <f>'Stato Patrimoniale - Passivo'!O36</f>
        <v xml:space="preserve">-    </v>
      </c>
      <c r="Q36" s="543"/>
    </row>
    <row r="37" spans="3:17" s="354" customFormat="1" ht="17.25" customHeight="1">
      <c r="C37" s="398"/>
      <c r="D37" s="400"/>
      <c r="E37" s="500" t="s">
        <v>6015</v>
      </c>
      <c r="F37" s="392" t="s">
        <v>6520</v>
      </c>
      <c r="G37" s="400"/>
      <c r="H37" s="402"/>
      <c r="I37" s="402"/>
      <c r="J37" s="501"/>
      <c r="K37" s="502"/>
      <c r="L37" s="503">
        <f>'Stato Patrimoniale - Passivo'!L37</f>
        <v>0</v>
      </c>
      <c r="M37" s="503">
        <f>'Stato Patrimoniale - Passivo'!M37</f>
        <v>0</v>
      </c>
      <c r="N37" s="504">
        <f>'Stato Patrimoniale - Passivo'!N37</f>
        <v>0</v>
      </c>
      <c r="O37" s="397" t="str">
        <f>'Stato Patrimoniale - Passivo'!O37</f>
        <v xml:space="preserve">-    </v>
      </c>
      <c r="Q37" s="543"/>
    </row>
    <row r="38" spans="3:17" s="389" customFormat="1" ht="17.25" customHeight="1">
      <c r="C38" s="458"/>
      <c r="D38" s="435" t="s">
        <v>6165</v>
      </c>
      <c r="E38" s="435"/>
      <c r="F38" s="435"/>
      <c r="G38" s="435"/>
      <c r="H38" s="435"/>
      <c r="I38" s="435"/>
      <c r="J38" s="436"/>
      <c r="K38" s="437"/>
      <c r="L38" s="438">
        <f>'Stato Patrimoniale - Passivo'!L38</f>
        <v>0</v>
      </c>
      <c r="M38" s="438">
        <f>'Stato Patrimoniale - Passivo'!M38</f>
        <v>0</v>
      </c>
      <c r="N38" s="439">
        <f>'Stato Patrimoniale - Passivo'!N38</f>
        <v>0</v>
      </c>
      <c r="O38" s="440" t="str">
        <f>'Stato Patrimoniale - Passivo'!O38</f>
        <v xml:space="preserve">-    </v>
      </c>
      <c r="Q38" s="542"/>
    </row>
    <row r="39" spans="3:17" s="354" customFormat="1" ht="17.25" customHeight="1">
      <c r="C39" s="408"/>
      <c r="D39" s="401"/>
      <c r="E39" s="402"/>
      <c r="F39" s="402"/>
      <c r="G39" s="402"/>
      <c r="H39" s="402"/>
      <c r="I39" s="514"/>
      <c r="J39" s="515"/>
      <c r="K39" s="516"/>
      <c r="L39" s="511"/>
      <c r="M39" s="511"/>
      <c r="N39" s="512"/>
      <c r="O39" s="407"/>
      <c r="Q39" s="543"/>
    </row>
    <row r="40" spans="3:17" s="389" customFormat="1" ht="27" customHeight="1">
      <c r="C40" s="390" t="s">
        <v>6062</v>
      </c>
      <c r="D40" s="808" t="s">
        <v>6521</v>
      </c>
      <c r="E40" s="808"/>
      <c r="F40" s="808"/>
      <c r="G40" s="808"/>
      <c r="H40" s="808"/>
      <c r="I40" s="808"/>
      <c r="J40" s="517"/>
      <c r="K40" s="518"/>
      <c r="L40" s="503"/>
      <c r="M40" s="503"/>
      <c r="N40" s="504"/>
      <c r="O40" s="397"/>
      <c r="Q40" s="542"/>
    </row>
    <row r="41" spans="3:17" s="389" customFormat="1" ht="27" customHeight="1">
      <c r="C41" s="390"/>
      <c r="D41" s="519"/>
      <c r="E41" s="519"/>
      <c r="F41" s="519"/>
      <c r="G41" s="519"/>
      <c r="H41" s="519"/>
      <c r="I41" s="519"/>
      <c r="J41" s="545" t="s">
        <v>6433</v>
      </c>
      <c r="K41" s="545" t="s">
        <v>6434</v>
      </c>
      <c r="L41" s="503"/>
      <c r="M41" s="503"/>
      <c r="N41" s="504"/>
      <c r="O41" s="397"/>
      <c r="Q41" s="542"/>
    </row>
    <row r="42" spans="3:17" s="389" customFormat="1" ht="17.25" customHeight="1">
      <c r="C42" s="390"/>
      <c r="D42" s="478"/>
      <c r="E42" s="500" t="s">
        <v>6010</v>
      </c>
      <c r="F42" s="392" t="s">
        <v>6522</v>
      </c>
      <c r="G42" s="392"/>
      <c r="H42" s="392"/>
      <c r="I42" s="520"/>
      <c r="J42" s="557">
        <f>'Stato Patrimoniale - Passivo'!J42</f>
        <v>0</v>
      </c>
      <c r="K42" s="558">
        <f>'Stato Patrimoniale - Passivo'!K42</f>
        <v>0</v>
      </c>
      <c r="L42" s="503">
        <f>'Stato Patrimoniale - Passivo'!L42</f>
        <v>0</v>
      </c>
      <c r="M42" s="503">
        <f>'Stato Patrimoniale - Passivo'!M42</f>
        <v>0</v>
      </c>
      <c r="N42" s="504">
        <f>'Stato Patrimoniale - Passivo'!N42</f>
        <v>0</v>
      </c>
      <c r="O42" s="397" t="str">
        <f>'Stato Patrimoniale - Passivo'!O42</f>
        <v xml:space="preserve">-    </v>
      </c>
      <c r="Q42" s="542"/>
    </row>
    <row r="43" spans="3:17" s="389" customFormat="1" ht="17.25" customHeight="1">
      <c r="C43" s="390"/>
      <c r="D43" s="478"/>
      <c r="E43" s="500" t="s">
        <v>6015</v>
      </c>
      <c r="F43" s="392" t="s">
        <v>6523</v>
      </c>
      <c r="G43" s="392"/>
      <c r="H43" s="500"/>
      <c r="I43" s="520"/>
      <c r="J43" s="559">
        <f>'Stato Patrimoniale - Passivo'!J43</f>
        <v>0</v>
      </c>
      <c r="K43" s="559">
        <f>'Stato Patrimoniale - Passivo'!K43</f>
        <v>0</v>
      </c>
      <c r="L43" s="503">
        <f>'Stato Patrimoniale - Passivo'!L43</f>
        <v>0</v>
      </c>
      <c r="M43" s="503">
        <f>'Stato Patrimoniale - Passivo'!M43</f>
        <v>0</v>
      </c>
      <c r="N43" s="504">
        <f>'Stato Patrimoniale - Passivo'!N43</f>
        <v>0</v>
      </c>
      <c r="O43" s="397" t="str">
        <f>'Stato Patrimoniale - Passivo'!O43</f>
        <v xml:space="preserve">-    </v>
      </c>
      <c r="Q43" s="542"/>
    </row>
    <row r="44" spans="3:17" s="389" customFormat="1" ht="17.25" customHeight="1">
      <c r="C44" s="390"/>
      <c r="D44" s="478"/>
      <c r="E44" s="500" t="s">
        <v>6016</v>
      </c>
      <c r="F44" s="392" t="s">
        <v>6524</v>
      </c>
      <c r="G44" s="392"/>
      <c r="H44" s="392"/>
      <c r="I44" s="520"/>
      <c r="J44" s="559">
        <f>'Stato Patrimoniale - Passivo'!J44</f>
        <v>0</v>
      </c>
      <c r="K44" s="559">
        <f>'Stato Patrimoniale - Passivo'!K44</f>
        <v>0</v>
      </c>
      <c r="L44" s="503">
        <f>'Stato Patrimoniale - Passivo'!L44</f>
        <v>0</v>
      </c>
      <c r="M44" s="503">
        <f>'Stato Patrimoniale - Passivo'!M44</f>
        <v>0</v>
      </c>
      <c r="N44" s="504">
        <f>'Stato Patrimoniale - Passivo'!N44</f>
        <v>0</v>
      </c>
      <c r="O44" s="397" t="str">
        <f>'Stato Patrimoniale - Passivo'!O44</f>
        <v xml:space="preserve">-    </v>
      </c>
      <c r="Q44" s="542"/>
    </row>
    <row r="45" spans="3:17" s="389" customFormat="1" ht="17.25" customHeight="1">
      <c r="C45" s="390"/>
      <c r="D45" s="478"/>
      <c r="E45" s="500" t="s">
        <v>6017</v>
      </c>
      <c r="F45" s="392" t="s">
        <v>6525</v>
      </c>
      <c r="G45" s="392"/>
      <c r="H45" s="392"/>
      <c r="I45" s="520"/>
      <c r="J45" s="559">
        <f>'Stato Patrimoniale - Passivo'!J45</f>
        <v>0</v>
      </c>
      <c r="K45" s="559">
        <f>'Stato Patrimoniale - Passivo'!K45</f>
        <v>0</v>
      </c>
      <c r="L45" s="503">
        <f>'Stato Patrimoniale - Passivo'!L45</f>
        <v>0</v>
      </c>
      <c r="M45" s="503">
        <f>'Stato Patrimoniale - Passivo'!M45</f>
        <v>0</v>
      </c>
      <c r="N45" s="504">
        <f>'Stato Patrimoniale - Passivo'!N45</f>
        <v>0</v>
      </c>
      <c r="O45" s="397" t="str">
        <f>'Stato Patrimoniale - Passivo'!O45</f>
        <v xml:space="preserve">-    </v>
      </c>
      <c r="Q45" s="542"/>
    </row>
    <row r="46" spans="3:17" s="389" customFormat="1" ht="17.25" customHeight="1">
      <c r="C46" s="390"/>
      <c r="D46" s="478"/>
      <c r="E46" s="500" t="s">
        <v>6019</v>
      </c>
      <c r="F46" s="392" t="s">
        <v>6526</v>
      </c>
      <c r="G46" s="392"/>
      <c r="H46" s="500"/>
      <c r="I46" s="520"/>
      <c r="J46" s="503">
        <f>'Stato Patrimoniale - Passivo'!J46</f>
        <v>0</v>
      </c>
      <c r="K46" s="503">
        <f>'Stato Patrimoniale - Passivo'!K46</f>
        <v>0</v>
      </c>
      <c r="L46" s="503">
        <f>'Stato Patrimoniale - Passivo'!L46</f>
        <v>0</v>
      </c>
      <c r="M46" s="503">
        <f>'Stato Patrimoniale - Passivo'!M46</f>
        <v>0</v>
      </c>
      <c r="N46" s="504">
        <f>'Stato Patrimoniale - Passivo'!N46</f>
        <v>0</v>
      </c>
      <c r="O46" s="397" t="str">
        <f>'Stato Patrimoniale - Passivo'!O46</f>
        <v xml:space="preserve">-    </v>
      </c>
      <c r="Q46" s="542"/>
    </row>
    <row r="47" spans="3:17" s="389" customFormat="1" ht="25.5" customHeight="1">
      <c r="C47" s="390"/>
      <c r="D47" s="400"/>
      <c r="E47" s="401"/>
      <c r="F47" s="418" t="s">
        <v>6012</v>
      </c>
      <c r="G47" s="806" t="s">
        <v>6527</v>
      </c>
      <c r="H47" s="806"/>
      <c r="I47" s="807"/>
      <c r="J47" s="559">
        <f>'Stato Patrimoniale - Passivo'!J47</f>
        <v>0</v>
      </c>
      <c r="K47" s="560">
        <f>'Stato Patrimoniale - Passivo'!K47</f>
        <v>0</v>
      </c>
      <c r="L47" s="503">
        <f>'Stato Patrimoniale - Passivo'!L47</f>
        <v>0</v>
      </c>
      <c r="M47" s="503">
        <f>'Stato Patrimoniale - Passivo'!M47</f>
        <v>0</v>
      </c>
      <c r="N47" s="504">
        <f>'Stato Patrimoniale - Passivo'!N47</f>
        <v>0</v>
      </c>
      <c r="O47" s="397" t="str">
        <f>'Stato Patrimoniale - Passivo'!O47</f>
        <v xml:space="preserve">-    </v>
      </c>
      <c r="Q47" s="542"/>
    </row>
    <row r="48" spans="3:17" s="389" customFormat="1" ht="25.5" customHeight="1">
      <c r="C48" s="390"/>
      <c r="D48" s="400"/>
      <c r="E48" s="401"/>
      <c r="F48" s="525" t="s">
        <v>6013</v>
      </c>
      <c r="G48" s="806" t="s">
        <v>6528</v>
      </c>
      <c r="H48" s="806"/>
      <c r="I48" s="807"/>
      <c r="J48" s="561">
        <f>'Stato Patrimoniale - Passivo'!J48</f>
        <v>0</v>
      </c>
      <c r="K48" s="562">
        <f>'Stato Patrimoniale - Passivo'!K48</f>
        <v>0</v>
      </c>
      <c r="L48" s="503">
        <f>'Stato Patrimoniale - Passivo'!L48</f>
        <v>0</v>
      </c>
      <c r="M48" s="503">
        <f>'Stato Patrimoniale - Passivo'!M48</f>
        <v>0</v>
      </c>
      <c r="N48" s="504">
        <f>'Stato Patrimoniale - Passivo'!N48</f>
        <v>0</v>
      </c>
      <c r="O48" s="397" t="str">
        <f>'Stato Patrimoniale - Passivo'!O48</f>
        <v xml:space="preserve">-    </v>
      </c>
      <c r="Q48" s="542"/>
    </row>
    <row r="49" spans="3:17" s="389" customFormat="1" ht="25.5" customHeight="1">
      <c r="C49" s="390"/>
      <c r="D49" s="400"/>
      <c r="E49" s="401"/>
      <c r="F49" s="525" t="s">
        <v>6022</v>
      </c>
      <c r="G49" s="806" t="s">
        <v>6529</v>
      </c>
      <c r="H49" s="806"/>
      <c r="I49" s="807"/>
      <c r="J49" s="561">
        <f>'Stato Patrimoniale - Passivo'!J49</f>
        <v>0</v>
      </c>
      <c r="K49" s="562">
        <f>'Stato Patrimoniale - Passivo'!K49</f>
        <v>0</v>
      </c>
      <c r="L49" s="503">
        <f>'Stato Patrimoniale - Passivo'!L49</f>
        <v>0</v>
      </c>
      <c r="M49" s="503">
        <f>'Stato Patrimoniale - Passivo'!M49</f>
        <v>0</v>
      </c>
      <c r="N49" s="504">
        <f>'Stato Patrimoniale - Passivo'!N49</f>
        <v>0</v>
      </c>
      <c r="O49" s="397" t="str">
        <f>'Stato Patrimoniale - Passivo'!O49</f>
        <v xml:space="preserve">-    </v>
      </c>
      <c r="Q49" s="542"/>
    </row>
    <row r="50" spans="3:17" s="389" customFormat="1" ht="25.5" customHeight="1">
      <c r="C50" s="390"/>
      <c r="D50" s="400"/>
      <c r="E50" s="401"/>
      <c r="F50" s="525" t="s">
        <v>6024</v>
      </c>
      <c r="G50" s="806" t="s">
        <v>6530</v>
      </c>
      <c r="H50" s="806"/>
      <c r="I50" s="807"/>
      <c r="J50" s="561">
        <f>'Stato Patrimoniale - Passivo'!J50</f>
        <v>0</v>
      </c>
      <c r="K50" s="562">
        <f>'Stato Patrimoniale - Passivo'!K50</f>
        <v>0</v>
      </c>
      <c r="L50" s="503">
        <f>'Stato Patrimoniale - Passivo'!L50</f>
        <v>0</v>
      </c>
      <c r="M50" s="526">
        <f>'Stato Patrimoniale - Passivo'!M50</f>
        <v>0</v>
      </c>
      <c r="N50" s="527">
        <f>'Stato Patrimoniale - Passivo'!N50</f>
        <v>0</v>
      </c>
      <c r="O50" s="528" t="str">
        <f>'Stato Patrimoniale - Passivo'!O50</f>
        <v xml:space="preserve">-    </v>
      </c>
      <c r="Q50" s="542"/>
    </row>
    <row r="51" spans="3:17" s="389" customFormat="1" ht="25.5" customHeight="1">
      <c r="C51" s="390"/>
      <c r="D51" s="400"/>
      <c r="E51" s="401"/>
      <c r="F51" s="525" t="s">
        <v>6034</v>
      </c>
      <c r="G51" s="806" t="s">
        <v>6531</v>
      </c>
      <c r="H51" s="806"/>
      <c r="I51" s="807"/>
      <c r="J51" s="561">
        <f>'Stato Patrimoniale - Passivo'!J51</f>
        <v>0</v>
      </c>
      <c r="K51" s="562">
        <f>'Stato Patrimoniale - Passivo'!K51</f>
        <v>0</v>
      </c>
      <c r="L51" s="503">
        <f>'Stato Patrimoniale - Passivo'!L51</f>
        <v>0</v>
      </c>
      <c r="M51" s="503">
        <f>'Stato Patrimoniale - Passivo'!M51</f>
        <v>0</v>
      </c>
      <c r="N51" s="504">
        <f>'Stato Patrimoniale - Passivo'!N51</f>
        <v>0</v>
      </c>
      <c r="O51" s="397" t="str">
        <f>'Stato Patrimoniale - Passivo'!O51</f>
        <v xml:space="preserve">-    </v>
      </c>
      <c r="Q51" s="542"/>
    </row>
    <row r="52" spans="3:17" s="389" customFormat="1" ht="27" customHeight="1">
      <c r="C52" s="390"/>
      <c r="D52" s="400"/>
      <c r="E52" s="401"/>
      <c r="F52" s="525" t="s">
        <v>6035</v>
      </c>
      <c r="G52" s="806" t="s">
        <v>6532</v>
      </c>
      <c r="H52" s="806"/>
      <c r="I52" s="807"/>
      <c r="J52" s="559">
        <f>'Stato Patrimoniale - Passivo'!J52</f>
        <v>0</v>
      </c>
      <c r="K52" s="560">
        <f>'Stato Patrimoniale - Passivo'!K52</f>
        <v>0</v>
      </c>
      <c r="L52" s="503">
        <f>'Stato Patrimoniale - Passivo'!L52</f>
        <v>0</v>
      </c>
      <c r="M52" s="503">
        <f>'Stato Patrimoniale - Passivo'!M52</f>
        <v>0</v>
      </c>
      <c r="N52" s="504">
        <f>'Stato Patrimoniale - Passivo'!N52</f>
        <v>0</v>
      </c>
      <c r="O52" s="397" t="str">
        <f>'Stato Patrimoniale - Passivo'!O52</f>
        <v xml:space="preserve">-    </v>
      </c>
      <c r="Q52" s="542"/>
    </row>
    <row r="53" spans="3:17" s="389" customFormat="1" ht="27" customHeight="1">
      <c r="C53" s="390"/>
      <c r="D53" s="400"/>
      <c r="E53" s="500" t="s">
        <v>6021</v>
      </c>
      <c r="F53" s="804" t="s">
        <v>6533</v>
      </c>
      <c r="G53" s="804"/>
      <c r="H53" s="804"/>
      <c r="I53" s="805"/>
      <c r="J53" s="559">
        <f>'Stato Patrimoniale - Passivo'!J53</f>
        <v>0</v>
      </c>
      <c r="K53" s="559">
        <f>'Stato Patrimoniale - Passivo'!K53</f>
        <v>0</v>
      </c>
      <c r="L53" s="503">
        <f>'Stato Patrimoniale - Passivo'!L53</f>
        <v>0</v>
      </c>
      <c r="M53" s="503">
        <f>'Stato Patrimoniale - Passivo'!M53</f>
        <v>0</v>
      </c>
      <c r="N53" s="504">
        <f>'Stato Patrimoniale - Passivo'!N53</f>
        <v>0</v>
      </c>
      <c r="O53" s="397" t="str">
        <f>'Stato Patrimoniale - Passivo'!O53</f>
        <v xml:space="preserve">-    </v>
      </c>
      <c r="Q53" s="542"/>
    </row>
    <row r="54" spans="3:17" s="389" customFormat="1" ht="17.25" customHeight="1">
      <c r="C54" s="390"/>
      <c r="D54" s="400"/>
      <c r="E54" s="500" t="s">
        <v>6026</v>
      </c>
      <c r="F54" s="392" t="s">
        <v>6534</v>
      </c>
      <c r="G54" s="392"/>
      <c r="H54" s="392"/>
      <c r="I54" s="520"/>
      <c r="J54" s="559">
        <f>'Stato Patrimoniale - Passivo'!J54</f>
        <v>0</v>
      </c>
      <c r="K54" s="559">
        <f>'Stato Patrimoniale - Passivo'!K54</f>
        <v>0</v>
      </c>
      <c r="L54" s="503">
        <f>'Stato Patrimoniale - Passivo'!L54</f>
        <v>0</v>
      </c>
      <c r="M54" s="503">
        <f>'Stato Patrimoniale - Passivo'!M54</f>
        <v>0</v>
      </c>
      <c r="N54" s="504">
        <f>'Stato Patrimoniale - Passivo'!N54</f>
        <v>0</v>
      </c>
      <c r="O54" s="397" t="str">
        <f>'Stato Patrimoniale - Passivo'!O54</f>
        <v xml:space="preserve">-    </v>
      </c>
      <c r="Q54" s="542"/>
    </row>
    <row r="55" spans="3:17" s="389" customFormat="1" ht="27" customHeight="1">
      <c r="C55" s="531"/>
      <c r="D55" s="400"/>
      <c r="E55" s="500" t="s">
        <v>6027</v>
      </c>
      <c r="F55" s="804" t="s">
        <v>6535</v>
      </c>
      <c r="G55" s="804"/>
      <c r="H55" s="804"/>
      <c r="I55" s="805"/>
      <c r="J55" s="559">
        <f>'Stato Patrimoniale - Passivo'!J55</f>
        <v>0</v>
      </c>
      <c r="K55" s="559">
        <f>'Stato Patrimoniale - Passivo'!K55</f>
        <v>0</v>
      </c>
      <c r="L55" s="503">
        <f>'Stato Patrimoniale - Passivo'!L55</f>
        <v>0</v>
      </c>
      <c r="M55" s="503">
        <f>'Stato Patrimoniale - Passivo'!M55</f>
        <v>0</v>
      </c>
      <c r="N55" s="504">
        <f>'Stato Patrimoniale - Passivo'!N55</f>
        <v>0</v>
      </c>
      <c r="O55" s="397" t="str">
        <f>'Stato Patrimoniale - Passivo'!O55</f>
        <v xml:space="preserve">-    </v>
      </c>
      <c r="Q55" s="542"/>
    </row>
    <row r="56" spans="3:17" s="389" customFormat="1" ht="17.25" customHeight="1">
      <c r="C56" s="531"/>
      <c r="D56" s="400"/>
      <c r="E56" s="500" t="s">
        <v>6028</v>
      </c>
      <c r="F56" s="392" t="s">
        <v>6536</v>
      </c>
      <c r="G56" s="392"/>
      <c r="H56" s="392"/>
      <c r="I56" s="520"/>
      <c r="J56" s="559">
        <f>'Stato Patrimoniale - Passivo'!J56</f>
        <v>0</v>
      </c>
      <c r="K56" s="559">
        <f>'Stato Patrimoniale - Passivo'!K56</f>
        <v>0</v>
      </c>
      <c r="L56" s="503">
        <f>'Stato Patrimoniale - Passivo'!L56</f>
        <v>0</v>
      </c>
      <c r="M56" s="503">
        <f>'Stato Patrimoniale - Passivo'!M56</f>
        <v>0</v>
      </c>
      <c r="N56" s="504">
        <f>'Stato Patrimoniale - Passivo'!N56</f>
        <v>0</v>
      </c>
      <c r="O56" s="397" t="str">
        <f>'Stato Patrimoniale - Passivo'!O56</f>
        <v xml:space="preserve">-    </v>
      </c>
      <c r="Q56" s="542"/>
    </row>
    <row r="57" spans="3:17" s="389" customFormat="1" ht="17.25" customHeight="1">
      <c r="C57" s="531"/>
      <c r="D57" s="400"/>
      <c r="E57" s="500" t="s">
        <v>6053</v>
      </c>
      <c r="F57" s="392" t="s">
        <v>6537</v>
      </c>
      <c r="G57" s="392"/>
      <c r="H57" s="500"/>
      <c r="I57" s="520"/>
      <c r="J57" s="559">
        <f>'Stato Patrimoniale - Passivo'!J57</f>
        <v>0</v>
      </c>
      <c r="K57" s="559">
        <f>'Stato Patrimoniale - Passivo'!K57</f>
        <v>0</v>
      </c>
      <c r="L57" s="503">
        <f>'Stato Patrimoniale - Passivo'!L57</f>
        <v>0</v>
      </c>
      <c r="M57" s="503">
        <f>'Stato Patrimoniale - Passivo'!M57</f>
        <v>0</v>
      </c>
      <c r="N57" s="504">
        <f>'Stato Patrimoniale - Passivo'!N57</f>
        <v>0</v>
      </c>
      <c r="O57" s="397" t="str">
        <f>'Stato Patrimoniale - Passivo'!O57</f>
        <v xml:space="preserve">-    </v>
      </c>
      <c r="Q57" s="542"/>
    </row>
    <row r="58" spans="3:17" s="389" customFormat="1" ht="27" customHeight="1">
      <c r="C58" s="531"/>
      <c r="D58" s="400"/>
      <c r="E58" s="500" t="s">
        <v>6055</v>
      </c>
      <c r="F58" s="779" t="s">
        <v>6538</v>
      </c>
      <c r="G58" s="779"/>
      <c r="H58" s="779"/>
      <c r="I58" s="780"/>
      <c r="J58" s="559">
        <f>'Stato Patrimoniale - Passivo'!J58</f>
        <v>0</v>
      </c>
      <c r="K58" s="559">
        <f>'Stato Patrimoniale - Passivo'!K58</f>
        <v>0</v>
      </c>
      <c r="L58" s="503">
        <f>'Stato Patrimoniale - Passivo'!L58</f>
        <v>0</v>
      </c>
      <c r="M58" s="503">
        <f>'Stato Patrimoniale - Passivo'!M58</f>
        <v>0</v>
      </c>
      <c r="N58" s="504">
        <f>'Stato Patrimoniale - Passivo'!N58</f>
        <v>0</v>
      </c>
      <c r="O58" s="397" t="str">
        <f>'Stato Patrimoniale - Passivo'!O58</f>
        <v xml:space="preserve">-    </v>
      </c>
      <c r="Q58" s="542"/>
    </row>
    <row r="59" spans="3:17" s="354" customFormat="1" ht="17.25" customHeight="1">
      <c r="C59" s="398"/>
      <c r="D59" s="400"/>
      <c r="E59" s="532" t="s">
        <v>6400</v>
      </c>
      <c r="F59" s="533" t="s">
        <v>6539</v>
      </c>
      <c r="G59" s="533"/>
      <c r="H59" s="532"/>
      <c r="I59" s="534"/>
      <c r="J59" s="563">
        <f>'Stato Patrimoniale - Passivo'!J59</f>
        <v>0</v>
      </c>
      <c r="K59" s="563">
        <f>'Stato Patrimoniale - Passivo'!K59</f>
        <v>0</v>
      </c>
      <c r="L59" s="503">
        <f>'Stato Patrimoniale - Passivo'!L59</f>
        <v>0</v>
      </c>
      <c r="M59" s="395">
        <f>'Stato Patrimoniale - Passivo'!M59</f>
        <v>0</v>
      </c>
      <c r="N59" s="396">
        <f>'Stato Patrimoniale - Passivo'!N59</f>
        <v>0</v>
      </c>
      <c r="O59" s="397" t="str">
        <f>'Stato Patrimoniale - Passivo'!O59</f>
        <v xml:space="preserve">-    </v>
      </c>
      <c r="Q59" s="543"/>
    </row>
    <row r="60" spans="3:17" s="389" customFormat="1" ht="17.25" customHeight="1">
      <c r="C60" s="458"/>
      <c r="D60" s="435" t="s">
        <v>6169</v>
      </c>
      <c r="E60" s="435"/>
      <c r="F60" s="435"/>
      <c r="G60" s="435"/>
      <c r="H60" s="435"/>
      <c r="I60" s="536"/>
      <c r="J60" s="438">
        <f>'Stato Patrimoniale - Passivo'!J60</f>
        <v>0</v>
      </c>
      <c r="K60" s="438">
        <f>'Stato Patrimoniale - Passivo'!K60</f>
        <v>0</v>
      </c>
      <c r="L60" s="438">
        <f>'Stato Patrimoniale - Passivo'!L60</f>
        <v>0</v>
      </c>
      <c r="M60" s="438">
        <f>'Stato Patrimoniale - Passivo'!M60</f>
        <v>0</v>
      </c>
      <c r="N60" s="439">
        <f>'Stato Patrimoniale - Passivo'!N60</f>
        <v>0</v>
      </c>
      <c r="O60" s="440" t="str">
        <f>'Stato Patrimoniale - Passivo'!O60</f>
        <v xml:space="preserve">-    </v>
      </c>
      <c r="Q60" s="542"/>
    </row>
    <row r="61" spans="3:17" s="354" customFormat="1" ht="17.25" customHeight="1">
      <c r="C61" s="408"/>
      <c r="D61" s="401"/>
      <c r="E61" s="402"/>
      <c r="F61" s="402"/>
      <c r="G61" s="402"/>
      <c r="H61" s="402"/>
      <c r="I61" s="514"/>
      <c r="J61" s="537"/>
      <c r="K61" s="538"/>
      <c r="L61" s="405"/>
      <c r="M61" s="405"/>
      <c r="N61" s="406"/>
      <c r="O61" s="407"/>
      <c r="Q61" s="543"/>
    </row>
    <row r="62" spans="3:17" s="389" customFormat="1" ht="17.25" customHeight="1">
      <c r="C62" s="390" t="s">
        <v>6065</v>
      </c>
      <c r="D62" s="513" t="s">
        <v>6540</v>
      </c>
      <c r="E62" s="443"/>
      <c r="F62" s="443"/>
      <c r="G62" s="443"/>
      <c r="H62" s="443"/>
      <c r="I62" s="443"/>
      <c r="J62" s="393"/>
      <c r="K62" s="394"/>
      <c r="L62" s="395"/>
      <c r="M62" s="395"/>
      <c r="N62" s="396"/>
      <c r="O62" s="397"/>
      <c r="Q62" s="542"/>
    </row>
    <row r="63" spans="3:17" s="389" customFormat="1" ht="17.25" customHeight="1">
      <c r="C63" s="390"/>
      <c r="D63" s="500" t="s">
        <v>6010</v>
      </c>
      <c r="E63" s="392" t="s">
        <v>6541</v>
      </c>
      <c r="F63" s="392"/>
      <c r="G63" s="392"/>
      <c r="H63" s="392"/>
      <c r="I63" s="392"/>
      <c r="J63" s="393"/>
      <c r="K63" s="394"/>
      <c r="L63" s="395">
        <f>'Stato Patrimoniale - Passivo'!L63</f>
        <v>0</v>
      </c>
      <c r="M63" s="395">
        <f>'Stato Patrimoniale - Passivo'!M63</f>
        <v>0</v>
      </c>
      <c r="N63" s="396">
        <f>'Stato Patrimoniale - Passivo'!N63</f>
        <v>0</v>
      </c>
      <c r="O63" s="397" t="str">
        <f>'Stato Patrimoniale - Passivo'!O63</f>
        <v xml:space="preserve">-    </v>
      </c>
      <c r="Q63" s="542"/>
    </row>
    <row r="64" spans="3:17" s="389" customFormat="1" ht="17.25" customHeight="1">
      <c r="C64" s="390"/>
      <c r="D64" s="500" t="s">
        <v>6015</v>
      </c>
      <c r="E64" s="392" t="s">
        <v>6542</v>
      </c>
      <c r="F64" s="392"/>
      <c r="G64" s="392"/>
      <c r="H64" s="392"/>
      <c r="I64" s="392"/>
      <c r="J64" s="393"/>
      <c r="K64" s="394"/>
      <c r="L64" s="395">
        <f>'Stato Patrimoniale - Passivo'!L64</f>
        <v>0</v>
      </c>
      <c r="M64" s="395">
        <f>'Stato Patrimoniale - Passivo'!M64</f>
        <v>0</v>
      </c>
      <c r="N64" s="396">
        <f>'Stato Patrimoniale - Passivo'!N64</f>
        <v>0</v>
      </c>
      <c r="O64" s="397" t="str">
        <f>'Stato Patrimoniale - Passivo'!O64</f>
        <v xml:space="preserve">-    </v>
      </c>
      <c r="Q64" s="542"/>
    </row>
    <row r="65" spans="3:17" s="389" customFormat="1" ht="17.25" customHeight="1">
      <c r="C65" s="458"/>
      <c r="D65" s="435" t="s">
        <v>6177</v>
      </c>
      <c r="E65" s="435"/>
      <c r="F65" s="435"/>
      <c r="G65" s="435"/>
      <c r="H65" s="435"/>
      <c r="I65" s="435"/>
      <c r="J65" s="436"/>
      <c r="K65" s="437"/>
      <c r="L65" s="438">
        <f>'Stato Patrimoniale - Passivo'!L65</f>
        <v>0</v>
      </c>
      <c r="M65" s="438">
        <f>'Stato Patrimoniale - Passivo'!M65</f>
        <v>0</v>
      </c>
      <c r="N65" s="439">
        <f>'Stato Patrimoniale - Passivo'!N65</f>
        <v>0</v>
      </c>
      <c r="O65" s="440" t="str">
        <f>'Stato Patrimoniale - Passivo'!O65</f>
        <v xml:space="preserve">-    </v>
      </c>
      <c r="Q65" s="542"/>
    </row>
    <row r="66" spans="3:17" s="354" customFormat="1" ht="17.25" customHeight="1" thickBot="1">
      <c r="C66" s="408"/>
      <c r="D66" s="401"/>
      <c r="E66" s="402"/>
      <c r="F66" s="402"/>
      <c r="G66" s="402"/>
      <c r="H66" s="402"/>
      <c r="I66" s="402"/>
      <c r="J66" s="403"/>
      <c r="K66" s="404"/>
      <c r="L66" s="405"/>
      <c r="M66" s="405"/>
      <c r="N66" s="406"/>
      <c r="O66" s="407"/>
      <c r="Q66" s="543"/>
    </row>
    <row r="67" spans="3:17" s="354" customFormat="1" ht="17.25" customHeight="1" thickTop="1" thickBot="1">
      <c r="C67" s="459" t="s">
        <v>6543</v>
      </c>
      <c r="D67" s="539"/>
      <c r="E67" s="461"/>
      <c r="F67" s="462"/>
      <c r="G67" s="462"/>
      <c r="H67" s="462"/>
      <c r="I67" s="461"/>
      <c r="J67" s="463"/>
      <c r="K67" s="464"/>
      <c r="L67" s="465">
        <f>'Stato Patrimoniale - Passivo'!L67</f>
        <v>0</v>
      </c>
      <c r="M67" s="465">
        <f>'Stato Patrimoniale - Passivo'!M67</f>
        <v>0</v>
      </c>
      <c r="N67" s="466">
        <f>'Stato Patrimoniale - Passivo'!N67</f>
        <v>0</v>
      </c>
      <c r="O67" s="467" t="str">
        <f>'Stato Patrimoniale - Passivo'!O67</f>
        <v xml:space="preserve">-    </v>
      </c>
      <c r="Q67" s="543"/>
    </row>
    <row r="68" spans="3:17" s="354" customFormat="1" ht="17.25" customHeight="1" thickTop="1">
      <c r="C68" s="408"/>
      <c r="D68" s="401"/>
      <c r="E68" s="402"/>
      <c r="F68" s="402"/>
      <c r="G68" s="402"/>
      <c r="H68" s="402"/>
      <c r="I68" s="402"/>
      <c r="J68" s="403"/>
      <c r="K68" s="404"/>
      <c r="L68" s="405"/>
      <c r="M68" s="405"/>
      <c r="N68" s="406"/>
      <c r="O68" s="407"/>
      <c r="Q68" s="543"/>
    </row>
    <row r="69" spans="3:17" s="354" customFormat="1" ht="17.25" customHeight="1">
      <c r="C69" s="390" t="s">
        <v>6405</v>
      </c>
      <c r="D69" s="513" t="s">
        <v>6493</v>
      </c>
      <c r="E69" s="443"/>
      <c r="F69" s="477"/>
      <c r="G69" s="477"/>
      <c r="H69" s="477"/>
      <c r="I69" s="400"/>
      <c r="J69" s="393"/>
      <c r="K69" s="394"/>
      <c r="L69" s="395"/>
      <c r="M69" s="395"/>
      <c r="N69" s="406"/>
      <c r="O69" s="407"/>
      <c r="Q69" s="543"/>
    </row>
    <row r="70" spans="3:17" s="354" customFormat="1" ht="17.25" customHeight="1">
      <c r="C70" s="408"/>
      <c r="D70" s="500" t="s">
        <v>6010</v>
      </c>
      <c r="E70" s="478" t="s">
        <v>6494</v>
      </c>
      <c r="F70" s="477"/>
      <c r="G70" s="477"/>
      <c r="H70" s="477"/>
      <c r="I70" s="400"/>
      <c r="J70" s="403"/>
      <c r="K70" s="404"/>
      <c r="L70" s="395">
        <f>'Stato Patrimoniale - Passivo'!L70</f>
        <v>0</v>
      </c>
      <c r="M70" s="395">
        <f>'Stato Patrimoniale - Passivo'!M70</f>
        <v>0</v>
      </c>
      <c r="N70" s="396">
        <f>'Stato Patrimoniale - Passivo'!N70</f>
        <v>0</v>
      </c>
      <c r="O70" s="397" t="str">
        <f>'Stato Patrimoniale - Passivo'!O70</f>
        <v xml:space="preserve">-    </v>
      </c>
      <c r="Q70" s="543"/>
    </row>
    <row r="71" spans="3:17" s="354" customFormat="1" ht="17.25" customHeight="1">
      <c r="C71" s="408"/>
      <c r="D71" s="500" t="s">
        <v>6015</v>
      </c>
      <c r="E71" s="478" t="s">
        <v>6495</v>
      </c>
      <c r="F71" s="477"/>
      <c r="G71" s="477"/>
      <c r="H71" s="477"/>
      <c r="I71" s="400"/>
      <c r="J71" s="403"/>
      <c r="K71" s="404"/>
      <c r="L71" s="395">
        <f>'Stato Patrimoniale - Passivo'!L71</f>
        <v>0</v>
      </c>
      <c r="M71" s="395">
        <f>'Stato Patrimoniale - Passivo'!M71</f>
        <v>0</v>
      </c>
      <c r="N71" s="396">
        <f>'Stato Patrimoniale - Passivo'!N71</f>
        <v>0</v>
      </c>
      <c r="O71" s="397" t="str">
        <f>'Stato Patrimoniale - Passivo'!O71</f>
        <v xml:space="preserve">-    </v>
      </c>
      <c r="Q71" s="543"/>
    </row>
    <row r="72" spans="3:17" s="354" customFormat="1" ht="17.25" customHeight="1">
      <c r="C72" s="408"/>
      <c r="D72" s="500" t="s">
        <v>6016</v>
      </c>
      <c r="E72" s="478" t="s">
        <v>6496</v>
      </c>
      <c r="F72" s="477"/>
      <c r="G72" s="477"/>
      <c r="H72" s="477"/>
      <c r="I72" s="400"/>
      <c r="J72" s="403"/>
      <c r="K72" s="404"/>
      <c r="L72" s="395">
        <f>'Stato Patrimoniale - Passivo'!L72</f>
        <v>0</v>
      </c>
      <c r="M72" s="395">
        <f>'Stato Patrimoniale - Passivo'!M72</f>
        <v>0</v>
      </c>
      <c r="N72" s="396">
        <f>'Stato Patrimoniale - Passivo'!N72</f>
        <v>0</v>
      </c>
      <c r="O72" s="397" t="str">
        <f>'Stato Patrimoniale - Passivo'!O72</f>
        <v xml:space="preserve">-    </v>
      </c>
      <c r="Q72" s="543"/>
    </row>
    <row r="73" spans="3:17" s="354" customFormat="1" ht="17.25" customHeight="1">
      <c r="C73" s="408"/>
      <c r="D73" s="500" t="s">
        <v>6017</v>
      </c>
      <c r="E73" s="478" t="s">
        <v>6497</v>
      </c>
      <c r="F73" s="477"/>
      <c r="G73" s="477"/>
      <c r="H73" s="477"/>
      <c r="I73" s="400"/>
      <c r="J73" s="403"/>
      <c r="K73" s="404"/>
      <c r="L73" s="395">
        <f>'Stato Patrimoniale - Passivo'!L73</f>
        <v>0</v>
      </c>
      <c r="M73" s="395">
        <f>'Stato Patrimoniale - Passivo'!M73</f>
        <v>0</v>
      </c>
      <c r="N73" s="396">
        <f>'Stato Patrimoniale - Passivo'!N73</f>
        <v>0</v>
      </c>
      <c r="O73" s="397" t="str">
        <f>'Stato Patrimoniale - Passivo'!O73</f>
        <v xml:space="preserve">-    </v>
      </c>
      <c r="Q73" s="543"/>
    </row>
    <row r="74" spans="3:17" s="389" customFormat="1" ht="17.25" customHeight="1" thickBot="1">
      <c r="C74" s="479"/>
      <c r="D74" s="481" t="s">
        <v>6544</v>
      </c>
      <c r="E74" s="481"/>
      <c r="F74" s="481"/>
      <c r="G74" s="481"/>
      <c r="H74" s="481"/>
      <c r="I74" s="481"/>
      <c r="J74" s="482"/>
      <c r="K74" s="483"/>
      <c r="L74" s="484">
        <f>'Stato Patrimoniale - Passivo'!L74</f>
        <v>0</v>
      </c>
      <c r="M74" s="484">
        <f>'Stato Patrimoniale - Passivo'!M74</f>
        <v>0</v>
      </c>
      <c r="N74" s="485">
        <f>'Stato Patrimoniale - Passivo'!N74</f>
        <v>0</v>
      </c>
      <c r="O74" s="486" t="str">
        <f>'Stato Patrimoniale - Passivo'!O74</f>
        <v xml:space="preserve">-    </v>
      </c>
      <c r="Q74" s="542"/>
    </row>
    <row r="75" spans="3:17">
      <c r="C75" s="343"/>
      <c r="D75" s="343"/>
      <c r="J75" s="490"/>
      <c r="K75" s="490"/>
      <c r="L75" s="490"/>
      <c r="M75" s="490"/>
    </row>
    <row r="76" spans="3:17">
      <c r="C76" s="343"/>
      <c r="D76" s="343"/>
      <c r="J76" s="490"/>
      <c r="K76" s="490"/>
      <c r="L76" s="490"/>
      <c r="M76" s="490"/>
    </row>
    <row r="77" spans="3:17">
      <c r="C77" s="343"/>
      <c r="D77" s="343"/>
      <c r="J77" s="490"/>
      <c r="K77" s="490"/>
      <c r="L77" s="490"/>
      <c r="M77" s="490"/>
    </row>
    <row r="78" spans="3:17">
      <c r="C78" s="343"/>
      <c r="D78" s="343"/>
      <c r="J78" s="490"/>
      <c r="K78" s="490"/>
      <c r="L78" s="490"/>
      <c r="M78" s="490"/>
    </row>
    <row r="79" spans="3:17">
      <c r="C79" s="343"/>
      <c r="D79" s="343"/>
      <c r="J79" s="490"/>
      <c r="K79" s="490"/>
      <c r="L79" s="490"/>
      <c r="M79" s="490"/>
    </row>
    <row r="80" spans="3:17">
      <c r="C80" s="343"/>
      <c r="D80" s="343"/>
      <c r="J80" s="490"/>
      <c r="K80" s="490"/>
      <c r="L80" s="490"/>
      <c r="M80" s="490"/>
    </row>
    <row r="81" spans="3:13">
      <c r="C81" s="343"/>
      <c r="D81" s="343"/>
      <c r="J81" s="490"/>
      <c r="K81" s="490"/>
      <c r="L81" s="490"/>
      <c r="M81" s="490"/>
    </row>
    <row r="82" spans="3:13">
      <c r="C82" s="343"/>
      <c r="D82" s="343"/>
      <c r="J82" s="490"/>
      <c r="K82" s="490"/>
      <c r="L82" s="490"/>
      <c r="M82" s="490"/>
    </row>
    <row r="83" spans="3:13">
      <c r="C83" s="343"/>
      <c r="D83" s="343"/>
      <c r="J83" s="490"/>
      <c r="K83" s="490"/>
      <c r="L83" s="490"/>
      <c r="M83" s="490"/>
    </row>
    <row r="84" spans="3:13">
      <c r="C84" s="343"/>
      <c r="D84" s="343"/>
      <c r="J84" s="490"/>
      <c r="K84" s="490"/>
      <c r="L84" s="490"/>
      <c r="M84" s="490"/>
    </row>
    <row r="85" spans="3:13">
      <c r="C85" s="343"/>
      <c r="D85" s="343"/>
    </row>
    <row r="86" spans="3:13">
      <c r="C86" s="343"/>
      <c r="D86" s="343"/>
    </row>
    <row r="87" spans="3:13">
      <c r="C87" s="343"/>
      <c r="D87" s="343"/>
    </row>
    <row r="88" spans="3:13">
      <c r="C88" s="343"/>
      <c r="D88" s="343"/>
    </row>
    <row r="89" spans="3:13">
      <c r="C89" s="343"/>
      <c r="D89" s="343"/>
    </row>
    <row r="90" spans="3:13">
      <c r="C90" s="343"/>
      <c r="D90" s="343"/>
    </row>
    <row r="91" spans="3:13">
      <c r="C91" s="343"/>
      <c r="D91" s="343"/>
    </row>
    <row r="92" spans="3:13">
      <c r="C92" s="343"/>
      <c r="D92" s="343"/>
    </row>
    <row r="93" spans="3:13">
      <c r="C93" s="343"/>
      <c r="D93" s="343"/>
    </row>
    <row r="94" spans="3:13">
      <c r="C94" s="343"/>
      <c r="D94" s="343"/>
    </row>
    <row r="95" spans="3:13">
      <c r="C95" s="343"/>
      <c r="D95" s="343"/>
    </row>
    <row r="96" spans="3:13">
      <c r="C96" s="343"/>
      <c r="D96" s="343"/>
    </row>
    <row r="97" spans="3:15">
      <c r="C97" s="343"/>
      <c r="D97" s="343"/>
    </row>
    <row r="98" spans="3:15">
      <c r="C98" s="343"/>
      <c r="D98" s="343"/>
    </row>
    <row r="99" spans="3:15" s="240" customFormat="1">
      <c r="C99" s="343"/>
      <c r="D99" s="343"/>
      <c r="I99" s="238"/>
      <c r="J99" s="238"/>
      <c r="K99" s="238"/>
      <c r="L99" s="238"/>
      <c r="M99" s="238"/>
      <c r="N99" s="238"/>
      <c r="O99" s="238"/>
    </row>
    <row r="100" spans="3:15" s="240" customFormat="1">
      <c r="C100" s="343"/>
      <c r="D100" s="343"/>
      <c r="I100" s="238"/>
      <c r="J100" s="238"/>
      <c r="K100" s="238"/>
      <c r="L100" s="238"/>
      <c r="M100" s="238"/>
      <c r="N100" s="238"/>
      <c r="O100" s="238"/>
    </row>
    <row r="101" spans="3:15" s="240" customFormat="1">
      <c r="C101" s="343"/>
      <c r="D101" s="343"/>
      <c r="I101" s="238"/>
      <c r="J101" s="238"/>
      <c r="K101" s="238"/>
      <c r="L101" s="238"/>
      <c r="M101" s="238"/>
      <c r="N101" s="238"/>
      <c r="O101" s="238"/>
    </row>
    <row r="102" spans="3:15" s="240" customFormat="1">
      <c r="C102" s="343"/>
      <c r="D102" s="343"/>
      <c r="I102" s="238"/>
      <c r="J102" s="238"/>
      <c r="K102" s="238"/>
      <c r="L102" s="238"/>
      <c r="M102" s="238"/>
      <c r="N102" s="238"/>
      <c r="O102" s="238"/>
    </row>
    <row r="103" spans="3:15" s="240" customFormat="1">
      <c r="C103" s="343"/>
      <c r="D103" s="343"/>
      <c r="I103" s="238"/>
      <c r="J103" s="238"/>
      <c r="K103" s="238"/>
      <c r="L103" s="238"/>
      <c r="M103" s="238"/>
      <c r="N103" s="238"/>
      <c r="O103" s="238"/>
    </row>
    <row r="104" spans="3:15" s="240" customFormat="1">
      <c r="C104" s="343"/>
      <c r="D104" s="343"/>
      <c r="I104" s="238"/>
      <c r="J104" s="238"/>
      <c r="K104" s="238"/>
      <c r="L104" s="238"/>
      <c r="M104" s="238"/>
      <c r="N104" s="238"/>
      <c r="O104" s="238"/>
    </row>
    <row r="105" spans="3:15" s="240" customFormat="1">
      <c r="C105" s="343"/>
      <c r="D105" s="343"/>
      <c r="I105" s="238"/>
      <c r="J105" s="238"/>
      <c r="K105" s="238"/>
      <c r="L105" s="238"/>
      <c r="M105" s="238"/>
      <c r="N105" s="238"/>
      <c r="O105" s="238"/>
    </row>
    <row r="106" spans="3:15" s="240" customFormat="1">
      <c r="C106" s="343"/>
      <c r="D106" s="343"/>
      <c r="I106" s="238"/>
      <c r="J106" s="238"/>
      <c r="K106" s="238"/>
      <c r="L106" s="238"/>
      <c r="M106" s="238"/>
      <c r="N106" s="238"/>
      <c r="O106" s="238"/>
    </row>
    <row r="107" spans="3:15" s="240" customFormat="1">
      <c r="C107" s="343"/>
      <c r="D107" s="343"/>
      <c r="I107" s="238"/>
      <c r="J107" s="238"/>
      <c r="K107" s="238"/>
      <c r="L107" s="238"/>
      <c r="M107" s="238"/>
      <c r="N107" s="238"/>
      <c r="O107" s="238"/>
    </row>
    <row r="108" spans="3:15" s="240" customFormat="1">
      <c r="C108" s="343"/>
      <c r="D108" s="343"/>
      <c r="I108" s="238"/>
      <c r="J108" s="238"/>
      <c r="K108" s="238"/>
      <c r="L108" s="238"/>
      <c r="M108" s="238"/>
      <c r="N108" s="238"/>
      <c r="O108" s="238"/>
    </row>
    <row r="109" spans="3:15" s="240" customFormat="1">
      <c r="C109" s="343"/>
      <c r="D109" s="343"/>
      <c r="I109" s="238"/>
      <c r="J109" s="238"/>
      <c r="K109" s="238"/>
      <c r="L109" s="238"/>
      <c r="M109" s="238"/>
      <c r="N109" s="238"/>
      <c r="O109" s="238"/>
    </row>
    <row r="110" spans="3:15" s="240" customFormat="1">
      <c r="C110" s="343"/>
      <c r="D110" s="343"/>
      <c r="I110" s="238"/>
      <c r="J110" s="238"/>
      <c r="K110" s="238"/>
      <c r="L110" s="238"/>
      <c r="M110" s="238"/>
      <c r="N110" s="238"/>
      <c r="O110" s="238"/>
    </row>
    <row r="111" spans="3:15" s="240" customFormat="1">
      <c r="C111" s="343"/>
      <c r="D111" s="343"/>
      <c r="I111" s="238"/>
      <c r="J111" s="238"/>
      <c r="K111" s="238"/>
      <c r="L111" s="238"/>
      <c r="M111" s="238"/>
      <c r="N111" s="238"/>
      <c r="O111" s="238"/>
    </row>
    <row r="112" spans="3:15" s="240" customFormat="1">
      <c r="C112" s="343"/>
      <c r="D112" s="343"/>
      <c r="I112" s="238"/>
      <c r="J112" s="238"/>
      <c r="K112" s="238"/>
      <c r="L112" s="238"/>
      <c r="M112" s="238"/>
      <c r="N112" s="238"/>
      <c r="O112" s="238"/>
    </row>
    <row r="113" spans="3:15" s="240" customFormat="1">
      <c r="C113" s="343"/>
      <c r="D113" s="343"/>
      <c r="I113" s="238"/>
      <c r="J113" s="238"/>
      <c r="K113" s="238"/>
      <c r="L113" s="238"/>
      <c r="M113" s="238"/>
      <c r="N113" s="238"/>
      <c r="O113" s="238"/>
    </row>
    <row r="114" spans="3:15" s="240" customFormat="1">
      <c r="C114" s="343"/>
      <c r="D114" s="343"/>
      <c r="I114" s="238"/>
      <c r="J114" s="238"/>
      <c r="K114" s="238"/>
      <c r="L114" s="238"/>
      <c r="M114" s="238"/>
      <c r="N114" s="238"/>
      <c r="O114" s="238"/>
    </row>
    <row r="115" spans="3:15" s="240" customFormat="1">
      <c r="C115" s="343"/>
      <c r="D115" s="343"/>
      <c r="I115" s="238"/>
      <c r="J115" s="238"/>
      <c r="K115" s="238"/>
      <c r="L115" s="238"/>
      <c r="M115" s="238"/>
      <c r="N115" s="238"/>
      <c r="O115" s="238"/>
    </row>
    <row r="116" spans="3:15" s="240" customFormat="1">
      <c r="C116" s="343"/>
      <c r="D116" s="343"/>
      <c r="I116" s="238"/>
      <c r="J116" s="238"/>
      <c r="K116" s="238"/>
      <c r="L116" s="238"/>
      <c r="M116" s="238"/>
      <c r="N116" s="238"/>
      <c r="O116" s="238"/>
    </row>
    <row r="117" spans="3:15" s="240" customFormat="1">
      <c r="C117" s="343"/>
      <c r="D117" s="343"/>
      <c r="I117" s="238"/>
      <c r="J117" s="238"/>
      <c r="K117" s="238"/>
      <c r="L117" s="238"/>
      <c r="M117" s="238"/>
      <c r="N117" s="238"/>
      <c r="O117" s="238"/>
    </row>
    <row r="118" spans="3:15" s="240" customFormat="1">
      <c r="C118" s="343"/>
      <c r="D118" s="343"/>
      <c r="I118" s="238"/>
      <c r="J118" s="238"/>
      <c r="K118" s="238"/>
      <c r="L118" s="238"/>
      <c r="M118" s="238"/>
      <c r="N118" s="238"/>
      <c r="O118" s="238"/>
    </row>
    <row r="119" spans="3:15" s="240" customFormat="1">
      <c r="C119" s="343"/>
      <c r="D119" s="343"/>
      <c r="I119" s="238"/>
      <c r="J119" s="238"/>
      <c r="K119" s="238"/>
      <c r="L119" s="238"/>
      <c r="M119" s="238"/>
      <c r="N119" s="238"/>
      <c r="O119" s="238"/>
    </row>
    <row r="120" spans="3:15" s="240" customFormat="1">
      <c r="C120" s="343"/>
      <c r="D120" s="343"/>
      <c r="I120" s="238"/>
      <c r="J120" s="238"/>
      <c r="K120" s="238"/>
      <c r="L120" s="238"/>
      <c r="M120" s="238"/>
      <c r="N120" s="238"/>
      <c r="O120" s="238"/>
    </row>
    <row r="121" spans="3:15" s="240" customFormat="1">
      <c r="C121" s="343"/>
      <c r="D121" s="343"/>
      <c r="I121" s="238"/>
      <c r="J121" s="238"/>
      <c r="K121" s="238"/>
      <c r="L121" s="238"/>
      <c r="M121" s="238"/>
      <c r="N121" s="238"/>
      <c r="O121" s="238"/>
    </row>
    <row r="122" spans="3:15" s="240" customFormat="1">
      <c r="C122" s="343"/>
      <c r="D122" s="343"/>
      <c r="I122" s="238"/>
      <c r="J122" s="238"/>
      <c r="K122" s="238"/>
      <c r="L122" s="238"/>
      <c r="M122" s="238"/>
      <c r="N122" s="238"/>
      <c r="O122" s="238"/>
    </row>
    <row r="123" spans="3:15" s="240" customFormat="1">
      <c r="C123" s="343"/>
      <c r="D123" s="343"/>
      <c r="I123" s="238"/>
      <c r="J123" s="238"/>
      <c r="K123" s="238"/>
      <c r="L123" s="238"/>
      <c r="M123" s="238"/>
      <c r="N123" s="238"/>
      <c r="O123" s="238"/>
    </row>
    <row r="124" spans="3:15" s="240" customFormat="1">
      <c r="C124" s="343"/>
      <c r="D124" s="343"/>
      <c r="I124" s="238"/>
      <c r="J124" s="238"/>
      <c r="K124" s="238"/>
      <c r="L124" s="238"/>
      <c r="M124" s="238"/>
      <c r="N124" s="238"/>
      <c r="O124" s="238"/>
    </row>
    <row r="125" spans="3:15" s="240" customFormat="1">
      <c r="C125" s="343"/>
      <c r="D125" s="343"/>
      <c r="I125" s="238"/>
      <c r="J125" s="238"/>
      <c r="K125" s="238"/>
      <c r="L125" s="238"/>
      <c r="M125" s="238"/>
      <c r="N125" s="238"/>
      <c r="O125" s="238"/>
    </row>
    <row r="126" spans="3:15" s="240" customFormat="1">
      <c r="C126" s="343"/>
      <c r="D126" s="343"/>
      <c r="I126" s="238"/>
      <c r="J126" s="238"/>
      <c r="K126" s="238"/>
      <c r="L126" s="238"/>
      <c r="M126" s="238"/>
      <c r="N126" s="238"/>
      <c r="O126" s="238"/>
    </row>
    <row r="127" spans="3:15" s="240" customFormat="1">
      <c r="C127" s="343"/>
      <c r="D127" s="343"/>
      <c r="I127" s="238"/>
      <c r="J127" s="238"/>
      <c r="K127" s="238"/>
      <c r="L127" s="238"/>
      <c r="M127" s="238"/>
      <c r="N127" s="238"/>
      <c r="O127" s="238"/>
    </row>
    <row r="128" spans="3:15" s="240" customFormat="1">
      <c r="C128" s="343"/>
      <c r="D128" s="343"/>
      <c r="I128" s="238"/>
      <c r="J128" s="238"/>
      <c r="K128" s="238"/>
      <c r="L128" s="238"/>
      <c r="M128" s="238"/>
      <c r="N128" s="238"/>
      <c r="O128" s="238"/>
    </row>
    <row r="129" spans="3:15" s="240" customFormat="1">
      <c r="C129" s="343"/>
      <c r="D129" s="343"/>
      <c r="I129" s="238"/>
      <c r="J129" s="238"/>
      <c r="K129" s="238"/>
      <c r="L129" s="238"/>
      <c r="M129" s="238"/>
      <c r="N129" s="238"/>
      <c r="O129" s="238"/>
    </row>
    <row r="130" spans="3:15" s="240" customFormat="1">
      <c r="C130" s="343"/>
      <c r="D130" s="343"/>
      <c r="I130" s="238"/>
      <c r="J130" s="238"/>
      <c r="K130" s="238"/>
      <c r="L130" s="238"/>
      <c r="M130" s="238"/>
      <c r="N130" s="238"/>
      <c r="O130" s="238"/>
    </row>
    <row r="131" spans="3:15" s="240" customFormat="1">
      <c r="C131" s="343"/>
      <c r="D131" s="343"/>
      <c r="I131" s="238"/>
      <c r="J131" s="238"/>
      <c r="K131" s="238"/>
      <c r="L131" s="238"/>
      <c r="M131" s="238"/>
      <c r="N131" s="238"/>
      <c r="O131" s="238"/>
    </row>
    <row r="132" spans="3:15" s="240" customFormat="1">
      <c r="C132" s="343"/>
      <c r="D132" s="343"/>
      <c r="I132" s="238"/>
      <c r="J132" s="238"/>
      <c r="K132" s="238"/>
      <c r="L132" s="238"/>
      <c r="M132" s="238"/>
      <c r="N132" s="238"/>
      <c r="O132" s="238"/>
    </row>
    <row r="133" spans="3:15" s="240" customFormat="1">
      <c r="C133" s="343"/>
      <c r="D133" s="343"/>
      <c r="I133" s="238"/>
      <c r="J133" s="238"/>
      <c r="K133" s="238"/>
      <c r="L133" s="238"/>
      <c r="M133" s="238"/>
      <c r="N133" s="238"/>
      <c r="O133" s="238"/>
    </row>
    <row r="134" spans="3:15" s="240" customFormat="1">
      <c r="C134" s="343"/>
      <c r="D134" s="343"/>
      <c r="I134" s="238"/>
      <c r="J134" s="238"/>
      <c r="K134" s="238"/>
      <c r="L134" s="238"/>
      <c r="M134" s="238"/>
      <c r="N134" s="238"/>
      <c r="O134" s="238"/>
    </row>
    <row r="135" spans="3:15" s="240" customFormat="1">
      <c r="C135" s="343"/>
      <c r="D135" s="343"/>
      <c r="I135" s="238"/>
      <c r="J135" s="238"/>
      <c r="K135" s="238"/>
      <c r="L135" s="238"/>
      <c r="M135" s="238"/>
      <c r="N135" s="238"/>
      <c r="O135" s="238"/>
    </row>
    <row r="136" spans="3:15" s="240" customFormat="1">
      <c r="C136" s="343"/>
      <c r="D136" s="343"/>
      <c r="I136" s="238"/>
      <c r="J136" s="238"/>
      <c r="K136" s="238"/>
      <c r="L136" s="238"/>
      <c r="M136" s="238"/>
      <c r="N136" s="238"/>
      <c r="O136" s="238"/>
    </row>
    <row r="137" spans="3:15" s="240" customFormat="1">
      <c r="C137" s="343"/>
      <c r="D137" s="343"/>
      <c r="I137" s="238"/>
      <c r="J137" s="238"/>
      <c r="K137" s="238"/>
      <c r="L137" s="238"/>
      <c r="M137" s="238"/>
      <c r="N137" s="238"/>
      <c r="O137" s="238"/>
    </row>
    <row r="138" spans="3:15" s="240" customFormat="1">
      <c r="C138" s="343"/>
      <c r="D138" s="343"/>
      <c r="I138" s="238"/>
      <c r="J138" s="238"/>
      <c r="K138" s="238"/>
      <c r="L138" s="238"/>
      <c r="M138" s="238"/>
      <c r="N138" s="238"/>
      <c r="O138" s="238"/>
    </row>
    <row r="139" spans="3:15" s="240" customFormat="1">
      <c r="C139" s="343"/>
      <c r="D139" s="343"/>
      <c r="I139" s="238"/>
      <c r="J139" s="238"/>
      <c r="K139" s="238"/>
      <c r="L139" s="238"/>
      <c r="M139" s="238"/>
      <c r="N139" s="238"/>
      <c r="O139" s="238"/>
    </row>
    <row r="140" spans="3:15" s="240" customFormat="1">
      <c r="C140" s="343"/>
      <c r="D140" s="343"/>
      <c r="I140" s="238"/>
      <c r="J140" s="238"/>
      <c r="K140" s="238"/>
      <c r="L140" s="238"/>
      <c r="M140" s="238"/>
      <c r="N140" s="238"/>
      <c r="O140" s="238"/>
    </row>
    <row r="141" spans="3:15" s="240" customFormat="1">
      <c r="C141" s="343"/>
      <c r="D141" s="343"/>
      <c r="I141" s="238"/>
      <c r="J141" s="238"/>
      <c r="K141" s="238"/>
      <c r="L141" s="238"/>
      <c r="M141" s="238"/>
      <c r="N141" s="238"/>
      <c r="O141" s="238"/>
    </row>
    <row r="142" spans="3:15" s="240" customFormat="1">
      <c r="C142" s="343"/>
      <c r="D142" s="343"/>
      <c r="I142" s="238"/>
      <c r="J142" s="238"/>
      <c r="K142" s="238"/>
      <c r="L142" s="238"/>
      <c r="M142" s="238"/>
      <c r="N142" s="238"/>
      <c r="O142" s="238"/>
    </row>
    <row r="143" spans="3:15" s="240" customFormat="1">
      <c r="C143" s="343"/>
      <c r="D143" s="343"/>
      <c r="I143" s="238"/>
      <c r="J143" s="238"/>
      <c r="K143" s="238"/>
      <c r="L143" s="238"/>
      <c r="M143" s="238"/>
      <c r="N143" s="238"/>
      <c r="O143" s="238"/>
    </row>
    <row r="144" spans="3:15" s="240" customFormat="1">
      <c r="C144" s="343"/>
      <c r="D144" s="343"/>
      <c r="I144" s="238"/>
      <c r="J144" s="238"/>
      <c r="K144" s="238"/>
      <c r="L144" s="238"/>
      <c r="M144" s="238"/>
      <c r="N144" s="238"/>
      <c r="O144" s="238"/>
    </row>
    <row r="145" spans="3:15" s="240" customFormat="1">
      <c r="C145" s="343"/>
      <c r="D145" s="343"/>
      <c r="I145" s="238"/>
      <c r="J145" s="238"/>
      <c r="K145" s="238"/>
      <c r="L145" s="238"/>
      <c r="M145" s="238"/>
      <c r="N145" s="238"/>
      <c r="O145" s="238"/>
    </row>
    <row r="146" spans="3:15" s="240" customFormat="1">
      <c r="C146" s="343"/>
      <c r="D146" s="343"/>
      <c r="I146" s="238"/>
      <c r="J146" s="238"/>
      <c r="K146" s="238"/>
      <c r="L146" s="238"/>
      <c r="M146" s="238"/>
      <c r="N146" s="238"/>
      <c r="O146" s="238"/>
    </row>
    <row r="147" spans="3:15" s="240" customFormat="1">
      <c r="C147" s="343"/>
      <c r="I147" s="238"/>
      <c r="J147" s="238"/>
      <c r="K147" s="238"/>
      <c r="L147" s="238"/>
      <c r="M147" s="238"/>
      <c r="N147" s="238"/>
      <c r="O147" s="238"/>
    </row>
    <row r="148" spans="3:15" s="240" customFormat="1">
      <c r="C148" s="343"/>
      <c r="I148" s="238"/>
      <c r="J148" s="238"/>
      <c r="K148" s="238"/>
      <c r="L148" s="238"/>
      <c r="M148" s="238"/>
      <c r="N148" s="238"/>
      <c r="O148" s="238"/>
    </row>
    <row r="149" spans="3:15" s="240" customFormat="1">
      <c r="C149" s="343"/>
      <c r="I149" s="238"/>
      <c r="J149" s="238"/>
      <c r="K149" s="238"/>
      <c r="L149" s="238"/>
      <c r="M149" s="238"/>
      <c r="N149" s="238"/>
      <c r="O149" s="238"/>
    </row>
    <row r="150" spans="3:15" s="240" customFormat="1">
      <c r="C150" s="343"/>
      <c r="I150" s="238"/>
      <c r="J150" s="238"/>
      <c r="K150" s="238"/>
      <c r="L150" s="238"/>
      <c r="M150" s="238"/>
      <c r="N150" s="238"/>
      <c r="O150" s="238"/>
    </row>
    <row r="151" spans="3:15" s="240" customFormat="1">
      <c r="C151" s="343"/>
      <c r="I151" s="238"/>
      <c r="J151" s="238"/>
      <c r="K151" s="238"/>
      <c r="L151" s="238"/>
      <c r="M151" s="238"/>
      <c r="N151" s="238"/>
      <c r="O151" s="238"/>
    </row>
    <row r="152" spans="3:15" s="240" customFormat="1">
      <c r="C152" s="343"/>
      <c r="I152" s="238"/>
      <c r="J152" s="238"/>
      <c r="K152" s="238"/>
      <c r="L152" s="238"/>
      <c r="M152" s="238"/>
      <c r="N152" s="238"/>
      <c r="O152" s="238"/>
    </row>
    <row r="153" spans="3:15" s="240" customFormat="1">
      <c r="C153" s="343"/>
      <c r="I153" s="238"/>
      <c r="J153" s="238"/>
      <c r="K153" s="238"/>
      <c r="L153" s="238"/>
      <c r="M153" s="238"/>
      <c r="N153" s="238"/>
      <c r="O153" s="238"/>
    </row>
    <row r="154" spans="3:15" s="240" customFormat="1">
      <c r="C154" s="343"/>
      <c r="I154" s="238"/>
      <c r="J154" s="238"/>
      <c r="K154" s="238"/>
      <c r="L154" s="238"/>
      <c r="M154" s="238"/>
      <c r="N154" s="238"/>
      <c r="O154" s="238"/>
    </row>
    <row r="155" spans="3:15" s="240" customFormat="1">
      <c r="C155" s="343"/>
      <c r="I155" s="238"/>
      <c r="J155" s="238"/>
      <c r="K155" s="238"/>
      <c r="L155" s="238"/>
      <c r="M155" s="238"/>
      <c r="N155" s="238"/>
      <c r="O155" s="238"/>
    </row>
    <row r="156" spans="3:15" s="240" customFormat="1">
      <c r="C156" s="343"/>
      <c r="I156" s="238"/>
      <c r="J156" s="238"/>
      <c r="K156" s="238"/>
      <c r="L156" s="238"/>
      <c r="M156" s="238"/>
      <c r="N156" s="238"/>
      <c r="O156" s="238"/>
    </row>
    <row r="157" spans="3:15" s="240" customFormat="1">
      <c r="C157" s="343"/>
      <c r="I157" s="238"/>
      <c r="J157" s="238"/>
      <c r="K157" s="238"/>
      <c r="L157" s="238"/>
      <c r="M157" s="238"/>
      <c r="N157" s="238"/>
      <c r="O157" s="238"/>
    </row>
    <row r="158" spans="3:15" s="240" customFormat="1">
      <c r="C158" s="343"/>
      <c r="I158" s="238"/>
      <c r="J158" s="238"/>
      <c r="K158" s="238"/>
      <c r="L158" s="238"/>
      <c r="M158" s="238"/>
      <c r="N158" s="238"/>
      <c r="O158" s="238"/>
    </row>
    <row r="159" spans="3:15" s="240" customFormat="1">
      <c r="C159" s="343"/>
      <c r="I159" s="238"/>
      <c r="J159" s="238"/>
      <c r="K159" s="238"/>
      <c r="L159" s="238"/>
      <c r="M159" s="238"/>
      <c r="N159" s="238"/>
      <c r="O159" s="238"/>
    </row>
    <row r="160" spans="3:15" s="240" customFormat="1">
      <c r="C160" s="343"/>
      <c r="I160" s="238"/>
      <c r="J160" s="238"/>
      <c r="K160" s="238"/>
      <c r="L160" s="238"/>
      <c r="M160" s="238"/>
      <c r="N160" s="238"/>
      <c r="O160" s="238"/>
    </row>
    <row r="161" spans="3:15" s="240" customFormat="1">
      <c r="C161" s="343"/>
      <c r="I161" s="238"/>
      <c r="J161" s="238"/>
      <c r="K161" s="238"/>
      <c r="L161" s="238"/>
      <c r="M161" s="238"/>
      <c r="N161" s="238"/>
      <c r="O161" s="238"/>
    </row>
    <row r="162" spans="3:15" s="240" customFormat="1">
      <c r="C162" s="343"/>
      <c r="I162" s="238"/>
      <c r="J162" s="238"/>
      <c r="K162" s="238"/>
      <c r="L162" s="238"/>
      <c r="M162" s="238"/>
      <c r="N162" s="238"/>
      <c r="O162" s="238"/>
    </row>
    <row r="163" spans="3:15" s="240" customFormat="1">
      <c r="C163" s="343"/>
      <c r="I163" s="238"/>
      <c r="J163" s="238"/>
      <c r="K163" s="238"/>
      <c r="L163" s="238"/>
      <c r="M163" s="238"/>
      <c r="N163" s="238"/>
      <c r="O163" s="238"/>
    </row>
    <row r="164" spans="3:15" s="240" customFormat="1">
      <c r="C164" s="343"/>
      <c r="I164" s="238"/>
      <c r="J164" s="238"/>
      <c r="K164" s="238"/>
      <c r="L164" s="238"/>
      <c r="M164" s="238"/>
      <c r="N164" s="238"/>
      <c r="O164" s="238"/>
    </row>
    <row r="165" spans="3:15" s="240" customFormat="1">
      <c r="C165" s="343"/>
      <c r="I165" s="238"/>
      <c r="J165" s="238"/>
      <c r="K165" s="238"/>
      <c r="L165" s="238"/>
      <c r="M165" s="238"/>
      <c r="N165" s="238"/>
      <c r="O165" s="238"/>
    </row>
    <row r="166" spans="3:15" s="240" customFormat="1">
      <c r="C166" s="343"/>
      <c r="I166" s="238"/>
      <c r="J166" s="238"/>
      <c r="K166" s="238"/>
      <c r="L166" s="238"/>
      <c r="M166" s="238"/>
      <c r="N166" s="238"/>
      <c r="O166" s="238"/>
    </row>
    <row r="167" spans="3:15" s="240" customFormat="1">
      <c r="C167" s="343"/>
      <c r="I167" s="238"/>
      <c r="J167" s="238"/>
      <c r="K167" s="238"/>
      <c r="L167" s="238"/>
      <c r="M167" s="238"/>
      <c r="N167" s="238"/>
      <c r="O167" s="238"/>
    </row>
    <row r="168" spans="3:15" s="240" customFormat="1">
      <c r="C168" s="343"/>
      <c r="I168" s="238"/>
      <c r="J168" s="238"/>
      <c r="K168" s="238"/>
      <c r="L168" s="238"/>
      <c r="M168" s="238"/>
      <c r="N168" s="238"/>
      <c r="O168" s="238"/>
    </row>
    <row r="169" spans="3:15" s="240" customFormat="1">
      <c r="C169" s="343"/>
      <c r="I169" s="238"/>
      <c r="J169" s="238"/>
      <c r="K169" s="238"/>
      <c r="L169" s="238"/>
      <c r="M169" s="238"/>
      <c r="N169" s="238"/>
      <c r="O169" s="238"/>
    </row>
    <row r="170" spans="3:15" s="240" customFormat="1">
      <c r="C170" s="343"/>
      <c r="I170" s="238"/>
      <c r="J170" s="238"/>
      <c r="K170" s="238"/>
      <c r="L170" s="238"/>
      <c r="M170" s="238"/>
      <c r="N170" s="238"/>
      <c r="O170" s="238"/>
    </row>
    <row r="171" spans="3:15" s="240" customFormat="1">
      <c r="C171" s="343"/>
      <c r="I171" s="238"/>
      <c r="J171" s="238"/>
      <c r="K171" s="238"/>
      <c r="L171" s="238"/>
      <c r="M171" s="238"/>
      <c r="N171" s="238"/>
      <c r="O171" s="238"/>
    </row>
    <row r="172" spans="3:15" s="240" customFormat="1">
      <c r="C172" s="343"/>
      <c r="I172" s="238"/>
      <c r="J172" s="238"/>
      <c r="K172" s="238"/>
      <c r="L172" s="238"/>
      <c r="M172" s="238"/>
      <c r="N172" s="238"/>
      <c r="O172" s="238"/>
    </row>
    <row r="173" spans="3:15" s="240" customFormat="1">
      <c r="C173" s="343"/>
      <c r="I173" s="238"/>
      <c r="J173" s="238"/>
      <c r="K173" s="238"/>
      <c r="L173" s="238"/>
      <c r="M173" s="238"/>
      <c r="N173" s="238"/>
      <c r="O173" s="238"/>
    </row>
    <row r="174" spans="3:15" s="240" customFormat="1">
      <c r="C174" s="343"/>
      <c r="I174" s="238"/>
      <c r="J174" s="238"/>
      <c r="K174" s="238"/>
      <c r="L174" s="238"/>
      <c r="M174" s="238"/>
      <c r="N174" s="238"/>
      <c r="O174" s="238"/>
    </row>
    <row r="175" spans="3:15" s="240" customFormat="1">
      <c r="C175" s="343"/>
      <c r="I175" s="238"/>
      <c r="J175" s="238"/>
      <c r="K175" s="238"/>
      <c r="L175" s="238"/>
      <c r="M175" s="238"/>
      <c r="N175" s="238"/>
      <c r="O175" s="238"/>
    </row>
    <row r="176" spans="3:15" s="240" customFormat="1">
      <c r="C176" s="343"/>
      <c r="I176" s="238"/>
      <c r="J176" s="238"/>
      <c r="K176" s="238"/>
      <c r="L176" s="238"/>
      <c r="M176" s="238"/>
      <c r="N176" s="238"/>
      <c r="O176" s="238"/>
    </row>
    <row r="177" spans="3:15" s="240" customFormat="1">
      <c r="C177" s="343"/>
      <c r="I177" s="238"/>
      <c r="J177" s="238"/>
      <c r="K177" s="238"/>
      <c r="L177" s="238"/>
      <c r="M177" s="238"/>
      <c r="N177" s="238"/>
      <c r="O177" s="238"/>
    </row>
    <row r="178" spans="3:15" s="240" customFormat="1">
      <c r="C178" s="343"/>
      <c r="I178" s="238"/>
      <c r="J178" s="238"/>
      <c r="K178" s="238"/>
      <c r="L178" s="238"/>
      <c r="M178" s="238"/>
      <c r="N178" s="238"/>
      <c r="O178" s="238"/>
    </row>
    <row r="179" spans="3:15" s="240" customFormat="1">
      <c r="C179" s="343"/>
      <c r="I179" s="238"/>
      <c r="J179" s="238"/>
      <c r="K179" s="238"/>
      <c r="L179" s="238"/>
      <c r="M179" s="238"/>
      <c r="N179" s="238"/>
      <c r="O179" s="238"/>
    </row>
    <row r="180" spans="3:15" s="240" customFormat="1">
      <c r="C180" s="343"/>
      <c r="I180" s="238"/>
      <c r="J180" s="238"/>
      <c r="K180" s="238"/>
      <c r="L180" s="238"/>
      <c r="M180" s="238"/>
      <c r="N180" s="238"/>
      <c r="O180" s="238"/>
    </row>
    <row r="181" spans="3:15" s="240" customFormat="1">
      <c r="C181" s="343"/>
      <c r="I181" s="238"/>
      <c r="J181" s="238"/>
      <c r="K181" s="238"/>
      <c r="L181" s="238"/>
      <c r="M181" s="238"/>
      <c r="N181" s="238"/>
      <c r="O181" s="238"/>
    </row>
    <row r="182" spans="3:15" s="240" customFormat="1">
      <c r="C182" s="343"/>
      <c r="I182" s="238"/>
      <c r="J182" s="238"/>
      <c r="K182" s="238"/>
      <c r="L182" s="238"/>
      <c r="M182" s="238"/>
      <c r="N182" s="238"/>
      <c r="O182" s="238"/>
    </row>
    <row r="183" spans="3:15" s="240" customFormat="1">
      <c r="C183" s="343"/>
      <c r="I183" s="238"/>
      <c r="J183" s="238"/>
      <c r="K183" s="238"/>
      <c r="L183" s="238"/>
      <c r="M183" s="238"/>
      <c r="N183" s="238"/>
      <c r="O183" s="238"/>
    </row>
    <row r="184" spans="3:15" s="240" customFormat="1">
      <c r="C184" s="343"/>
      <c r="I184" s="238"/>
      <c r="J184" s="238"/>
      <c r="K184" s="238"/>
      <c r="L184" s="238"/>
      <c r="M184" s="238"/>
      <c r="N184" s="238"/>
      <c r="O184" s="238"/>
    </row>
    <row r="185" spans="3:15" s="240" customFormat="1">
      <c r="C185" s="343"/>
      <c r="I185" s="238"/>
      <c r="J185" s="238"/>
      <c r="K185" s="238"/>
      <c r="L185" s="238"/>
      <c r="M185" s="238"/>
      <c r="N185" s="238"/>
      <c r="O185" s="238"/>
    </row>
    <row r="186" spans="3:15" s="240" customFormat="1">
      <c r="C186" s="343"/>
      <c r="I186" s="238"/>
      <c r="J186" s="238"/>
      <c r="K186" s="238"/>
      <c r="L186" s="238"/>
      <c r="M186" s="238"/>
      <c r="N186" s="238"/>
      <c r="O186" s="238"/>
    </row>
    <row r="187" spans="3:15" s="240" customFormat="1">
      <c r="C187" s="343"/>
      <c r="I187" s="238"/>
      <c r="J187" s="238"/>
      <c r="K187" s="238"/>
      <c r="L187" s="238"/>
      <c r="M187" s="238"/>
      <c r="N187" s="238"/>
      <c r="O187" s="238"/>
    </row>
    <row r="188" spans="3:15" s="240" customFormat="1">
      <c r="C188" s="343"/>
      <c r="I188" s="238"/>
      <c r="J188" s="238"/>
      <c r="K188" s="238"/>
      <c r="L188" s="238"/>
      <c r="M188" s="238"/>
      <c r="N188" s="238"/>
      <c r="O188" s="238"/>
    </row>
    <row r="189" spans="3:15" s="240" customFormat="1">
      <c r="C189" s="343"/>
      <c r="I189" s="238"/>
      <c r="J189" s="238"/>
      <c r="K189" s="238"/>
      <c r="L189" s="238"/>
      <c r="M189" s="238"/>
      <c r="N189" s="238"/>
      <c r="O189" s="238"/>
    </row>
    <row r="190" spans="3:15" s="240" customFormat="1">
      <c r="C190" s="343"/>
      <c r="I190" s="238"/>
      <c r="J190" s="238"/>
      <c r="K190" s="238"/>
      <c r="L190" s="238"/>
      <c r="M190" s="238"/>
      <c r="N190" s="238"/>
      <c r="O190" s="238"/>
    </row>
    <row r="191" spans="3:15" s="240" customFormat="1">
      <c r="C191" s="343"/>
      <c r="I191" s="238"/>
      <c r="J191" s="238"/>
      <c r="K191" s="238"/>
      <c r="L191" s="238"/>
      <c r="M191" s="238"/>
      <c r="N191" s="238"/>
      <c r="O191" s="238"/>
    </row>
    <row r="192" spans="3:15" s="240" customFormat="1">
      <c r="C192" s="343"/>
      <c r="I192" s="238"/>
      <c r="J192" s="238"/>
      <c r="K192" s="238"/>
      <c r="L192" s="238"/>
      <c r="M192" s="238"/>
      <c r="N192" s="238"/>
      <c r="O192" s="238"/>
    </row>
    <row r="193" spans="3:15" s="240" customFormat="1">
      <c r="C193" s="343"/>
      <c r="I193" s="238"/>
      <c r="J193" s="238"/>
      <c r="K193" s="238"/>
      <c r="L193" s="238"/>
      <c r="M193" s="238"/>
      <c r="N193" s="238"/>
      <c r="O193" s="238"/>
    </row>
    <row r="194" spans="3:15" s="240" customFormat="1">
      <c r="C194" s="343"/>
      <c r="I194" s="238"/>
      <c r="J194" s="238"/>
      <c r="K194" s="238"/>
      <c r="L194" s="238"/>
      <c r="M194" s="238"/>
      <c r="N194" s="238"/>
      <c r="O194" s="238"/>
    </row>
    <row r="195" spans="3:15" s="240" customFormat="1">
      <c r="C195" s="343"/>
      <c r="I195" s="238"/>
      <c r="J195" s="238"/>
      <c r="K195" s="238"/>
      <c r="L195" s="238"/>
      <c r="M195" s="238"/>
      <c r="N195" s="238"/>
      <c r="O195" s="238"/>
    </row>
    <row r="196" spans="3:15" s="240" customFormat="1">
      <c r="C196" s="343"/>
      <c r="I196" s="238"/>
      <c r="J196" s="238"/>
      <c r="K196" s="238"/>
      <c r="L196" s="238"/>
      <c r="M196" s="238"/>
      <c r="N196" s="238"/>
      <c r="O196" s="238"/>
    </row>
    <row r="197" spans="3:15" s="240" customFormat="1">
      <c r="C197" s="343"/>
      <c r="I197" s="238"/>
      <c r="J197" s="238"/>
      <c r="K197" s="238"/>
      <c r="L197" s="238"/>
      <c r="M197" s="238"/>
      <c r="N197" s="238"/>
      <c r="O197" s="238"/>
    </row>
    <row r="198" spans="3:15" s="240" customFormat="1">
      <c r="C198" s="343"/>
      <c r="I198" s="238"/>
      <c r="J198" s="238"/>
      <c r="K198" s="238"/>
      <c r="L198" s="238"/>
      <c r="M198" s="238"/>
      <c r="N198" s="238"/>
      <c r="O198" s="238"/>
    </row>
    <row r="199" spans="3:15" s="240" customFormat="1">
      <c r="C199" s="343"/>
      <c r="I199" s="238"/>
      <c r="J199" s="238"/>
      <c r="K199" s="238"/>
      <c r="L199" s="238"/>
      <c r="M199" s="238"/>
      <c r="N199" s="238"/>
      <c r="O199" s="238"/>
    </row>
    <row r="200" spans="3:15" s="240" customFormat="1">
      <c r="C200" s="343"/>
      <c r="I200" s="238"/>
      <c r="J200" s="238"/>
      <c r="K200" s="238"/>
      <c r="L200" s="238"/>
      <c r="M200" s="238"/>
      <c r="N200" s="238"/>
      <c r="O200" s="238"/>
    </row>
    <row r="201" spans="3:15" s="240" customFormat="1">
      <c r="C201" s="343"/>
      <c r="I201" s="238"/>
      <c r="J201" s="238"/>
      <c r="K201" s="238"/>
      <c r="L201" s="238"/>
      <c r="M201" s="238"/>
      <c r="N201" s="238"/>
      <c r="O201" s="238"/>
    </row>
    <row r="202" spans="3:15" s="240" customFormat="1">
      <c r="C202" s="343"/>
      <c r="I202" s="238"/>
      <c r="J202" s="238"/>
      <c r="K202" s="238"/>
      <c r="L202" s="238"/>
      <c r="M202" s="238"/>
      <c r="N202" s="238"/>
      <c r="O202" s="238"/>
    </row>
    <row r="203" spans="3:15" s="240" customFormat="1">
      <c r="C203" s="343"/>
      <c r="I203" s="238"/>
      <c r="J203" s="238"/>
      <c r="K203" s="238"/>
      <c r="L203" s="238"/>
      <c r="M203" s="238"/>
      <c r="N203" s="238"/>
      <c r="O203" s="238"/>
    </row>
    <row r="204" spans="3:15" s="240" customFormat="1">
      <c r="C204" s="343"/>
      <c r="I204" s="238"/>
      <c r="J204" s="238"/>
      <c r="K204" s="238"/>
      <c r="L204" s="238"/>
      <c r="M204" s="238"/>
      <c r="N204" s="238"/>
      <c r="O204" s="238"/>
    </row>
    <row r="205" spans="3:15" s="240" customFormat="1">
      <c r="C205" s="343"/>
      <c r="I205" s="238"/>
      <c r="J205" s="238"/>
      <c r="K205" s="238"/>
      <c r="L205" s="238"/>
      <c r="M205" s="238"/>
      <c r="N205" s="238"/>
      <c r="O205" s="238"/>
    </row>
    <row r="206" spans="3:15" s="240" customFormat="1">
      <c r="C206" s="343"/>
      <c r="I206" s="238"/>
      <c r="J206" s="238"/>
      <c r="K206" s="238"/>
      <c r="L206" s="238"/>
      <c r="M206" s="238"/>
      <c r="N206" s="238"/>
      <c r="O206" s="238"/>
    </row>
    <row r="207" spans="3:15" s="240" customFormat="1">
      <c r="C207" s="343"/>
      <c r="I207" s="238"/>
      <c r="J207" s="238"/>
      <c r="K207" s="238"/>
      <c r="L207" s="238"/>
      <c r="M207" s="238"/>
      <c r="N207" s="238"/>
      <c r="O207" s="238"/>
    </row>
    <row r="208" spans="3:15" s="240" customFormat="1">
      <c r="C208" s="343"/>
      <c r="I208" s="238"/>
      <c r="J208" s="238"/>
      <c r="K208" s="238"/>
      <c r="L208" s="238"/>
      <c r="M208" s="238"/>
      <c r="N208" s="238"/>
      <c r="O208" s="238"/>
    </row>
    <row r="209" spans="3:15" s="240" customFormat="1">
      <c r="C209" s="343"/>
      <c r="I209" s="238"/>
      <c r="J209" s="238"/>
      <c r="K209" s="238"/>
      <c r="L209" s="238"/>
      <c r="M209" s="238"/>
      <c r="N209" s="238"/>
      <c r="O209" s="238"/>
    </row>
    <row r="210" spans="3:15" s="240" customFormat="1">
      <c r="C210" s="343"/>
      <c r="I210" s="238"/>
      <c r="J210" s="238"/>
      <c r="K210" s="238"/>
      <c r="L210" s="238"/>
      <c r="M210" s="238"/>
      <c r="N210" s="238"/>
      <c r="O210" s="238"/>
    </row>
    <row r="211" spans="3:15" s="240" customFormat="1">
      <c r="C211" s="343"/>
      <c r="I211" s="238"/>
      <c r="J211" s="238"/>
      <c r="K211" s="238"/>
      <c r="L211" s="238"/>
      <c r="M211" s="238"/>
      <c r="N211" s="238"/>
      <c r="O211" s="238"/>
    </row>
    <row r="212" spans="3:15" s="240" customFormat="1">
      <c r="C212" s="343"/>
      <c r="I212" s="238"/>
      <c r="J212" s="238"/>
      <c r="K212" s="238"/>
      <c r="L212" s="238"/>
      <c r="M212" s="238"/>
      <c r="N212" s="238"/>
      <c r="O212" s="238"/>
    </row>
    <row r="213" spans="3:15" s="240" customFormat="1">
      <c r="C213" s="343"/>
      <c r="I213" s="238"/>
      <c r="J213" s="238"/>
      <c r="K213" s="238"/>
      <c r="L213" s="238"/>
      <c r="M213" s="238"/>
      <c r="N213" s="238"/>
      <c r="O213" s="238"/>
    </row>
    <row r="214" spans="3:15" s="240" customFormat="1">
      <c r="C214" s="343"/>
      <c r="I214" s="238"/>
      <c r="J214" s="238"/>
      <c r="K214" s="238"/>
      <c r="L214" s="238"/>
      <c r="M214" s="238"/>
      <c r="N214" s="238"/>
      <c r="O214" s="238"/>
    </row>
    <row r="215" spans="3:15" s="240" customFormat="1">
      <c r="C215" s="343"/>
      <c r="I215" s="238"/>
      <c r="J215" s="238"/>
      <c r="K215" s="238"/>
      <c r="L215" s="238"/>
      <c r="M215" s="238"/>
      <c r="N215" s="238"/>
      <c r="O215" s="238"/>
    </row>
    <row r="216" spans="3:15" s="240" customFormat="1">
      <c r="C216" s="343"/>
      <c r="I216" s="238"/>
      <c r="J216" s="238"/>
      <c r="K216" s="238"/>
      <c r="L216" s="238"/>
      <c r="M216" s="238"/>
      <c r="N216" s="238"/>
      <c r="O216" s="238"/>
    </row>
    <row r="217" spans="3:15" s="240" customFormat="1">
      <c r="C217" s="343"/>
      <c r="I217" s="238"/>
      <c r="J217" s="238"/>
      <c r="K217" s="238"/>
      <c r="L217" s="238"/>
      <c r="M217" s="238"/>
      <c r="N217" s="238"/>
      <c r="O217" s="238"/>
    </row>
    <row r="218" spans="3:15" s="240" customFormat="1">
      <c r="C218" s="343"/>
      <c r="I218" s="238"/>
      <c r="J218" s="238"/>
      <c r="K218" s="238"/>
      <c r="L218" s="238"/>
      <c r="M218" s="238"/>
      <c r="N218" s="238"/>
      <c r="O218" s="238"/>
    </row>
    <row r="219" spans="3:15" s="240" customFormat="1">
      <c r="C219" s="343"/>
      <c r="I219" s="238"/>
      <c r="J219" s="238"/>
      <c r="K219" s="238"/>
      <c r="L219" s="238"/>
      <c r="M219" s="238"/>
      <c r="N219" s="238"/>
      <c r="O219" s="238"/>
    </row>
    <row r="220" spans="3:15" s="240" customFormat="1">
      <c r="C220" s="343"/>
      <c r="I220" s="238"/>
      <c r="J220" s="238"/>
      <c r="K220" s="238"/>
      <c r="L220" s="238"/>
      <c r="M220" s="238"/>
      <c r="N220" s="238"/>
      <c r="O220" s="238"/>
    </row>
    <row r="221" spans="3:15" s="240" customFormat="1">
      <c r="C221" s="343"/>
      <c r="I221" s="238"/>
      <c r="J221" s="238"/>
      <c r="K221" s="238"/>
      <c r="L221" s="238"/>
      <c r="M221" s="238"/>
      <c r="N221" s="238"/>
      <c r="O221" s="238"/>
    </row>
    <row r="222" spans="3:15" s="240" customFormat="1">
      <c r="C222" s="343"/>
      <c r="I222" s="238"/>
      <c r="J222" s="238"/>
      <c r="K222" s="238"/>
      <c r="L222" s="238"/>
      <c r="M222" s="238"/>
      <c r="N222" s="238"/>
      <c r="O222" s="238"/>
    </row>
    <row r="223" spans="3:15" s="240" customFormat="1">
      <c r="C223" s="343"/>
      <c r="I223" s="238"/>
      <c r="J223" s="238"/>
      <c r="K223" s="238"/>
      <c r="L223" s="238"/>
      <c r="M223" s="238"/>
      <c r="N223" s="238"/>
      <c r="O223" s="238"/>
    </row>
    <row r="224" spans="3:15" s="240" customFormat="1">
      <c r="C224" s="343"/>
      <c r="I224" s="238"/>
      <c r="J224" s="238"/>
      <c r="K224" s="238"/>
      <c r="L224" s="238"/>
      <c r="M224" s="238"/>
      <c r="N224" s="238"/>
      <c r="O224" s="238"/>
    </row>
    <row r="225" spans="3:15" s="240" customFormat="1">
      <c r="C225" s="343"/>
      <c r="I225" s="238"/>
      <c r="J225" s="238"/>
      <c r="K225" s="238"/>
      <c r="L225" s="238"/>
      <c r="M225" s="238"/>
      <c r="N225" s="238"/>
      <c r="O225" s="238"/>
    </row>
    <row r="226" spans="3:15" s="240" customFormat="1">
      <c r="C226" s="343"/>
      <c r="I226" s="238"/>
      <c r="J226" s="238"/>
      <c r="K226" s="238"/>
      <c r="L226" s="238"/>
      <c r="M226" s="238"/>
      <c r="N226" s="238"/>
      <c r="O226" s="238"/>
    </row>
    <row r="227" spans="3:15" s="240" customFormat="1">
      <c r="C227" s="343"/>
      <c r="I227" s="238"/>
      <c r="J227" s="238"/>
      <c r="K227" s="238"/>
      <c r="L227" s="238"/>
      <c r="M227" s="238"/>
      <c r="N227" s="238"/>
      <c r="O227" s="238"/>
    </row>
    <row r="228" spans="3:15" s="240" customFormat="1">
      <c r="C228" s="343"/>
      <c r="I228" s="238"/>
      <c r="J228" s="238"/>
      <c r="K228" s="238"/>
      <c r="L228" s="238"/>
      <c r="M228" s="238"/>
      <c r="N228" s="238"/>
      <c r="O228" s="238"/>
    </row>
    <row r="229" spans="3:15" s="240" customFormat="1">
      <c r="C229" s="343"/>
      <c r="I229" s="238"/>
      <c r="J229" s="238"/>
      <c r="K229" s="238"/>
      <c r="L229" s="238"/>
      <c r="M229" s="238"/>
      <c r="N229" s="238"/>
      <c r="O229" s="238"/>
    </row>
    <row r="230" spans="3:15" s="240" customFormat="1">
      <c r="C230" s="343"/>
      <c r="I230" s="238"/>
      <c r="J230" s="238"/>
      <c r="K230" s="238"/>
      <c r="L230" s="238"/>
      <c r="M230" s="238"/>
      <c r="N230" s="238"/>
      <c r="O230" s="238"/>
    </row>
    <row r="231" spans="3:15" s="240" customFormat="1">
      <c r="C231" s="343"/>
      <c r="I231" s="238"/>
      <c r="J231" s="238"/>
      <c r="K231" s="238"/>
      <c r="L231" s="238"/>
      <c r="M231" s="238"/>
      <c r="N231" s="238"/>
      <c r="O231" s="238"/>
    </row>
    <row r="232" spans="3:15" s="240" customFormat="1">
      <c r="C232" s="343"/>
      <c r="I232" s="238"/>
      <c r="J232" s="238"/>
      <c r="K232" s="238"/>
      <c r="L232" s="238"/>
      <c r="M232" s="238"/>
      <c r="N232" s="238"/>
      <c r="O232" s="238"/>
    </row>
    <row r="233" spans="3:15" s="240" customFormat="1">
      <c r="C233" s="343"/>
      <c r="I233" s="238"/>
      <c r="J233" s="238"/>
      <c r="K233" s="238"/>
      <c r="L233" s="238"/>
      <c r="M233" s="238"/>
      <c r="N233" s="238"/>
      <c r="O233" s="238"/>
    </row>
    <row r="234" spans="3:15" s="240" customFormat="1">
      <c r="C234" s="343"/>
      <c r="I234" s="238"/>
      <c r="J234" s="238"/>
      <c r="K234" s="238"/>
      <c r="L234" s="238"/>
      <c r="M234" s="238"/>
      <c r="N234" s="238"/>
      <c r="O234" s="238"/>
    </row>
    <row r="235" spans="3:15" s="240" customFormat="1">
      <c r="C235" s="343"/>
      <c r="I235" s="238"/>
      <c r="J235" s="238"/>
      <c r="K235" s="238"/>
      <c r="L235" s="238"/>
      <c r="M235" s="238"/>
      <c r="N235" s="238"/>
      <c r="O235" s="238"/>
    </row>
    <row r="236" spans="3:15" s="240" customFormat="1">
      <c r="C236" s="343"/>
      <c r="I236" s="238"/>
      <c r="J236" s="238"/>
      <c r="K236" s="238"/>
      <c r="L236" s="238"/>
      <c r="M236" s="238"/>
      <c r="N236" s="238"/>
      <c r="O236" s="238"/>
    </row>
    <row r="237" spans="3:15" s="240" customFormat="1">
      <c r="C237" s="343"/>
      <c r="I237" s="238"/>
      <c r="J237" s="238"/>
      <c r="K237" s="238"/>
      <c r="L237" s="238"/>
      <c r="M237" s="238"/>
      <c r="N237" s="238"/>
      <c r="O237" s="238"/>
    </row>
    <row r="238" spans="3:15" s="240" customFormat="1">
      <c r="C238" s="343"/>
      <c r="I238" s="238"/>
      <c r="J238" s="238"/>
      <c r="K238" s="238"/>
      <c r="L238" s="238"/>
      <c r="M238" s="238"/>
      <c r="N238" s="238"/>
      <c r="O238" s="238"/>
    </row>
    <row r="239" spans="3:15" s="240" customFormat="1">
      <c r="C239" s="343"/>
      <c r="I239" s="238"/>
      <c r="J239" s="238"/>
      <c r="K239" s="238"/>
      <c r="L239" s="238"/>
      <c r="M239" s="238"/>
      <c r="N239" s="238"/>
      <c r="O239" s="238"/>
    </row>
  </sheetData>
  <mergeCells count="15">
    <mergeCell ref="D40:I40"/>
    <mergeCell ref="C1:L1"/>
    <mergeCell ref="I4:M4"/>
    <mergeCell ref="N4:O5"/>
    <mergeCell ref="C7:K8"/>
    <mergeCell ref="N7:O7"/>
    <mergeCell ref="F53:I53"/>
    <mergeCell ref="F55:I55"/>
    <mergeCell ref="F58:I58"/>
    <mergeCell ref="G47:I47"/>
    <mergeCell ref="G48:I48"/>
    <mergeCell ref="G49:I49"/>
    <mergeCell ref="G50:I50"/>
    <mergeCell ref="G51:I51"/>
    <mergeCell ref="G52:I52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42" fitToHeight="0" orientation="portrait" r:id="rId1"/>
  <headerFooter alignWithMargins="0">
    <oddFooter>&amp;C&amp;"Garamond,Corsivo"&amp;P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M1031"/>
  <sheetViews>
    <sheetView view="pageBreakPreview" topLeftCell="A25" zoomScaleNormal="95" zoomScaleSheetLayoutView="100" workbookViewId="0">
      <selection activeCell="AM41" sqref="AM41"/>
    </sheetView>
  </sheetViews>
  <sheetFormatPr defaultColWidth="3.28515625" defaultRowHeight="15" outlineLevelCol="1"/>
  <cols>
    <col min="1" max="1" width="6.7109375" style="565" customWidth="1"/>
    <col min="2" max="2" width="10.28515625" style="565" customWidth="1"/>
    <col min="3" max="3" width="1" style="565" customWidth="1"/>
    <col min="4" max="7" width="3.28515625" style="565"/>
    <col min="8" max="8" width="1.85546875" style="565" customWidth="1"/>
    <col min="9" max="9" width="17.85546875" style="565" customWidth="1"/>
    <col min="10" max="10" width="1.85546875" style="565" customWidth="1"/>
    <col min="11" max="14" width="3.28515625" style="565"/>
    <col min="15" max="15" width="1.85546875" style="565" customWidth="1"/>
    <col min="16" max="16" width="12.42578125" style="565" customWidth="1"/>
    <col min="17" max="17" width="1.85546875" style="565" customWidth="1"/>
    <col min="18" max="20" width="3" style="565" customWidth="1"/>
    <col min="21" max="21" width="4.42578125" style="565" customWidth="1"/>
    <col min="22" max="23" width="3" style="565" customWidth="1"/>
    <col min="24" max="28" width="3.28515625" style="565"/>
    <col min="29" max="29" width="2.140625" style="565" bestFit="1" customWidth="1"/>
    <col min="30" max="30" width="22.85546875" style="566" hidden="1" customWidth="1" outlineLevel="1"/>
    <col min="31" max="31" width="3.28515625" style="567" collapsed="1"/>
    <col min="32" max="34" width="3.28515625" style="567"/>
    <col min="35" max="35" width="4.140625" style="567" customWidth="1"/>
    <col min="36" max="36" width="12.7109375" style="568" customWidth="1"/>
    <col min="37" max="38" width="2.5703125" style="565" customWidth="1"/>
    <col min="39" max="39" width="30.5703125" style="565" customWidth="1"/>
    <col min="40" max="240" width="10.28515625" style="565" customWidth="1"/>
    <col min="241" max="241" width="1" style="565" customWidth="1"/>
    <col min="242" max="16384" width="3.28515625" style="565"/>
  </cols>
  <sheetData>
    <row r="1" spans="1:36" ht="15.75" customHeight="1">
      <c r="A1" s="564"/>
      <c r="B1" s="564" t="s">
        <v>6545</v>
      </c>
      <c r="C1" s="564"/>
      <c r="D1" s="564"/>
      <c r="E1" s="564"/>
      <c r="F1" s="564"/>
      <c r="G1" s="564"/>
      <c r="AF1" s="923" t="s">
        <v>6546</v>
      </c>
      <c r="AG1" s="924"/>
      <c r="AH1" s="924"/>
      <c r="AI1" s="925"/>
    </row>
    <row r="2" spans="1:36" ht="15.75" customHeight="1" thickBot="1">
      <c r="AF2" s="926"/>
      <c r="AG2" s="927"/>
      <c r="AH2" s="927"/>
      <c r="AI2" s="928"/>
    </row>
    <row r="3" spans="1:36">
      <c r="B3" s="569" t="s">
        <v>6547</v>
      </c>
    </row>
    <row r="4" spans="1:36">
      <c r="B4" s="569" t="s">
        <v>6548</v>
      </c>
    </row>
    <row r="6" spans="1:36" s="569" customFormat="1" ht="76.5" customHeight="1">
      <c r="B6" s="929" t="s">
        <v>6549</v>
      </c>
      <c r="C6" s="929"/>
      <c r="D6" s="929"/>
      <c r="E6" s="929"/>
      <c r="F6" s="929"/>
      <c r="G6" s="929"/>
      <c r="H6" s="929"/>
      <c r="I6" s="929"/>
      <c r="J6" s="929"/>
      <c r="K6" s="929"/>
      <c r="L6" s="929"/>
      <c r="M6" s="929"/>
      <c r="N6" s="929"/>
      <c r="O6" s="929"/>
      <c r="P6" s="929"/>
      <c r="Q6" s="929"/>
      <c r="R6" s="929"/>
      <c r="S6" s="929"/>
      <c r="T6" s="929"/>
      <c r="U6" s="929"/>
      <c r="V6" s="929"/>
      <c r="W6" s="929"/>
      <c r="X6" s="929"/>
      <c r="Y6" s="929"/>
      <c r="Z6" s="929"/>
      <c r="AA6" s="929"/>
      <c r="AB6" s="929"/>
      <c r="AC6" s="929"/>
      <c r="AD6" s="929"/>
      <c r="AE6" s="929"/>
      <c r="AF6" s="929"/>
      <c r="AG6" s="929"/>
      <c r="AH6" s="929"/>
      <c r="AI6" s="929"/>
      <c r="AJ6" s="570"/>
    </row>
    <row r="7" spans="1:36" s="569" customFormat="1" ht="15.75" thickBot="1">
      <c r="A7" s="571"/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2"/>
      <c r="S7" s="572"/>
      <c r="T7" s="572"/>
      <c r="U7" s="572"/>
      <c r="V7" s="572"/>
      <c r="W7" s="572"/>
      <c r="X7" s="572"/>
      <c r="Y7" s="572"/>
      <c r="Z7" s="572"/>
      <c r="AA7" s="572"/>
      <c r="AB7" s="572"/>
      <c r="AC7" s="572"/>
      <c r="AD7" s="573"/>
      <c r="AE7" s="574"/>
      <c r="AF7" s="574"/>
      <c r="AG7" s="574"/>
      <c r="AH7" s="574"/>
      <c r="AI7" s="574"/>
      <c r="AJ7" s="570"/>
    </row>
    <row r="8" spans="1:36" s="569" customFormat="1" ht="15.75" customHeight="1" thickBot="1">
      <c r="A8" s="575"/>
      <c r="B8" s="930" t="s">
        <v>6550</v>
      </c>
      <c r="C8" s="931"/>
      <c r="D8" s="931"/>
      <c r="E8" s="931"/>
      <c r="F8" s="931"/>
      <c r="G8" s="931"/>
      <c r="H8" s="931"/>
      <c r="I8" s="931"/>
      <c r="J8" s="931"/>
      <c r="K8" s="931"/>
      <c r="L8" s="931"/>
      <c r="M8" s="931"/>
      <c r="N8" s="931"/>
      <c r="O8" s="932"/>
      <c r="P8" s="572"/>
      <c r="Q8" s="930" t="s">
        <v>6551</v>
      </c>
      <c r="R8" s="931"/>
      <c r="S8" s="931"/>
      <c r="T8" s="931"/>
      <c r="U8" s="931"/>
      <c r="V8" s="931"/>
      <c r="W8" s="931"/>
      <c r="X8" s="931"/>
      <c r="Y8" s="931"/>
      <c r="Z8" s="931"/>
      <c r="AA8" s="931"/>
      <c r="AB8" s="931"/>
      <c r="AC8" s="931"/>
      <c r="AD8" s="931"/>
      <c r="AE8" s="931"/>
      <c r="AF8" s="931"/>
      <c r="AG8" s="931"/>
      <c r="AH8" s="931"/>
      <c r="AI8" s="932"/>
      <c r="AJ8" s="570"/>
    </row>
    <row r="9" spans="1:36" s="569" customFormat="1">
      <c r="A9" s="576"/>
      <c r="B9" s="577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9"/>
      <c r="P9" s="572"/>
      <c r="Q9" s="577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80"/>
      <c r="AE9" s="581"/>
      <c r="AF9" s="581"/>
      <c r="AG9" s="581"/>
      <c r="AH9" s="581"/>
      <c r="AI9" s="582"/>
      <c r="AJ9" s="570"/>
    </row>
    <row r="10" spans="1:36" s="569" customFormat="1">
      <c r="A10" s="583"/>
      <c r="B10" s="584" t="s">
        <v>6552</v>
      </c>
      <c r="C10" s="585"/>
      <c r="D10" s="586"/>
      <c r="E10" s="587">
        <v>0</v>
      </c>
      <c r="F10" s="587">
        <v>4</v>
      </c>
      <c r="G10" s="587">
        <v>1</v>
      </c>
      <c r="H10" s="571"/>
      <c r="I10" s="571" t="s">
        <v>6553</v>
      </c>
      <c r="J10" s="571"/>
      <c r="K10" s="586"/>
      <c r="L10" s="587">
        <v>2</v>
      </c>
      <c r="M10" s="587">
        <v>0</v>
      </c>
      <c r="N10" s="587">
        <v>1</v>
      </c>
      <c r="O10" s="588"/>
      <c r="P10" s="572"/>
      <c r="Q10" s="584" t="s">
        <v>6554</v>
      </c>
      <c r="R10" s="583"/>
      <c r="S10" s="583"/>
      <c r="T10" s="583"/>
      <c r="U10" s="583"/>
      <c r="V10" s="571"/>
      <c r="W10" s="571"/>
      <c r="X10" s="587">
        <v>2</v>
      </c>
      <c r="Y10" s="587">
        <v>0</v>
      </c>
      <c r="Z10" s="587">
        <v>1</v>
      </c>
      <c r="AA10" s="587">
        <v>5</v>
      </c>
      <c r="AB10" s="571"/>
      <c r="AC10" s="571"/>
      <c r="AD10" s="589"/>
      <c r="AE10" s="590"/>
      <c r="AF10" s="590"/>
      <c r="AG10" s="590"/>
      <c r="AH10" s="590"/>
      <c r="AI10" s="591"/>
      <c r="AJ10" s="570"/>
    </row>
    <row r="11" spans="1:36" s="569" customFormat="1">
      <c r="A11" s="576"/>
      <c r="B11" s="592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88"/>
      <c r="P11" s="572"/>
      <c r="Q11" s="592"/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  <c r="AC11" s="571"/>
      <c r="AD11" s="589"/>
      <c r="AE11" s="590"/>
      <c r="AF11" s="590"/>
      <c r="AG11" s="590"/>
      <c r="AH11" s="590"/>
      <c r="AI11" s="591"/>
      <c r="AJ11" s="570"/>
    </row>
    <row r="12" spans="1:36" s="569" customFormat="1" ht="15" customHeight="1">
      <c r="A12" s="576"/>
      <c r="B12" s="592"/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588"/>
      <c r="P12" s="572"/>
      <c r="Q12" s="933" t="s">
        <v>6555</v>
      </c>
      <c r="R12" s="934"/>
      <c r="S12" s="934"/>
      <c r="T12" s="934"/>
      <c r="U12" s="934"/>
      <c r="V12" s="934"/>
      <c r="W12" s="571">
        <v>1</v>
      </c>
      <c r="X12" s="587"/>
      <c r="Y12" s="571"/>
      <c r="Z12" s="571">
        <v>2</v>
      </c>
      <c r="AA12" s="587"/>
      <c r="AB12" s="571"/>
      <c r="AC12" s="571">
        <v>3</v>
      </c>
      <c r="AD12" s="589"/>
      <c r="AE12" s="593"/>
      <c r="AF12" s="590"/>
      <c r="AG12" s="590">
        <v>4</v>
      </c>
      <c r="AH12" s="593"/>
      <c r="AI12" s="591"/>
      <c r="AJ12" s="570"/>
    </row>
    <row r="13" spans="1:36" s="569" customFormat="1">
      <c r="A13" s="576"/>
      <c r="B13" s="592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88"/>
      <c r="P13" s="572"/>
      <c r="Q13" s="592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89"/>
      <c r="AE13" s="590"/>
      <c r="AF13" s="590"/>
      <c r="AG13" s="590"/>
      <c r="AH13" s="590"/>
      <c r="AI13" s="591"/>
      <c r="AJ13" s="570"/>
    </row>
    <row r="14" spans="1:36" s="569" customFormat="1" ht="15" customHeight="1">
      <c r="A14" s="576"/>
      <c r="B14" s="592"/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88"/>
      <c r="P14" s="572"/>
      <c r="Q14" s="933" t="s">
        <v>6556</v>
      </c>
      <c r="R14" s="934"/>
      <c r="S14" s="934"/>
      <c r="T14" s="934"/>
      <c r="U14" s="934"/>
      <c r="V14" s="934"/>
      <c r="W14" s="571"/>
      <c r="X14" s="587"/>
      <c r="Y14" s="571"/>
      <c r="Z14" s="571"/>
      <c r="AA14" s="571"/>
      <c r="AB14" s="583"/>
      <c r="AC14" s="583"/>
      <c r="AD14" s="594"/>
      <c r="AE14" s="595"/>
      <c r="AF14" s="596" t="s">
        <v>6557</v>
      </c>
      <c r="AG14" s="590"/>
      <c r="AH14" s="593" t="s">
        <v>6558</v>
      </c>
      <c r="AI14" s="591"/>
      <c r="AJ14" s="570"/>
    </row>
    <row r="15" spans="1:36" s="569" customFormat="1" ht="15.75" thickBot="1">
      <c r="A15" s="576"/>
      <c r="B15" s="597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9"/>
      <c r="P15" s="572"/>
      <c r="Q15" s="597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600"/>
      <c r="AE15" s="601"/>
      <c r="AF15" s="601"/>
      <c r="AG15" s="601"/>
      <c r="AH15" s="601"/>
      <c r="AI15" s="602"/>
      <c r="AJ15" s="570"/>
    </row>
    <row r="16" spans="1:36" s="569" customFormat="1">
      <c r="A16" s="565"/>
      <c r="B16" s="810"/>
      <c r="C16" s="810"/>
      <c r="D16" s="810"/>
      <c r="E16" s="810"/>
      <c r="F16" s="810"/>
      <c r="G16" s="810"/>
      <c r="H16" s="810"/>
      <c r="I16" s="810"/>
      <c r="J16" s="810"/>
      <c r="K16" s="810"/>
      <c r="L16" s="810"/>
      <c r="M16" s="810"/>
      <c r="N16" s="810"/>
      <c r="O16" s="810"/>
      <c r="P16" s="810"/>
      <c r="Q16" s="810"/>
      <c r="R16" s="810"/>
      <c r="S16" s="810"/>
      <c r="T16" s="810"/>
      <c r="U16" s="810"/>
      <c r="V16" s="810"/>
      <c r="W16" s="810"/>
      <c r="X16" s="810"/>
      <c r="Y16" s="810"/>
      <c r="Z16" s="810"/>
      <c r="AA16" s="810"/>
      <c r="AB16" s="810"/>
      <c r="AC16" s="810"/>
      <c r="AD16" s="810"/>
      <c r="AE16" s="810"/>
      <c r="AF16" s="810"/>
      <c r="AG16" s="810"/>
      <c r="AH16" s="810"/>
      <c r="AI16" s="810"/>
      <c r="AJ16" s="570"/>
    </row>
    <row r="17" spans="1:36" s="569" customFormat="1" ht="15.75" thickBot="1">
      <c r="A17" s="565"/>
      <c r="B17" s="571"/>
      <c r="C17" s="571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89"/>
      <c r="AE17" s="590"/>
      <c r="AF17" s="590"/>
      <c r="AG17" s="590"/>
      <c r="AH17" s="590"/>
      <c r="AI17" s="590"/>
      <c r="AJ17" s="570"/>
    </row>
    <row r="18" spans="1:36" s="569" customFormat="1" ht="15.75" customHeight="1" thickBot="1">
      <c r="A18" s="565"/>
      <c r="B18" s="898" t="s">
        <v>6559</v>
      </c>
      <c r="C18" s="899"/>
      <c r="D18" s="899"/>
      <c r="E18" s="899"/>
      <c r="F18" s="899"/>
      <c r="G18" s="899"/>
      <c r="H18" s="899"/>
      <c r="I18" s="899"/>
      <c r="J18" s="899"/>
      <c r="K18" s="899"/>
      <c r="L18" s="899"/>
      <c r="M18" s="899"/>
      <c r="N18" s="899"/>
      <c r="O18" s="899"/>
      <c r="P18" s="899"/>
      <c r="Q18" s="899"/>
      <c r="R18" s="899"/>
      <c r="S18" s="899"/>
      <c r="T18" s="899"/>
      <c r="U18" s="899"/>
      <c r="V18" s="899"/>
      <c r="W18" s="899"/>
      <c r="X18" s="899"/>
      <c r="Y18" s="899"/>
      <c r="Z18" s="899"/>
      <c r="AA18" s="899"/>
      <c r="AB18" s="899"/>
      <c r="AC18" s="899"/>
      <c r="AD18" s="899"/>
      <c r="AE18" s="899"/>
      <c r="AF18" s="899"/>
      <c r="AG18" s="899"/>
      <c r="AH18" s="899"/>
      <c r="AI18" s="900"/>
      <c r="AJ18" s="570"/>
    </row>
    <row r="19" spans="1:36" s="569" customFormat="1">
      <c r="A19" s="565"/>
      <c r="B19" s="603"/>
      <c r="C19" s="604"/>
      <c r="D19" s="604"/>
      <c r="E19" s="604"/>
      <c r="F19" s="604"/>
      <c r="G19" s="604"/>
      <c r="H19" s="604"/>
      <c r="I19" s="604"/>
      <c r="J19" s="604"/>
      <c r="K19" s="604"/>
      <c r="L19" s="604"/>
      <c r="M19" s="604"/>
      <c r="N19" s="604"/>
      <c r="O19" s="604"/>
      <c r="P19" s="604"/>
      <c r="Q19" s="604"/>
      <c r="R19" s="604"/>
      <c r="S19" s="604"/>
      <c r="T19" s="604"/>
      <c r="U19" s="604"/>
      <c r="V19" s="604"/>
      <c r="W19" s="604"/>
      <c r="X19" s="604"/>
      <c r="Y19" s="604"/>
      <c r="Z19" s="604"/>
      <c r="AA19" s="604"/>
      <c r="AB19" s="604"/>
      <c r="AC19" s="604"/>
      <c r="AD19" s="605"/>
      <c r="AE19" s="606"/>
      <c r="AF19" s="606"/>
      <c r="AG19" s="606"/>
      <c r="AH19" s="606"/>
      <c r="AI19" s="607"/>
      <c r="AJ19" s="570"/>
    </row>
    <row r="20" spans="1:36" s="569" customFormat="1">
      <c r="A20" s="565"/>
      <c r="B20" s="592"/>
      <c r="C20" s="571"/>
      <c r="D20" s="571"/>
      <c r="E20" s="571"/>
      <c r="F20" s="571"/>
      <c r="G20" s="571"/>
      <c r="H20" s="571"/>
      <c r="I20" s="571"/>
      <c r="J20" s="571"/>
      <c r="K20" s="571"/>
      <c r="L20" s="571"/>
      <c r="M20" s="608" t="s">
        <v>6560</v>
      </c>
      <c r="N20" s="587" t="s">
        <v>6558</v>
      </c>
      <c r="O20" s="571"/>
      <c r="P20" s="571"/>
      <c r="Q20" s="608" t="s">
        <v>6561</v>
      </c>
      <c r="R20" s="586"/>
      <c r="S20" s="585"/>
      <c r="T20" s="571"/>
      <c r="U20" s="571"/>
      <c r="V20" s="571"/>
      <c r="W20" s="571"/>
      <c r="X20" s="571"/>
      <c r="Y20" s="571"/>
      <c r="Z20" s="571"/>
      <c r="AA20" s="571"/>
      <c r="AB20" s="571"/>
      <c r="AC20" s="571"/>
      <c r="AD20" s="589"/>
      <c r="AE20" s="590"/>
      <c r="AF20" s="590"/>
      <c r="AG20" s="590"/>
      <c r="AH20" s="590"/>
      <c r="AI20" s="591"/>
      <c r="AJ20" s="570"/>
    </row>
    <row r="21" spans="1:36" s="569" customFormat="1" ht="15.75" thickBot="1">
      <c r="A21" s="565"/>
      <c r="B21" s="597"/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598"/>
      <c r="R21" s="598"/>
      <c r="S21" s="598"/>
      <c r="T21" s="598"/>
      <c r="U21" s="598"/>
      <c r="V21" s="598"/>
      <c r="W21" s="598"/>
      <c r="X21" s="598"/>
      <c r="Y21" s="598"/>
      <c r="Z21" s="598"/>
      <c r="AA21" s="598"/>
      <c r="AB21" s="598"/>
      <c r="AC21" s="598"/>
      <c r="AD21" s="600"/>
      <c r="AE21" s="601"/>
      <c r="AF21" s="601"/>
      <c r="AG21" s="601"/>
      <c r="AH21" s="601"/>
      <c r="AI21" s="602"/>
      <c r="AJ21" s="570"/>
    </row>
    <row r="22" spans="1:36" s="569" customFormat="1">
      <c r="A22" s="565"/>
      <c r="B22" s="901"/>
      <c r="C22" s="901"/>
      <c r="D22" s="901"/>
      <c r="E22" s="901"/>
      <c r="F22" s="901"/>
      <c r="G22" s="901"/>
      <c r="H22" s="901"/>
      <c r="I22" s="901"/>
      <c r="J22" s="901"/>
      <c r="K22" s="901"/>
      <c r="L22" s="901"/>
      <c r="M22" s="901"/>
      <c r="N22" s="901"/>
      <c r="O22" s="901"/>
      <c r="P22" s="901"/>
      <c r="Q22" s="901"/>
      <c r="R22" s="901"/>
      <c r="S22" s="901"/>
      <c r="T22" s="901"/>
      <c r="U22" s="901"/>
      <c r="V22" s="901"/>
      <c r="W22" s="901"/>
      <c r="X22" s="901"/>
      <c r="Y22" s="901"/>
      <c r="Z22" s="901"/>
      <c r="AA22" s="901"/>
      <c r="AB22" s="901"/>
      <c r="AC22" s="901"/>
      <c r="AD22" s="901"/>
      <c r="AE22" s="901"/>
      <c r="AF22" s="901"/>
      <c r="AG22" s="901"/>
      <c r="AH22" s="901"/>
      <c r="AI22" s="901"/>
      <c r="AJ22" s="570"/>
    </row>
    <row r="23" spans="1:36" s="569" customFormat="1" ht="12.75" customHeight="1">
      <c r="A23" s="571"/>
      <c r="B23" s="810"/>
      <c r="C23" s="810"/>
      <c r="D23" s="810"/>
      <c r="E23" s="810"/>
      <c r="F23" s="810"/>
      <c r="G23" s="810"/>
      <c r="H23" s="810"/>
      <c r="I23" s="810"/>
      <c r="J23" s="810"/>
      <c r="K23" s="810"/>
      <c r="L23" s="810"/>
      <c r="M23" s="810"/>
      <c r="N23" s="810"/>
      <c r="O23" s="810"/>
      <c r="P23" s="810"/>
      <c r="Q23" s="810"/>
      <c r="R23" s="810"/>
      <c r="S23" s="810"/>
      <c r="T23" s="810"/>
      <c r="U23" s="810"/>
      <c r="V23" s="810"/>
      <c r="W23" s="810"/>
      <c r="X23" s="810"/>
      <c r="Y23" s="810"/>
      <c r="Z23" s="810"/>
      <c r="AA23" s="810"/>
      <c r="AB23" s="810"/>
      <c r="AC23" s="810"/>
      <c r="AD23" s="810"/>
      <c r="AE23" s="810"/>
      <c r="AF23" s="810"/>
      <c r="AG23" s="810"/>
      <c r="AH23" s="810"/>
      <c r="AI23" s="810"/>
      <c r="AJ23" s="570"/>
    </row>
    <row r="24" spans="1:36" s="569" customFormat="1" ht="13.5" customHeight="1" thickBot="1">
      <c r="A24" s="572"/>
      <c r="B24" s="572"/>
      <c r="C24" s="572"/>
      <c r="D24" s="572"/>
      <c r="E24" s="572"/>
      <c r="F24" s="572"/>
      <c r="G24" s="572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09"/>
      <c r="AC24" s="609"/>
      <c r="AD24" s="573"/>
      <c r="AE24" s="902" t="s">
        <v>6562</v>
      </c>
      <c r="AF24" s="902"/>
      <c r="AG24" s="902"/>
      <c r="AH24" s="902"/>
      <c r="AI24" s="902"/>
      <c r="AJ24" s="570"/>
    </row>
    <row r="25" spans="1:36" ht="18.75" customHeight="1">
      <c r="A25" s="903" t="s">
        <v>6563</v>
      </c>
      <c r="B25" s="905" t="s">
        <v>6564</v>
      </c>
      <c r="C25" s="906"/>
      <c r="D25" s="906"/>
      <c r="E25" s="906"/>
      <c r="F25" s="906"/>
      <c r="G25" s="907"/>
      <c r="H25" s="911" t="s">
        <v>6565</v>
      </c>
      <c r="I25" s="912"/>
      <c r="J25" s="912"/>
      <c r="K25" s="912"/>
      <c r="L25" s="912"/>
      <c r="M25" s="912"/>
      <c r="N25" s="912"/>
      <c r="O25" s="912"/>
      <c r="P25" s="912"/>
      <c r="Q25" s="912"/>
      <c r="R25" s="912"/>
      <c r="S25" s="912"/>
      <c r="T25" s="912"/>
      <c r="U25" s="912"/>
      <c r="V25" s="912"/>
      <c r="W25" s="912"/>
      <c r="X25" s="912"/>
      <c r="Y25" s="912"/>
      <c r="Z25" s="912"/>
      <c r="AA25" s="912"/>
      <c r="AB25" s="912"/>
      <c r="AC25" s="913"/>
      <c r="AD25" s="610"/>
      <c r="AE25" s="917" t="s">
        <v>6566</v>
      </c>
      <c r="AF25" s="918"/>
      <c r="AG25" s="918"/>
      <c r="AH25" s="918"/>
      <c r="AI25" s="919"/>
      <c r="AJ25" s="888" t="s">
        <v>6567</v>
      </c>
    </row>
    <row r="26" spans="1:36" ht="18.75" customHeight="1" thickBot="1">
      <c r="A26" s="904"/>
      <c r="B26" s="908"/>
      <c r="C26" s="909"/>
      <c r="D26" s="909"/>
      <c r="E26" s="909"/>
      <c r="F26" s="909"/>
      <c r="G26" s="910"/>
      <c r="H26" s="914"/>
      <c r="I26" s="915"/>
      <c r="J26" s="915"/>
      <c r="K26" s="915"/>
      <c r="L26" s="915"/>
      <c r="M26" s="915"/>
      <c r="N26" s="915"/>
      <c r="O26" s="915"/>
      <c r="P26" s="915"/>
      <c r="Q26" s="915"/>
      <c r="R26" s="915"/>
      <c r="S26" s="915"/>
      <c r="T26" s="915"/>
      <c r="U26" s="915"/>
      <c r="V26" s="915"/>
      <c r="W26" s="915"/>
      <c r="X26" s="915"/>
      <c r="Y26" s="915"/>
      <c r="Z26" s="915"/>
      <c r="AA26" s="915"/>
      <c r="AB26" s="915"/>
      <c r="AC26" s="916"/>
      <c r="AD26" s="611"/>
      <c r="AE26" s="920"/>
      <c r="AF26" s="921"/>
      <c r="AG26" s="921"/>
      <c r="AH26" s="921"/>
      <c r="AI26" s="922"/>
      <c r="AJ26" s="889"/>
    </row>
    <row r="27" spans="1:36" s="614" customFormat="1" ht="15" customHeight="1">
      <c r="A27" s="612"/>
      <c r="B27" s="890"/>
      <c r="C27" s="891"/>
      <c r="D27" s="891"/>
      <c r="E27" s="891"/>
      <c r="F27" s="891"/>
      <c r="G27" s="892"/>
      <c r="H27" s="893" t="s">
        <v>6568</v>
      </c>
      <c r="I27" s="894"/>
      <c r="J27" s="894"/>
      <c r="K27" s="894"/>
      <c r="L27" s="894"/>
      <c r="M27" s="894"/>
      <c r="N27" s="894"/>
      <c r="O27" s="894"/>
      <c r="P27" s="894"/>
      <c r="Q27" s="894"/>
      <c r="R27" s="894"/>
      <c r="S27" s="894"/>
      <c r="T27" s="894"/>
      <c r="U27" s="894"/>
      <c r="V27" s="894"/>
      <c r="W27" s="894"/>
      <c r="X27" s="894"/>
      <c r="Y27" s="894"/>
      <c r="Z27" s="894"/>
      <c r="AA27" s="894"/>
      <c r="AB27" s="894"/>
      <c r="AC27" s="895"/>
      <c r="AD27" s="613"/>
      <c r="AE27" s="896"/>
      <c r="AF27" s="896"/>
      <c r="AG27" s="896"/>
      <c r="AH27" s="896"/>
      <c r="AI27" s="897"/>
      <c r="AJ27" s="612"/>
    </row>
    <row r="28" spans="1:36" s="617" customFormat="1" ht="15" customHeight="1">
      <c r="A28" s="615"/>
      <c r="B28" s="821" t="s">
        <v>6569</v>
      </c>
      <c r="C28" s="822"/>
      <c r="D28" s="822"/>
      <c r="E28" s="822"/>
      <c r="F28" s="822"/>
      <c r="G28" s="823"/>
      <c r="H28" s="824" t="s">
        <v>6570</v>
      </c>
      <c r="I28" s="825"/>
      <c r="J28" s="825"/>
      <c r="K28" s="825"/>
      <c r="L28" s="825"/>
      <c r="M28" s="825"/>
      <c r="N28" s="825"/>
      <c r="O28" s="825"/>
      <c r="P28" s="825"/>
      <c r="Q28" s="825"/>
      <c r="R28" s="825"/>
      <c r="S28" s="825"/>
      <c r="T28" s="825"/>
      <c r="U28" s="825"/>
      <c r="V28" s="825"/>
      <c r="W28" s="825"/>
      <c r="X28" s="825"/>
      <c r="Y28" s="825"/>
      <c r="Z28" s="825"/>
      <c r="AA28" s="825"/>
      <c r="AB28" s="825"/>
      <c r="AC28" s="826"/>
      <c r="AD28" s="616">
        <f>AD29+AD32+AD45+AD50</f>
        <v>0</v>
      </c>
      <c r="AE28" s="829">
        <f>AE29+AE32+AE45+AE50</f>
        <v>0</v>
      </c>
      <c r="AF28" s="829"/>
      <c r="AG28" s="829"/>
      <c r="AH28" s="829"/>
      <c r="AI28" s="830"/>
      <c r="AJ28" s="615" t="s">
        <v>6571</v>
      </c>
    </row>
    <row r="29" spans="1:36" s="620" customFormat="1" ht="15" customHeight="1">
      <c r="A29" s="618"/>
      <c r="B29" s="831" t="s">
        <v>6572</v>
      </c>
      <c r="C29" s="832"/>
      <c r="D29" s="832"/>
      <c r="E29" s="832"/>
      <c r="F29" s="832"/>
      <c r="G29" s="833"/>
      <c r="H29" s="834" t="s">
        <v>6573</v>
      </c>
      <c r="I29" s="835"/>
      <c r="J29" s="835"/>
      <c r="K29" s="835"/>
      <c r="L29" s="835"/>
      <c r="M29" s="835"/>
      <c r="N29" s="835"/>
      <c r="O29" s="835"/>
      <c r="P29" s="835"/>
      <c r="Q29" s="835"/>
      <c r="R29" s="835"/>
      <c r="S29" s="835"/>
      <c r="T29" s="835"/>
      <c r="U29" s="835"/>
      <c r="V29" s="835"/>
      <c r="W29" s="835"/>
      <c r="X29" s="835"/>
      <c r="Y29" s="835"/>
      <c r="Z29" s="835"/>
      <c r="AA29" s="835"/>
      <c r="AB29" s="835"/>
      <c r="AC29" s="836"/>
      <c r="AD29" s="619">
        <f>SUM(AD30:AD31)</f>
        <v>0</v>
      </c>
      <c r="AE29" s="851">
        <f>SUM(AE30:AI31)</f>
        <v>0</v>
      </c>
      <c r="AF29" s="851"/>
      <c r="AG29" s="851"/>
      <c r="AH29" s="851"/>
      <c r="AI29" s="852"/>
      <c r="AJ29" s="615" t="s">
        <v>6571</v>
      </c>
    </row>
    <row r="30" spans="1:36" s="567" customFormat="1" ht="15" customHeight="1">
      <c r="A30" s="615"/>
      <c r="B30" s="839" t="s">
        <v>5101</v>
      </c>
      <c r="C30" s="840"/>
      <c r="D30" s="840"/>
      <c r="E30" s="840"/>
      <c r="F30" s="840"/>
      <c r="G30" s="841"/>
      <c r="H30" s="842" t="s">
        <v>6574</v>
      </c>
      <c r="I30" s="843"/>
      <c r="J30" s="843"/>
      <c r="K30" s="843"/>
      <c r="L30" s="843"/>
      <c r="M30" s="843"/>
      <c r="N30" s="843"/>
      <c r="O30" s="843"/>
      <c r="P30" s="843"/>
      <c r="Q30" s="843"/>
      <c r="R30" s="843"/>
      <c r="S30" s="843"/>
      <c r="T30" s="843"/>
      <c r="U30" s="843"/>
      <c r="V30" s="843"/>
      <c r="W30" s="843"/>
      <c r="X30" s="843"/>
      <c r="Y30" s="843"/>
      <c r="Z30" s="843"/>
      <c r="AA30" s="843"/>
      <c r="AB30" s="843"/>
      <c r="AC30" s="844"/>
      <c r="AD30" s="621">
        <f>SUMIF('pdc 2015'!$G$612:$G$1604,'CE MINISTERIALE'!$B30,'pdc 2015'!$Q$612:$Q$1604)</f>
        <v>0</v>
      </c>
      <c r="AE30" s="827">
        <f>ROUND(AD30/1000,0)</f>
        <v>0</v>
      </c>
      <c r="AF30" s="827"/>
      <c r="AG30" s="827"/>
      <c r="AH30" s="827"/>
      <c r="AI30" s="828"/>
      <c r="AJ30" s="615" t="s">
        <v>6571</v>
      </c>
    </row>
    <row r="31" spans="1:36" s="567" customFormat="1" ht="15" customHeight="1">
      <c r="A31" s="615"/>
      <c r="B31" s="839" t="s">
        <v>5121</v>
      </c>
      <c r="C31" s="840"/>
      <c r="D31" s="840"/>
      <c r="E31" s="840"/>
      <c r="F31" s="840"/>
      <c r="G31" s="841"/>
      <c r="H31" s="842" t="s">
        <v>6575</v>
      </c>
      <c r="I31" s="843"/>
      <c r="J31" s="843"/>
      <c r="K31" s="843"/>
      <c r="L31" s="843"/>
      <c r="M31" s="843"/>
      <c r="N31" s="843"/>
      <c r="O31" s="843"/>
      <c r="P31" s="843"/>
      <c r="Q31" s="843"/>
      <c r="R31" s="843"/>
      <c r="S31" s="843"/>
      <c r="T31" s="843"/>
      <c r="U31" s="843"/>
      <c r="V31" s="843"/>
      <c r="W31" s="843"/>
      <c r="X31" s="843"/>
      <c r="Y31" s="843"/>
      <c r="Z31" s="843"/>
      <c r="AA31" s="843"/>
      <c r="AB31" s="843"/>
      <c r="AC31" s="844"/>
      <c r="AD31" s="621">
        <f>SUMIF('pdc 2015'!$G$612:$G$1604,'CE MINISTERIALE'!$B31,'pdc 2015'!$Q$612:$Q$1604)</f>
        <v>0</v>
      </c>
      <c r="AE31" s="827">
        <f>ROUND(AD31/1000,0)</f>
        <v>0</v>
      </c>
      <c r="AF31" s="827"/>
      <c r="AG31" s="827"/>
      <c r="AH31" s="827"/>
      <c r="AI31" s="828"/>
      <c r="AJ31" s="615" t="s">
        <v>6571</v>
      </c>
    </row>
    <row r="32" spans="1:36" s="567" customFormat="1" ht="15" customHeight="1">
      <c r="A32" s="615"/>
      <c r="B32" s="831" t="s">
        <v>6576</v>
      </c>
      <c r="C32" s="832"/>
      <c r="D32" s="832"/>
      <c r="E32" s="832"/>
      <c r="F32" s="832"/>
      <c r="G32" s="833"/>
      <c r="H32" s="834" t="s">
        <v>6577</v>
      </c>
      <c r="I32" s="835"/>
      <c r="J32" s="835"/>
      <c r="K32" s="835"/>
      <c r="L32" s="835"/>
      <c r="M32" s="835"/>
      <c r="N32" s="835"/>
      <c r="O32" s="835"/>
      <c r="P32" s="835"/>
      <c r="Q32" s="835"/>
      <c r="R32" s="835"/>
      <c r="S32" s="835"/>
      <c r="T32" s="835"/>
      <c r="U32" s="835"/>
      <c r="V32" s="835"/>
      <c r="W32" s="835"/>
      <c r="X32" s="835"/>
      <c r="Y32" s="835"/>
      <c r="Z32" s="835"/>
      <c r="AA32" s="835"/>
      <c r="AB32" s="835"/>
      <c r="AC32" s="836"/>
      <c r="AD32" s="619">
        <f>AD33+AD38+AD41</f>
        <v>0</v>
      </c>
      <c r="AE32" s="851">
        <f>AE33+AE38+AE41</f>
        <v>0</v>
      </c>
      <c r="AF32" s="851"/>
      <c r="AG32" s="851"/>
      <c r="AH32" s="851"/>
      <c r="AI32" s="852"/>
      <c r="AJ32" s="615" t="s">
        <v>6571</v>
      </c>
    </row>
    <row r="33" spans="1:36" s="567" customFormat="1" ht="15" customHeight="1">
      <c r="A33" s="615"/>
      <c r="B33" s="839" t="s">
        <v>6578</v>
      </c>
      <c r="C33" s="840"/>
      <c r="D33" s="840"/>
      <c r="E33" s="840"/>
      <c r="F33" s="840"/>
      <c r="G33" s="841"/>
      <c r="H33" s="842" t="s">
        <v>6579</v>
      </c>
      <c r="I33" s="843"/>
      <c r="J33" s="843"/>
      <c r="K33" s="843"/>
      <c r="L33" s="843"/>
      <c r="M33" s="843"/>
      <c r="N33" s="843"/>
      <c r="O33" s="843"/>
      <c r="P33" s="843"/>
      <c r="Q33" s="843"/>
      <c r="R33" s="843"/>
      <c r="S33" s="843"/>
      <c r="T33" s="843"/>
      <c r="U33" s="843"/>
      <c r="V33" s="843"/>
      <c r="W33" s="843"/>
      <c r="X33" s="843"/>
      <c r="Y33" s="843"/>
      <c r="Z33" s="843"/>
      <c r="AA33" s="843"/>
      <c r="AB33" s="843"/>
      <c r="AC33" s="844"/>
      <c r="AD33" s="619">
        <f>SUM(AD34:AD37)</f>
        <v>0</v>
      </c>
      <c r="AE33" s="851">
        <f>SUM(AE34:AI37)</f>
        <v>0</v>
      </c>
      <c r="AF33" s="851"/>
      <c r="AG33" s="851"/>
      <c r="AH33" s="851"/>
      <c r="AI33" s="852"/>
      <c r="AJ33" s="615" t="s">
        <v>6571</v>
      </c>
    </row>
    <row r="34" spans="1:36" s="567" customFormat="1" ht="15" customHeight="1">
      <c r="A34" s="615"/>
      <c r="B34" s="845" t="s">
        <v>5127</v>
      </c>
      <c r="C34" s="846"/>
      <c r="D34" s="846"/>
      <c r="E34" s="846"/>
      <c r="F34" s="846"/>
      <c r="G34" s="847"/>
      <c r="H34" s="848" t="s">
        <v>6580</v>
      </c>
      <c r="I34" s="849"/>
      <c r="J34" s="849"/>
      <c r="K34" s="849"/>
      <c r="L34" s="849"/>
      <c r="M34" s="849"/>
      <c r="N34" s="849"/>
      <c r="O34" s="849"/>
      <c r="P34" s="849"/>
      <c r="Q34" s="849"/>
      <c r="R34" s="849"/>
      <c r="S34" s="849"/>
      <c r="T34" s="849"/>
      <c r="U34" s="849"/>
      <c r="V34" s="849"/>
      <c r="W34" s="849"/>
      <c r="X34" s="849"/>
      <c r="Y34" s="849"/>
      <c r="Z34" s="849"/>
      <c r="AA34" s="849"/>
      <c r="AB34" s="849"/>
      <c r="AC34" s="850"/>
      <c r="AD34" s="621">
        <f>SUMIF('pdc 2015'!$G$612:$G$1604,'CE MINISTERIALE'!$B34,'pdc 2015'!$Q$612:$Q$1604)</f>
        <v>0</v>
      </c>
      <c r="AE34" s="827">
        <f>ROUND(AD34/1000,0)</f>
        <v>0</v>
      </c>
      <c r="AF34" s="827"/>
      <c r="AG34" s="827"/>
      <c r="AH34" s="827"/>
      <c r="AI34" s="828"/>
      <c r="AJ34" s="615" t="s">
        <v>6571</v>
      </c>
    </row>
    <row r="35" spans="1:36" s="567" customFormat="1" ht="31.15" customHeight="1">
      <c r="A35" s="615"/>
      <c r="B35" s="845" t="s">
        <v>5110</v>
      </c>
      <c r="C35" s="846"/>
      <c r="D35" s="846"/>
      <c r="E35" s="846"/>
      <c r="F35" s="846"/>
      <c r="G35" s="847"/>
      <c r="H35" s="848" t="s">
        <v>6581</v>
      </c>
      <c r="I35" s="849"/>
      <c r="J35" s="849"/>
      <c r="K35" s="849"/>
      <c r="L35" s="849"/>
      <c r="M35" s="849"/>
      <c r="N35" s="849"/>
      <c r="O35" s="849"/>
      <c r="P35" s="849"/>
      <c r="Q35" s="849"/>
      <c r="R35" s="849"/>
      <c r="S35" s="849"/>
      <c r="T35" s="849"/>
      <c r="U35" s="849"/>
      <c r="V35" s="849"/>
      <c r="W35" s="849"/>
      <c r="X35" s="849"/>
      <c r="Y35" s="849"/>
      <c r="Z35" s="849"/>
      <c r="AA35" s="849"/>
      <c r="AB35" s="849"/>
      <c r="AC35" s="850"/>
      <c r="AD35" s="621">
        <f>SUMIF('pdc 2015'!$G$612:$G$1604,'CE MINISTERIALE'!$B35,'pdc 2015'!$Q$612:$Q$1604)</f>
        <v>0</v>
      </c>
      <c r="AE35" s="827">
        <f>ROUND(AD35/1000,0)</f>
        <v>0</v>
      </c>
      <c r="AF35" s="827"/>
      <c r="AG35" s="827"/>
      <c r="AH35" s="827"/>
      <c r="AI35" s="828"/>
      <c r="AJ35" s="615" t="s">
        <v>6571</v>
      </c>
    </row>
    <row r="36" spans="1:36" s="567" customFormat="1" ht="31.9" customHeight="1">
      <c r="A36" s="615"/>
      <c r="B36" s="845" t="s">
        <v>5147</v>
      </c>
      <c r="C36" s="846"/>
      <c r="D36" s="846"/>
      <c r="E36" s="846"/>
      <c r="F36" s="846"/>
      <c r="G36" s="847"/>
      <c r="H36" s="848" t="s">
        <v>6582</v>
      </c>
      <c r="I36" s="849"/>
      <c r="J36" s="849"/>
      <c r="K36" s="849"/>
      <c r="L36" s="849"/>
      <c r="M36" s="849"/>
      <c r="N36" s="849"/>
      <c r="O36" s="849"/>
      <c r="P36" s="849"/>
      <c r="Q36" s="849"/>
      <c r="R36" s="849"/>
      <c r="S36" s="849"/>
      <c r="T36" s="849"/>
      <c r="U36" s="849"/>
      <c r="V36" s="849"/>
      <c r="W36" s="849"/>
      <c r="X36" s="849"/>
      <c r="Y36" s="849"/>
      <c r="Z36" s="849"/>
      <c r="AA36" s="849"/>
      <c r="AB36" s="849"/>
      <c r="AC36" s="850"/>
      <c r="AD36" s="621">
        <f>SUMIF('pdc 2015'!$G$612:$G$1604,'CE MINISTERIALE'!$B36,'pdc 2015'!$Q$612:$Q$1604)</f>
        <v>0</v>
      </c>
      <c r="AE36" s="827">
        <f>ROUND(AD36/1000,0)</f>
        <v>0</v>
      </c>
      <c r="AF36" s="827"/>
      <c r="AG36" s="827"/>
      <c r="AH36" s="827"/>
      <c r="AI36" s="828"/>
      <c r="AJ36" s="615" t="s">
        <v>6571</v>
      </c>
    </row>
    <row r="37" spans="1:36" s="567" customFormat="1" ht="15" customHeight="1">
      <c r="A37" s="615"/>
      <c r="B37" s="845" t="s">
        <v>5190</v>
      </c>
      <c r="C37" s="846"/>
      <c r="D37" s="846"/>
      <c r="E37" s="846"/>
      <c r="F37" s="846"/>
      <c r="G37" s="847"/>
      <c r="H37" s="848" t="s">
        <v>6583</v>
      </c>
      <c r="I37" s="849"/>
      <c r="J37" s="849"/>
      <c r="K37" s="849"/>
      <c r="L37" s="849"/>
      <c r="M37" s="849"/>
      <c r="N37" s="849"/>
      <c r="O37" s="849"/>
      <c r="P37" s="849"/>
      <c r="Q37" s="849"/>
      <c r="R37" s="849"/>
      <c r="S37" s="849"/>
      <c r="T37" s="849"/>
      <c r="U37" s="849"/>
      <c r="V37" s="849"/>
      <c r="W37" s="849"/>
      <c r="X37" s="849"/>
      <c r="Y37" s="849"/>
      <c r="Z37" s="849"/>
      <c r="AA37" s="849"/>
      <c r="AB37" s="849"/>
      <c r="AC37" s="850"/>
      <c r="AD37" s="621">
        <f>SUMIF('pdc 2015'!$G$612:$G$1604,'CE MINISTERIALE'!$B37,'pdc 2015'!$Q$612:$Q$1604)</f>
        <v>0</v>
      </c>
      <c r="AE37" s="827">
        <f>ROUND(AD37/1000,0)</f>
        <v>0</v>
      </c>
      <c r="AF37" s="827"/>
      <c r="AG37" s="827"/>
      <c r="AH37" s="827"/>
      <c r="AI37" s="828"/>
      <c r="AJ37" s="615" t="s">
        <v>6571</v>
      </c>
    </row>
    <row r="38" spans="1:36" s="567" customFormat="1" ht="15" customHeight="1">
      <c r="A38" s="615"/>
      <c r="B38" s="839" t="s">
        <v>6584</v>
      </c>
      <c r="C38" s="840"/>
      <c r="D38" s="840"/>
      <c r="E38" s="840"/>
      <c r="F38" s="840"/>
      <c r="G38" s="841"/>
      <c r="H38" s="842" t="s">
        <v>6585</v>
      </c>
      <c r="I38" s="843"/>
      <c r="J38" s="843"/>
      <c r="K38" s="843"/>
      <c r="L38" s="843"/>
      <c r="M38" s="843"/>
      <c r="N38" s="843"/>
      <c r="O38" s="843"/>
      <c r="P38" s="843"/>
      <c r="Q38" s="843"/>
      <c r="R38" s="843"/>
      <c r="S38" s="843"/>
      <c r="T38" s="843"/>
      <c r="U38" s="843"/>
      <c r="V38" s="843"/>
      <c r="W38" s="843"/>
      <c r="X38" s="843"/>
      <c r="Y38" s="843"/>
      <c r="Z38" s="843"/>
      <c r="AA38" s="843"/>
      <c r="AB38" s="843"/>
      <c r="AC38" s="844"/>
      <c r="AD38" s="621">
        <f>SUM(AD39:AD40)</f>
        <v>0</v>
      </c>
      <c r="AE38" s="851">
        <f>SUM(AE39:AI40)</f>
        <v>0</v>
      </c>
      <c r="AF38" s="851"/>
      <c r="AG38" s="851"/>
      <c r="AH38" s="851"/>
      <c r="AI38" s="852"/>
      <c r="AJ38" s="615" t="s">
        <v>6571</v>
      </c>
    </row>
    <row r="39" spans="1:36" s="567" customFormat="1" ht="15" customHeight="1">
      <c r="A39" s="615" t="s">
        <v>6586</v>
      </c>
      <c r="B39" s="845" t="s">
        <v>6587</v>
      </c>
      <c r="C39" s="846"/>
      <c r="D39" s="846"/>
      <c r="E39" s="846"/>
      <c r="F39" s="846"/>
      <c r="G39" s="847"/>
      <c r="H39" s="848" t="s">
        <v>6588</v>
      </c>
      <c r="I39" s="849"/>
      <c r="J39" s="849"/>
      <c r="K39" s="849"/>
      <c r="L39" s="849"/>
      <c r="M39" s="849"/>
      <c r="N39" s="849"/>
      <c r="O39" s="849"/>
      <c r="P39" s="849"/>
      <c r="Q39" s="849"/>
      <c r="R39" s="849"/>
      <c r="S39" s="849"/>
      <c r="T39" s="849"/>
      <c r="U39" s="849"/>
      <c r="V39" s="849"/>
      <c r="W39" s="849"/>
      <c r="X39" s="849"/>
      <c r="Y39" s="849"/>
      <c r="Z39" s="849"/>
      <c r="AA39" s="849"/>
      <c r="AB39" s="849"/>
      <c r="AC39" s="850"/>
      <c r="AD39" s="621">
        <f>SUMIF('pdc 2015'!$G$612:$G$1604,'CE MINISTERIALE'!$B39,'pdc 2015'!$Q$612:$Q$1604)</f>
        <v>0</v>
      </c>
      <c r="AE39" s="827">
        <f>ROUND(AD39/1000,0)</f>
        <v>0</v>
      </c>
      <c r="AF39" s="827"/>
      <c r="AG39" s="827"/>
      <c r="AH39" s="827"/>
      <c r="AI39" s="828"/>
      <c r="AJ39" s="615" t="s">
        <v>6571</v>
      </c>
    </row>
    <row r="40" spans="1:36" s="567" customFormat="1" ht="15" customHeight="1">
      <c r="A40" s="615" t="s">
        <v>6586</v>
      </c>
      <c r="B40" s="845" t="s">
        <v>6589</v>
      </c>
      <c r="C40" s="846"/>
      <c r="D40" s="846"/>
      <c r="E40" s="846"/>
      <c r="F40" s="846"/>
      <c r="G40" s="847"/>
      <c r="H40" s="848" t="s">
        <v>6590</v>
      </c>
      <c r="I40" s="849"/>
      <c r="J40" s="849"/>
      <c r="K40" s="849"/>
      <c r="L40" s="849"/>
      <c r="M40" s="849"/>
      <c r="N40" s="849"/>
      <c r="O40" s="849"/>
      <c r="P40" s="849"/>
      <c r="Q40" s="849"/>
      <c r="R40" s="849"/>
      <c r="S40" s="849"/>
      <c r="T40" s="849"/>
      <c r="U40" s="849"/>
      <c r="V40" s="849"/>
      <c r="W40" s="849"/>
      <c r="X40" s="849"/>
      <c r="Y40" s="849"/>
      <c r="Z40" s="849"/>
      <c r="AA40" s="849"/>
      <c r="AB40" s="849"/>
      <c r="AC40" s="850"/>
      <c r="AD40" s="621">
        <f>SUMIF('pdc 2015'!$G$612:$G$1604,'CE MINISTERIALE'!$B40,'pdc 2015'!$Q$612:$Q$1604)</f>
        <v>0</v>
      </c>
      <c r="AE40" s="827">
        <f>ROUND(AD40/1000,0)</f>
        <v>0</v>
      </c>
      <c r="AF40" s="827"/>
      <c r="AG40" s="827"/>
      <c r="AH40" s="827"/>
      <c r="AI40" s="828"/>
      <c r="AJ40" s="615" t="s">
        <v>6571</v>
      </c>
    </row>
    <row r="41" spans="1:36" s="567" customFormat="1" ht="15" customHeight="1">
      <c r="A41" s="615"/>
      <c r="B41" s="839" t="s">
        <v>6591</v>
      </c>
      <c r="C41" s="840"/>
      <c r="D41" s="840"/>
      <c r="E41" s="840"/>
      <c r="F41" s="840"/>
      <c r="G41" s="841"/>
      <c r="H41" s="842" t="s">
        <v>6592</v>
      </c>
      <c r="I41" s="843"/>
      <c r="J41" s="843"/>
      <c r="K41" s="843"/>
      <c r="L41" s="843"/>
      <c r="M41" s="843"/>
      <c r="N41" s="843"/>
      <c r="O41" s="843"/>
      <c r="P41" s="843"/>
      <c r="Q41" s="843"/>
      <c r="R41" s="843"/>
      <c r="S41" s="843"/>
      <c r="T41" s="843"/>
      <c r="U41" s="843"/>
      <c r="V41" s="843"/>
      <c r="W41" s="843"/>
      <c r="X41" s="843"/>
      <c r="Y41" s="843"/>
      <c r="Z41" s="843"/>
      <c r="AA41" s="843"/>
      <c r="AB41" s="843"/>
      <c r="AC41" s="844"/>
      <c r="AD41" s="621">
        <f>SUM(AD42:AD44)</f>
        <v>0</v>
      </c>
      <c r="AE41" s="851">
        <f>SUM(AE42:AI44)</f>
        <v>0</v>
      </c>
      <c r="AF41" s="851"/>
      <c r="AG41" s="851"/>
      <c r="AH41" s="851"/>
      <c r="AI41" s="852"/>
      <c r="AJ41" s="615" t="s">
        <v>6571</v>
      </c>
    </row>
    <row r="42" spans="1:36" s="567" customFormat="1" ht="15" customHeight="1">
      <c r="A42" s="615"/>
      <c r="B42" s="845" t="s">
        <v>5220</v>
      </c>
      <c r="C42" s="846"/>
      <c r="D42" s="846"/>
      <c r="E42" s="846"/>
      <c r="F42" s="846"/>
      <c r="G42" s="847"/>
      <c r="H42" s="848" t="s">
        <v>6593</v>
      </c>
      <c r="I42" s="849"/>
      <c r="J42" s="849"/>
      <c r="K42" s="849"/>
      <c r="L42" s="849"/>
      <c r="M42" s="849"/>
      <c r="N42" s="849"/>
      <c r="O42" s="849"/>
      <c r="P42" s="849"/>
      <c r="Q42" s="849"/>
      <c r="R42" s="849"/>
      <c r="S42" s="849"/>
      <c r="T42" s="849"/>
      <c r="U42" s="849"/>
      <c r="V42" s="849"/>
      <c r="W42" s="849"/>
      <c r="X42" s="849"/>
      <c r="Y42" s="849"/>
      <c r="Z42" s="849"/>
      <c r="AA42" s="849"/>
      <c r="AB42" s="849"/>
      <c r="AC42" s="850"/>
      <c r="AD42" s="621">
        <f>SUMIF('pdc 2015'!$G$612:$G$1604,'CE MINISTERIALE'!$B42,'pdc 2015'!$Q$612:$Q$1604)</f>
        <v>0</v>
      </c>
      <c r="AE42" s="827">
        <f>ROUND(AD42/1000,0)</f>
        <v>0</v>
      </c>
      <c r="AF42" s="827"/>
      <c r="AG42" s="827"/>
      <c r="AH42" s="827"/>
      <c r="AI42" s="828"/>
      <c r="AJ42" s="615" t="s">
        <v>6571</v>
      </c>
    </row>
    <row r="43" spans="1:36" s="567" customFormat="1" ht="15" customHeight="1">
      <c r="A43" s="615"/>
      <c r="B43" s="845" t="s">
        <v>6594</v>
      </c>
      <c r="C43" s="846"/>
      <c r="D43" s="846"/>
      <c r="E43" s="846"/>
      <c r="F43" s="846"/>
      <c r="G43" s="847"/>
      <c r="H43" s="848" t="s">
        <v>6595</v>
      </c>
      <c r="I43" s="849"/>
      <c r="J43" s="849"/>
      <c r="K43" s="849"/>
      <c r="L43" s="849"/>
      <c r="M43" s="849"/>
      <c r="N43" s="849"/>
      <c r="O43" s="849"/>
      <c r="P43" s="849"/>
      <c r="Q43" s="849"/>
      <c r="R43" s="849"/>
      <c r="S43" s="849"/>
      <c r="T43" s="849"/>
      <c r="U43" s="849"/>
      <c r="V43" s="849"/>
      <c r="W43" s="849"/>
      <c r="X43" s="849"/>
      <c r="Y43" s="849"/>
      <c r="Z43" s="849"/>
      <c r="AA43" s="849"/>
      <c r="AB43" s="849"/>
      <c r="AC43" s="850"/>
      <c r="AD43" s="621">
        <f>SUMIF('pdc 2015'!$G$612:$G$1604,'CE MINISTERIALE'!$B43,'pdc 2015'!$Q$612:$Q$1604)</f>
        <v>0</v>
      </c>
      <c r="AE43" s="827">
        <f>ROUND(AD43/1000,0)</f>
        <v>0</v>
      </c>
      <c r="AF43" s="827"/>
      <c r="AG43" s="827"/>
      <c r="AH43" s="827"/>
      <c r="AI43" s="828"/>
      <c r="AJ43" s="615" t="s">
        <v>6571</v>
      </c>
    </row>
    <row r="44" spans="1:36" s="567" customFormat="1" ht="15" customHeight="1">
      <c r="A44" s="615"/>
      <c r="B44" s="845" t="s">
        <v>6596</v>
      </c>
      <c r="C44" s="846"/>
      <c r="D44" s="846"/>
      <c r="E44" s="846"/>
      <c r="F44" s="846"/>
      <c r="G44" s="847"/>
      <c r="H44" s="848" t="s">
        <v>6597</v>
      </c>
      <c r="I44" s="849"/>
      <c r="J44" s="849"/>
      <c r="K44" s="849"/>
      <c r="L44" s="849"/>
      <c r="M44" s="849"/>
      <c r="N44" s="849"/>
      <c r="O44" s="849"/>
      <c r="P44" s="849"/>
      <c r="Q44" s="849"/>
      <c r="R44" s="849"/>
      <c r="S44" s="849"/>
      <c r="T44" s="849"/>
      <c r="U44" s="849"/>
      <c r="V44" s="849"/>
      <c r="W44" s="849"/>
      <c r="X44" s="849"/>
      <c r="Y44" s="849"/>
      <c r="Z44" s="849"/>
      <c r="AA44" s="849"/>
      <c r="AB44" s="849"/>
      <c r="AC44" s="850"/>
      <c r="AD44" s="621">
        <f>SUMIF('pdc 2015'!$G$612:$G$1604,'CE MINISTERIALE'!$B44,'pdc 2015'!$Q$612:$Q$1604)</f>
        <v>0</v>
      </c>
      <c r="AE44" s="827">
        <f>ROUND(AD44/1000,0)</f>
        <v>0</v>
      </c>
      <c r="AF44" s="827"/>
      <c r="AG44" s="827"/>
      <c r="AH44" s="827"/>
      <c r="AI44" s="828"/>
      <c r="AJ44" s="615" t="s">
        <v>6571</v>
      </c>
    </row>
    <row r="45" spans="1:36" s="567" customFormat="1" ht="15" customHeight="1">
      <c r="A45" s="615"/>
      <c r="B45" s="873" t="s">
        <v>6598</v>
      </c>
      <c r="C45" s="874"/>
      <c r="D45" s="874"/>
      <c r="E45" s="874"/>
      <c r="F45" s="874"/>
      <c r="G45" s="875"/>
      <c r="H45" s="876" t="s">
        <v>6599</v>
      </c>
      <c r="I45" s="877"/>
      <c r="J45" s="877"/>
      <c r="K45" s="877"/>
      <c r="L45" s="877"/>
      <c r="M45" s="877"/>
      <c r="N45" s="877"/>
      <c r="O45" s="877"/>
      <c r="P45" s="877"/>
      <c r="Q45" s="877"/>
      <c r="R45" s="877"/>
      <c r="S45" s="877"/>
      <c r="T45" s="877"/>
      <c r="U45" s="877"/>
      <c r="V45" s="877"/>
      <c r="W45" s="877"/>
      <c r="X45" s="877"/>
      <c r="Y45" s="877"/>
      <c r="Z45" s="877"/>
      <c r="AA45" s="877"/>
      <c r="AB45" s="877"/>
      <c r="AC45" s="878"/>
      <c r="AD45" s="622">
        <f>SUM(AD46:AD49)</f>
        <v>0</v>
      </c>
      <c r="AE45" s="851">
        <f>SUM(AE46:AI49)</f>
        <v>0</v>
      </c>
      <c r="AF45" s="851"/>
      <c r="AG45" s="851"/>
      <c r="AH45" s="851"/>
      <c r="AI45" s="852"/>
      <c r="AJ45" s="615" t="s">
        <v>6571</v>
      </c>
    </row>
    <row r="46" spans="1:36" s="567" customFormat="1" ht="15" customHeight="1">
      <c r="A46" s="615"/>
      <c r="B46" s="867" t="s">
        <v>5235</v>
      </c>
      <c r="C46" s="868"/>
      <c r="D46" s="868"/>
      <c r="E46" s="868"/>
      <c r="F46" s="868"/>
      <c r="G46" s="869"/>
      <c r="H46" s="870" t="s">
        <v>6600</v>
      </c>
      <c r="I46" s="871"/>
      <c r="J46" s="871"/>
      <c r="K46" s="871"/>
      <c r="L46" s="871"/>
      <c r="M46" s="871"/>
      <c r="N46" s="871"/>
      <c r="O46" s="871"/>
      <c r="P46" s="871"/>
      <c r="Q46" s="871"/>
      <c r="R46" s="871"/>
      <c r="S46" s="871"/>
      <c r="T46" s="871"/>
      <c r="U46" s="871"/>
      <c r="V46" s="871"/>
      <c r="W46" s="871"/>
      <c r="X46" s="871"/>
      <c r="Y46" s="871"/>
      <c r="Z46" s="871"/>
      <c r="AA46" s="871"/>
      <c r="AB46" s="871"/>
      <c r="AC46" s="872"/>
      <c r="AD46" s="621">
        <f>SUMIF('pdc 2015'!$G$612:$G$1604,'CE MINISTERIALE'!$B46,'pdc 2015'!$Q$612:$Q$1604)</f>
        <v>0</v>
      </c>
      <c r="AE46" s="827">
        <f>ROUND(AD46/1000,0)</f>
        <v>0</v>
      </c>
      <c r="AF46" s="827"/>
      <c r="AG46" s="827"/>
      <c r="AH46" s="827"/>
      <c r="AI46" s="828"/>
      <c r="AJ46" s="615" t="s">
        <v>6571</v>
      </c>
    </row>
    <row r="47" spans="1:36" s="567" customFormat="1" ht="15" customHeight="1">
      <c r="A47" s="615"/>
      <c r="B47" s="867" t="s">
        <v>5243</v>
      </c>
      <c r="C47" s="868"/>
      <c r="D47" s="868"/>
      <c r="E47" s="868"/>
      <c r="F47" s="868"/>
      <c r="G47" s="869"/>
      <c r="H47" s="870" t="s">
        <v>6601</v>
      </c>
      <c r="I47" s="871"/>
      <c r="J47" s="871"/>
      <c r="K47" s="871"/>
      <c r="L47" s="871"/>
      <c r="M47" s="871"/>
      <c r="N47" s="871"/>
      <c r="O47" s="871"/>
      <c r="P47" s="871"/>
      <c r="Q47" s="871"/>
      <c r="R47" s="871"/>
      <c r="S47" s="871"/>
      <c r="T47" s="871"/>
      <c r="U47" s="871"/>
      <c r="V47" s="871"/>
      <c r="W47" s="871"/>
      <c r="X47" s="871"/>
      <c r="Y47" s="871"/>
      <c r="Z47" s="871"/>
      <c r="AA47" s="871"/>
      <c r="AB47" s="871"/>
      <c r="AC47" s="872"/>
      <c r="AD47" s="621">
        <f>SUMIF('pdc 2015'!$G$612:$G$1604,'CE MINISTERIALE'!$B47,'pdc 2015'!$Q$612:$Q$1604)</f>
        <v>0</v>
      </c>
      <c r="AE47" s="827">
        <f>ROUND(AD47/1000,0)</f>
        <v>0</v>
      </c>
      <c r="AF47" s="827"/>
      <c r="AG47" s="827"/>
      <c r="AH47" s="827"/>
      <c r="AI47" s="828"/>
      <c r="AJ47" s="615" t="s">
        <v>6571</v>
      </c>
    </row>
    <row r="48" spans="1:36" s="567" customFormat="1" ht="15" customHeight="1">
      <c r="A48" s="615"/>
      <c r="B48" s="867" t="s">
        <v>5181</v>
      </c>
      <c r="C48" s="868"/>
      <c r="D48" s="868"/>
      <c r="E48" s="868"/>
      <c r="F48" s="868"/>
      <c r="G48" s="869"/>
      <c r="H48" s="870" t="s">
        <v>6602</v>
      </c>
      <c r="I48" s="871"/>
      <c r="J48" s="871"/>
      <c r="K48" s="871"/>
      <c r="L48" s="871"/>
      <c r="M48" s="871"/>
      <c r="N48" s="871"/>
      <c r="O48" s="871"/>
      <c r="P48" s="871"/>
      <c r="Q48" s="871"/>
      <c r="R48" s="871"/>
      <c r="S48" s="871"/>
      <c r="T48" s="871"/>
      <c r="U48" s="871"/>
      <c r="V48" s="871"/>
      <c r="W48" s="871"/>
      <c r="X48" s="871"/>
      <c r="Y48" s="871"/>
      <c r="Z48" s="871"/>
      <c r="AA48" s="871"/>
      <c r="AB48" s="871"/>
      <c r="AC48" s="872"/>
      <c r="AD48" s="621">
        <f>SUMIF('pdc 2015'!$G$612:$G$1604,'CE MINISTERIALE'!$B48,'pdc 2015'!$Q$612:$Q$1604)</f>
        <v>0</v>
      </c>
      <c r="AE48" s="827">
        <f>ROUND(AD48/1000,0)</f>
        <v>0</v>
      </c>
      <c r="AF48" s="827"/>
      <c r="AG48" s="827"/>
      <c r="AH48" s="827"/>
      <c r="AI48" s="828"/>
      <c r="AJ48" s="615" t="s">
        <v>6571</v>
      </c>
    </row>
    <row r="49" spans="1:36" s="567" customFormat="1" ht="15" customHeight="1">
      <c r="A49" s="615"/>
      <c r="B49" s="867" t="s">
        <v>5254</v>
      </c>
      <c r="C49" s="868"/>
      <c r="D49" s="868"/>
      <c r="E49" s="868"/>
      <c r="F49" s="868"/>
      <c r="G49" s="869"/>
      <c r="H49" s="870" t="s">
        <v>6603</v>
      </c>
      <c r="I49" s="871"/>
      <c r="J49" s="871"/>
      <c r="K49" s="871"/>
      <c r="L49" s="871"/>
      <c r="M49" s="871"/>
      <c r="N49" s="871"/>
      <c r="O49" s="871"/>
      <c r="P49" s="871"/>
      <c r="Q49" s="871"/>
      <c r="R49" s="871"/>
      <c r="S49" s="871"/>
      <c r="T49" s="871"/>
      <c r="U49" s="871"/>
      <c r="V49" s="871"/>
      <c r="W49" s="871"/>
      <c r="X49" s="871"/>
      <c r="Y49" s="871"/>
      <c r="Z49" s="871"/>
      <c r="AA49" s="871"/>
      <c r="AB49" s="871"/>
      <c r="AC49" s="872"/>
      <c r="AD49" s="621">
        <f>SUMIF('pdc 2015'!$G$612:$G$1604,'CE MINISTERIALE'!$B49,'pdc 2015'!$Q$612:$Q$1604)</f>
        <v>0</v>
      </c>
      <c r="AE49" s="827">
        <f>ROUND(AD49/1000,0)</f>
        <v>0</v>
      </c>
      <c r="AF49" s="827"/>
      <c r="AG49" s="827"/>
      <c r="AH49" s="827"/>
      <c r="AI49" s="828"/>
      <c r="AJ49" s="615" t="s">
        <v>6571</v>
      </c>
    </row>
    <row r="50" spans="1:36" s="567" customFormat="1" ht="15" customHeight="1">
      <c r="A50" s="615"/>
      <c r="B50" s="873" t="s">
        <v>5264</v>
      </c>
      <c r="C50" s="874"/>
      <c r="D50" s="874"/>
      <c r="E50" s="874"/>
      <c r="F50" s="874"/>
      <c r="G50" s="875"/>
      <c r="H50" s="876" t="s">
        <v>6604</v>
      </c>
      <c r="I50" s="877"/>
      <c r="J50" s="877"/>
      <c r="K50" s="877"/>
      <c r="L50" s="877"/>
      <c r="M50" s="877"/>
      <c r="N50" s="877"/>
      <c r="O50" s="877"/>
      <c r="P50" s="877"/>
      <c r="Q50" s="877"/>
      <c r="R50" s="877"/>
      <c r="S50" s="877"/>
      <c r="T50" s="877"/>
      <c r="U50" s="877"/>
      <c r="V50" s="877"/>
      <c r="W50" s="877"/>
      <c r="X50" s="877"/>
      <c r="Y50" s="877"/>
      <c r="Z50" s="877"/>
      <c r="AA50" s="877"/>
      <c r="AB50" s="877"/>
      <c r="AC50" s="878"/>
      <c r="AD50" s="621">
        <f>SUMIF('pdc 2015'!$G$612:$G$1604,'CE MINISTERIALE'!$B50,'pdc 2015'!$Q$612:$Q$1604)</f>
        <v>0</v>
      </c>
      <c r="AE50" s="851">
        <f>ROUND(AD50/1000,0)</f>
        <v>0</v>
      </c>
      <c r="AF50" s="851"/>
      <c r="AG50" s="851"/>
      <c r="AH50" s="851"/>
      <c r="AI50" s="852"/>
      <c r="AJ50" s="615" t="s">
        <v>6571</v>
      </c>
    </row>
    <row r="51" spans="1:36" s="567" customFormat="1" ht="15" customHeight="1">
      <c r="A51" s="615"/>
      <c r="B51" s="879" t="s">
        <v>6605</v>
      </c>
      <c r="C51" s="880"/>
      <c r="D51" s="880"/>
      <c r="E51" s="880"/>
      <c r="F51" s="880"/>
      <c r="G51" s="881"/>
      <c r="H51" s="882" t="s">
        <v>6606</v>
      </c>
      <c r="I51" s="883"/>
      <c r="J51" s="883"/>
      <c r="K51" s="883"/>
      <c r="L51" s="883"/>
      <c r="M51" s="883"/>
      <c r="N51" s="883"/>
      <c r="O51" s="883"/>
      <c r="P51" s="883"/>
      <c r="Q51" s="883"/>
      <c r="R51" s="883"/>
      <c r="S51" s="883"/>
      <c r="T51" s="883"/>
      <c r="U51" s="883"/>
      <c r="V51" s="883"/>
      <c r="W51" s="883"/>
      <c r="X51" s="883"/>
      <c r="Y51" s="883"/>
      <c r="Z51" s="883"/>
      <c r="AA51" s="883"/>
      <c r="AB51" s="883"/>
      <c r="AC51" s="884"/>
      <c r="AD51" s="622">
        <f>SUM(AD52:AD53)</f>
        <v>0</v>
      </c>
      <c r="AE51" s="851">
        <f>SUM(AE52:AI53)</f>
        <v>0</v>
      </c>
      <c r="AF51" s="851"/>
      <c r="AG51" s="851"/>
      <c r="AH51" s="851"/>
      <c r="AI51" s="852"/>
      <c r="AJ51" s="623" t="s">
        <v>6607</v>
      </c>
    </row>
    <row r="52" spans="1:36" s="567" customFormat="1" ht="27.6" customHeight="1">
      <c r="A52" s="615"/>
      <c r="B52" s="873" t="s">
        <v>5201</v>
      </c>
      <c r="C52" s="874"/>
      <c r="D52" s="874"/>
      <c r="E52" s="874"/>
      <c r="F52" s="874"/>
      <c r="G52" s="875"/>
      <c r="H52" s="876" t="s">
        <v>6608</v>
      </c>
      <c r="I52" s="877"/>
      <c r="J52" s="877"/>
      <c r="K52" s="877"/>
      <c r="L52" s="877"/>
      <c r="M52" s="877"/>
      <c r="N52" s="877"/>
      <c r="O52" s="877"/>
      <c r="P52" s="877"/>
      <c r="Q52" s="877"/>
      <c r="R52" s="877"/>
      <c r="S52" s="877"/>
      <c r="T52" s="877"/>
      <c r="U52" s="877"/>
      <c r="V52" s="877"/>
      <c r="W52" s="877"/>
      <c r="X52" s="877"/>
      <c r="Y52" s="877"/>
      <c r="Z52" s="877"/>
      <c r="AA52" s="877"/>
      <c r="AB52" s="877"/>
      <c r="AC52" s="878"/>
      <c r="AD52" s="621">
        <f>SUMIF('pdc 2015'!$G$612:$G$1604,'CE MINISTERIALE'!$B52,'pdc 2015'!$Q$612:$Q$1604)</f>
        <v>0</v>
      </c>
      <c r="AE52" s="827">
        <f>ROUND(AD52/1000,0)</f>
        <v>0</v>
      </c>
      <c r="AF52" s="827"/>
      <c r="AG52" s="827"/>
      <c r="AH52" s="827"/>
      <c r="AI52" s="828"/>
      <c r="AJ52" s="623" t="s">
        <v>6607</v>
      </c>
    </row>
    <row r="53" spans="1:36" s="567" customFormat="1" ht="15" customHeight="1">
      <c r="A53" s="615"/>
      <c r="B53" s="873" t="s">
        <v>5209</v>
      </c>
      <c r="C53" s="874"/>
      <c r="D53" s="874"/>
      <c r="E53" s="874"/>
      <c r="F53" s="874"/>
      <c r="G53" s="875"/>
      <c r="H53" s="876" t="s">
        <v>6609</v>
      </c>
      <c r="I53" s="877"/>
      <c r="J53" s="877"/>
      <c r="K53" s="877"/>
      <c r="L53" s="877"/>
      <c r="M53" s="877"/>
      <c r="N53" s="877"/>
      <c r="O53" s="877"/>
      <c r="P53" s="877"/>
      <c r="Q53" s="877"/>
      <c r="R53" s="877"/>
      <c r="S53" s="877"/>
      <c r="T53" s="877"/>
      <c r="U53" s="877"/>
      <c r="V53" s="877"/>
      <c r="W53" s="877"/>
      <c r="X53" s="877"/>
      <c r="Y53" s="877"/>
      <c r="Z53" s="877"/>
      <c r="AA53" s="877"/>
      <c r="AB53" s="877"/>
      <c r="AC53" s="878"/>
      <c r="AD53" s="621">
        <f>SUMIF('pdc 2015'!$G$612:$G$1604,'CE MINISTERIALE'!$B53,'pdc 2015'!$Q$612:$Q$1604)</f>
        <v>0</v>
      </c>
      <c r="AE53" s="827">
        <f>ROUND(AD53/1000,0)</f>
        <v>0</v>
      </c>
      <c r="AF53" s="827"/>
      <c r="AG53" s="827"/>
      <c r="AH53" s="827"/>
      <c r="AI53" s="828"/>
      <c r="AJ53" s="623" t="s">
        <v>6607</v>
      </c>
    </row>
    <row r="54" spans="1:36" s="567" customFormat="1" ht="15" customHeight="1">
      <c r="A54" s="615"/>
      <c r="B54" s="821" t="s">
        <v>6610</v>
      </c>
      <c r="C54" s="822"/>
      <c r="D54" s="822"/>
      <c r="E54" s="822"/>
      <c r="F54" s="822"/>
      <c r="G54" s="823"/>
      <c r="H54" s="824" t="s">
        <v>6611</v>
      </c>
      <c r="I54" s="825"/>
      <c r="J54" s="825"/>
      <c r="K54" s="825"/>
      <c r="L54" s="825"/>
      <c r="M54" s="825"/>
      <c r="N54" s="825"/>
      <c r="O54" s="825"/>
      <c r="P54" s="825"/>
      <c r="Q54" s="825"/>
      <c r="R54" s="825"/>
      <c r="S54" s="825"/>
      <c r="T54" s="825"/>
      <c r="U54" s="825"/>
      <c r="V54" s="825"/>
      <c r="W54" s="825"/>
      <c r="X54" s="825"/>
      <c r="Y54" s="825"/>
      <c r="Z54" s="825"/>
      <c r="AA54" s="825"/>
      <c r="AB54" s="825"/>
      <c r="AC54" s="826"/>
      <c r="AD54" s="624">
        <f>SUM(AD55:AD58)</f>
        <v>0</v>
      </c>
      <c r="AE54" s="851">
        <f>SUM(AE55:AI58)</f>
        <v>0</v>
      </c>
      <c r="AF54" s="851"/>
      <c r="AG54" s="851"/>
      <c r="AH54" s="851"/>
      <c r="AI54" s="852"/>
      <c r="AJ54" s="615" t="s">
        <v>6571</v>
      </c>
    </row>
    <row r="55" spans="1:36" s="567" customFormat="1" ht="28.15" customHeight="1">
      <c r="A55" s="615"/>
      <c r="B55" s="831" t="s">
        <v>5275</v>
      </c>
      <c r="C55" s="832"/>
      <c r="D55" s="832"/>
      <c r="E55" s="832"/>
      <c r="F55" s="832"/>
      <c r="G55" s="833"/>
      <c r="H55" s="834" t="s">
        <v>6612</v>
      </c>
      <c r="I55" s="835"/>
      <c r="J55" s="835"/>
      <c r="K55" s="835"/>
      <c r="L55" s="835"/>
      <c r="M55" s="835"/>
      <c r="N55" s="835"/>
      <c r="O55" s="835"/>
      <c r="P55" s="835"/>
      <c r="Q55" s="835"/>
      <c r="R55" s="835"/>
      <c r="S55" s="835"/>
      <c r="T55" s="835"/>
      <c r="U55" s="835"/>
      <c r="V55" s="835"/>
      <c r="W55" s="835"/>
      <c r="X55" s="835"/>
      <c r="Y55" s="835"/>
      <c r="Z55" s="835"/>
      <c r="AA55" s="835"/>
      <c r="AB55" s="835"/>
      <c r="AC55" s="836"/>
      <c r="AD55" s="621">
        <f>SUMIF('pdc 2015'!$G$612:$G$1604,'CE MINISTERIALE'!$B55,'pdc 2015'!$Q$612:$Q$1604)</f>
        <v>0</v>
      </c>
      <c r="AE55" s="827">
        <f>ROUND(AD55/1000,0)</f>
        <v>0</v>
      </c>
      <c r="AF55" s="827"/>
      <c r="AG55" s="827"/>
      <c r="AH55" s="827"/>
      <c r="AI55" s="828"/>
      <c r="AJ55" s="615" t="s">
        <v>6571</v>
      </c>
    </row>
    <row r="56" spans="1:36" s="567" customFormat="1" ht="26.25" customHeight="1">
      <c r="A56" s="615"/>
      <c r="B56" s="831" t="s">
        <v>5283</v>
      </c>
      <c r="C56" s="832"/>
      <c r="D56" s="832"/>
      <c r="E56" s="832"/>
      <c r="F56" s="832"/>
      <c r="G56" s="833"/>
      <c r="H56" s="834" t="s">
        <v>6613</v>
      </c>
      <c r="I56" s="835"/>
      <c r="J56" s="835"/>
      <c r="K56" s="835"/>
      <c r="L56" s="835"/>
      <c r="M56" s="835"/>
      <c r="N56" s="835"/>
      <c r="O56" s="835"/>
      <c r="P56" s="835"/>
      <c r="Q56" s="835"/>
      <c r="R56" s="835"/>
      <c r="S56" s="835"/>
      <c r="T56" s="835"/>
      <c r="U56" s="835"/>
      <c r="V56" s="835"/>
      <c r="W56" s="835"/>
      <c r="X56" s="835"/>
      <c r="Y56" s="835"/>
      <c r="Z56" s="835"/>
      <c r="AA56" s="835"/>
      <c r="AB56" s="835"/>
      <c r="AC56" s="836"/>
      <c r="AD56" s="621">
        <f>SUMIF('pdc 2015'!$G$612:$G$1604,'CE MINISTERIALE'!$B56,'pdc 2015'!$Q$612:$Q$1604)</f>
        <v>0</v>
      </c>
      <c r="AE56" s="827">
        <f>ROUND(AD56/1000,0)</f>
        <v>0</v>
      </c>
      <c r="AF56" s="827"/>
      <c r="AG56" s="827"/>
      <c r="AH56" s="827"/>
      <c r="AI56" s="828"/>
      <c r="AJ56" s="615" t="s">
        <v>6571</v>
      </c>
    </row>
    <row r="57" spans="1:36" s="567" customFormat="1" ht="15" customHeight="1">
      <c r="A57" s="615"/>
      <c r="B57" s="831" t="s">
        <v>5292</v>
      </c>
      <c r="C57" s="832"/>
      <c r="D57" s="832"/>
      <c r="E57" s="832"/>
      <c r="F57" s="832"/>
      <c r="G57" s="833"/>
      <c r="H57" s="834" t="s">
        <v>6614</v>
      </c>
      <c r="I57" s="835"/>
      <c r="J57" s="835"/>
      <c r="K57" s="835"/>
      <c r="L57" s="835"/>
      <c r="M57" s="835"/>
      <c r="N57" s="835"/>
      <c r="O57" s="835"/>
      <c r="P57" s="835"/>
      <c r="Q57" s="835"/>
      <c r="R57" s="835"/>
      <c r="S57" s="835"/>
      <c r="T57" s="835"/>
      <c r="U57" s="835"/>
      <c r="V57" s="835"/>
      <c r="W57" s="835"/>
      <c r="X57" s="835"/>
      <c r="Y57" s="835"/>
      <c r="Z57" s="835"/>
      <c r="AA57" s="835"/>
      <c r="AB57" s="835"/>
      <c r="AC57" s="836"/>
      <c r="AD57" s="621">
        <f>SUMIF('pdc 2015'!$G$612:$G$1604,'CE MINISTERIALE'!$B57,'pdc 2015'!$Q$612:$Q$1604)</f>
        <v>0</v>
      </c>
      <c r="AE57" s="827">
        <f>ROUND(AD57/1000,0)</f>
        <v>0</v>
      </c>
      <c r="AF57" s="827"/>
      <c r="AG57" s="827"/>
      <c r="AH57" s="827"/>
      <c r="AI57" s="828"/>
      <c r="AJ57" s="615" t="s">
        <v>6571</v>
      </c>
    </row>
    <row r="58" spans="1:36" s="567" customFormat="1" ht="27.6" customHeight="1">
      <c r="A58" s="615"/>
      <c r="B58" s="831" t="s">
        <v>5298</v>
      </c>
      <c r="C58" s="832"/>
      <c r="D58" s="832"/>
      <c r="E58" s="832"/>
      <c r="F58" s="832"/>
      <c r="G58" s="833"/>
      <c r="H58" s="834" t="s">
        <v>6615</v>
      </c>
      <c r="I58" s="835"/>
      <c r="J58" s="835"/>
      <c r="K58" s="835"/>
      <c r="L58" s="835"/>
      <c r="M58" s="835"/>
      <c r="N58" s="835"/>
      <c r="O58" s="835"/>
      <c r="P58" s="835"/>
      <c r="Q58" s="835"/>
      <c r="R58" s="835"/>
      <c r="S58" s="835"/>
      <c r="T58" s="835"/>
      <c r="U58" s="835"/>
      <c r="V58" s="835"/>
      <c r="W58" s="835"/>
      <c r="X58" s="835"/>
      <c r="Y58" s="835"/>
      <c r="Z58" s="835"/>
      <c r="AA58" s="835"/>
      <c r="AB58" s="835"/>
      <c r="AC58" s="836"/>
      <c r="AD58" s="621">
        <f>SUMIF('pdc 2015'!$G$612:$G$1604,'CE MINISTERIALE'!$B58,'pdc 2015'!$Q$612:$Q$1604)</f>
        <v>0</v>
      </c>
      <c r="AE58" s="827">
        <f>ROUND(AD58/1000,0)</f>
        <v>0</v>
      </c>
      <c r="AF58" s="827"/>
      <c r="AG58" s="827"/>
      <c r="AH58" s="827"/>
      <c r="AI58" s="828"/>
      <c r="AJ58" s="615" t="s">
        <v>6571</v>
      </c>
    </row>
    <row r="59" spans="1:36" s="567" customFormat="1" ht="15" customHeight="1">
      <c r="A59" s="615"/>
      <c r="B59" s="879" t="s">
        <v>6616</v>
      </c>
      <c r="C59" s="880"/>
      <c r="D59" s="880"/>
      <c r="E59" s="880"/>
      <c r="F59" s="880"/>
      <c r="G59" s="881"/>
      <c r="H59" s="882" t="s">
        <v>6617</v>
      </c>
      <c r="I59" s="883"/>
      <c r="J59" s="883"/>
      <c r="K59" s="883"/>
      <c r="L59" s="883"/>
      <c r="M59" s="883"/>
      <c r="N59" s="883"/>
      <c r="O59" s="883"/>
      <c r="P59" s="883"/>
      <c r="Q59" s="883"/>
      <c r="R59" s="883"/>
      <c r="S59" s="883"/>
      <c r="T59" s="883"/>
      <c r="U59" s="883"/>
      <c r="V59" s="883"/>
      <c r="W59" s="883"/>
      <c r="X59" s="883"/>
      <c r="Y59" s="883"/>
      <c r="Z59" s="883"/>
      <c r="AA59" s="883"/>
      <c r="AB59" s="883"/>
      <c r="AC59" s="884"/>
      <c r="AD59" s="622">
        <f>AD60+AD88+AD93+AD94</f>
        <v>0</v>
      </c>
      <c r="AE59" s="851">
        <f>AE60+AE88+AE93+AE94</f>
        <v>0</v>
      </c>
      <c r="AF59" s="851"/>
      <c r="AG59" s="851"/>
      <c r="AH59" s="851"/>
      <c r="AI59" s="852"/>
      <c r="AJ59" s="615" t="s">
        <v>6571</v>
      </c>
    </row>
    <row r="60" spans="1:36" s="567" customFormat="1" ht="27.75" customHeight="1">
      <c r="A60" s="615"/>
      <c r="B60" s="873" t="s">
        <v>6618</v>
      </c>
      <c r="C60" s="874"/>
      <c r="D60" s="874"/>
      <c r="E60" s="874"/>
      <c r="F60" s="874"/>
      <c r="G60" s="875"/>
      <c r="H60" s="876" t="s">
        <v>6619</v>
      </c>
      <c r="I60" s="877"/>
      <c r="J60" s="877"/>
      <c r="K60" s="877"/>
      <c r="L60" s="877"/>
      <c r="M60" s="877"/>
      <c r="N60" s="877"/>
      <c r="O60" s="877"/>
      <c r="P60" s="877"/>
      <c r="Q60" s="877"/>
      <c r="R60" s="877"/>
      <c r="S60" s="877"/>
      <c r="T60" s="877"/>
      <c r="U60" s="877"/>
      <c r="V60" s="877"/>
      <c r="W60" s="877"/>
      <c r="X60" s="877"/>
      <c r="Y60" s="877"/>
      <c r="Z60" s="877"/>
      <c r="AA60" s="877"/>
      <c r="AB60" s="877"/>
      <c r="AC60" s="878"/>
      <c r="AD60" s="622">
        <f>AD61+AD71+AD72</f>
        <v>0</v>
      </c>
      <c r="AE60" s="851">
        <f>AE61+AE71+AE72</f>
        <v>0</v>
      </c>
      <c r="AF60" s="851"/>
      <c r="AG60" s="851"/>
      <c r="AH60" s="851"/>
      <c r="AI60" s="852"/>
      <c r="AJ60" s="615" t="s">
        <v>6571</v>
      </c>
    </row>
    <row r="61" spans="1:36" s="567" customFormat="1" ht="25.5" customHeight="1">
      <c r="A61" s="615" t="s">
        <v>6586</v>
      </c>
      <c r="B61" s="867" t="s">
        <v>6620</v>
      </c>
      <c r="C61" s="868"/>
      <c r="D61" s="868"/>
      <c r="E61" s="868"/>
      <c r="F61" s="868"/>
      <c r="G61" s="869"/>
      <c r="H61" s="870" t="s">
        <v>6621</v>
      </c>
      <c r="I61" s="871"/>
      <c r="J61" s="871"/>
      <c r="K61" s="871"/>
      <c r="L61" s="871"/>
      <c r="M61" s="871"/>
      <c r="N61" s="871"/>
      <c r="O61" s="871"/>
      <c r="P61" s="871"/>
      <c r="Q61" s="871"/>
      <c r="R61" s="871"/>
      <c r="S61" s="871"/>
      <c r="T61" s="871"/>
      <c r="U61" s="871"/>
      <c r="V61" s="871"/>
      <c r="W61" s="871"/>
      <c r="X61" s="871"/>
      <c r="Y61" s="871"/>
      <c r="Z61" s="871"/>
      <c r="AA61" s="871"/>
      <c r="AB61" s="871"/>
      <c r="AC61" s="872"/>
      <c r="AD61" s="625">
        <f>SUM(AD62:AD70)</f>
        <v>0</v>
      </c>
      <c r="AE61" s="851">
        <f>SUM(AE62:AI70)</f>
        <v>0</v>
      </c>
      <c r="AF61" s="851"/>
      <c r="AG61" s="851"/>
      <c r="AH61" s="851"/>
      <c r="AI61" s="852"/>
      <c r="AJ61" s="615" t="s">
        <v>6571</v>
      </c>
    </row>
    <row r="62" spans="1:36" s="567" customFormat="1" ht="15" customHeight="1">
      <c r="A62" s="615" t="s">
        <v>6586</v>
      </c>
      <c r="B62" s="861" t="s">
        <v>6622</v>
      </c>
      <c r="C62" s="862"/>
      <c r="D62" s="862"/>
      <c r="E62" s="862"/>
      <c r="F62" s="862"/>
      <c r="G62" s="863"/>
      <c r="H62" s="864" t="s">
        <v>6623</v>
      </c>
      <c r="I62" s="865"/>
      <c r="J62" s="865"/>
      <c r="K62" s="865"/>
      <c r="L62" s="865"/>
      <c r="M62" s="865"/>
      <c r="N62" s="865"/>
      <c r="O62" s="865"/>
      <c r="P62" s="865"/>
      <c r="Q62" s="865"/>
      <c r="R62" s="865"/>
      <c r="S62" s="865"/>
      <c r="T62" s="865"/>
      <c r="U62" s="865"/>
      <c r="V62" s="865"/>
      <c r="W62" s="865"/>
      <c r="X62" s="865"/>
      <c r="Y62" s="865"/>
      <c r="Z62" s="865"/>
      <c r="AA62" s="865"/>
      <c r="AB62" s="865"/>
      <c r="AC62" s="866"/>
      <c r="AD62" s="621">
        <f>SUMIF('pdc 2015'!$G$612:$G$1604,'CE MINISTERIALE'!$B62,'pdc 2015'!$Q$612:$Q$1604)</f>
        <v>0</v>
      </c>
      <c r="AE62" s="853">
        <f t="shared" ref="AE62:AE71" si="0">ROUND(AD62/1000,0)</f>
        <v>0</v>
      </c>
      <c r="AF62" s="853"/>
      <c r="AG62" s="853"/>
      <c r="AH62" s="853"/>
      <c r="AI62" s="854"/>
      <c r="AJ62" s="615" t="s">
        <v>6571</v>
      </c>
    </row>
    <row r="63" spans="1:36" s="567" customFormat="1" ht="15" customHeight="1">
      <c r="A63" s="615" t="s">
        <v>6586</v>
      </c>
      <c r="B63" s="861" t="s">
        <v>6624</v>
      </c>
      <c r="C63" s="862"/>
      <c r="D63" s="862"/>
      <c r="E63" s="862"/>
      <c r="F63" s="862"/>
      <c r="G63" s="863"/>
      <c r="H63" s="864" t="s">
        <v>6625</v>
      </c>
      <c r="I63" s="865"/>
      <c r="J63" s="865"/>
      <c r="K63" s="865"/>
      <c r="L63" s="865"/>
      <c r="M63" s="865"/>
      <c r="N63" s="865"/>
      <c r="O63" s="865"/>
      <c r="P63" s="865"/>
      <c r="Q63" s="865"/>
      <c r="R63" s="865"/>
      <c r="S63" s="865"/>
      <c r="T63" s="865"/>
      <c r="U63" s="865"/>
      <c r="V63" s="865"/>
      <c r="W63" s="865"/>
      <c r="X63" s="865"/>
      <c r="Y63" s="865"/>
      <c r="Z63" s="865"/>
      <c r="AA63" s="865"/>
      <c r="AB63" s="865"/>
      <c r="AC63" s="866"/>
      <c r="AD63" s="621">
        <f>SUMIF('pdc 2015'!$G$612:$G$1604,'CE MINISTERIALE'!$B63,'pdc 2015'!$Q$612:$Q$1604)</f>
        <v>0</v>
      </c>
      <c r="AE63" s="853">
        <f t="shared" si="0"/>
        <v>0</v>
      </c>
      <c r="AF63" s="853"/>
      <c r="AG63" s="853"/>
      <c r="AH63" s="853"/>
      <c r="AI63" s="854"/>
      <c r="AJ63" s="615" t="s">
        <v>6571</v>
      </c>
    </row>
    <row r="64" spans="1:36" s="567" customFormat="1" ht="15" customHeight="1">
      <c r="A64" s="615" t="s">
        <v>6586</v>
      </c>
      <c r="B64" s="861" t="s">
        <v>6626</v>
      </c>
      <c r="C64" s="862"/>
      <c r="D64" s="862"/>
      <c r="E64" s="862"/>
      <c r="F64" s="862"/>
      <c r="G64" s="863"/>
      <c r="H64" s="864" t="s">
        <v>6627</v>
      </c>
      <c r="I64" s="865"/>
      <c r="J64" s="865"/>
      <c r="K64" s="865"/>
      <c r="L64" s="865"/>
      <c r="M64" s="865"/>
      <c r="N64" s="865"/>
      <c r="O64" s="865"/>
      <c r="P64" s="865"/>
      <c r="Q64" s="865"/>
      <c r="R64" s="865"/>
      <c r="S64" s="865"/>
      <c r="T64" s="865"/>
      <c r="U64" s="865"/>
      <c r="V64" s="865"/>
      <c r="W64" s="865"/>
      <c r="X64" s="865"/>
      <c r="Y64" s="865"/>
      <c r="Z64" s="865"/>
      <c r="AA64" s="865"/>
      <c r="AB64" s="865"/>
      <c r="AC64" s="866"/>
      <c r="AD64" s="621">
        <f>SUMIF('pdc 2015'!$G$612:$G$1604,'CE MINISTERIALE'!$B64,'pdc 2015'!$Q$612:$Q$1604)</f>
        <v>0</v>
      </c>
      <c r="AE64" s="853">
        <f t="shared" si="0"/>
        <v>0</v>
      </c>
      <c r="AF64" s="853"/>
      <c r="AG64" s="853"/>
      <c r="AH64" s="853"/>
      <c r="AI64" s="854"/>
      <c r="AJ64" s="615" t="s">
        <v>6571</v>
      </c>
    </row>
    <row r="65" spans="1:36" s="567" customFormat="1" ht="15" customHeight="1">
      <c r="A65" s="615" t="s">
        <v>6586</v>
      </c>
      <c r="B65" s="861" t="s">
        <v>6628</v>
      </c>
      <c r="C65" s="862"/>
      <c r="D65" s="862"/>
      <c r="E65" s="862"/>
      <c r="F65" s="862"/>
      <c r="G65" s="863"/>
      <c r="H65" s="864" t="s">
        <v>6629</v>
      </c>
      <c r="I65" s="865"/>
      <c r="J65" s="865"/>
      <c r="K65" s="865"/>
      <c r="L65" s="865"/>
      <c r="M65" s="865"/>
      <c r="N65" s="865"/>
      <c r="O65" s="865"/>
      <c r="P65" s="865"/>
      <c r="Q65" s="865"/>
      <c r="R65" s="865"/>
      <c r="S65" s="865"/>
      <c r="T65" s="865"/>
      <c r="U65" s="865"/>
      <c r="V65" s="865"/>
      <c r="W65" s="865"/>
      <c r="X65" s="865"/>
      <c r="Y65" s="865"/>
      <c r="Z65" s="865"/>
      <c r="AA65" s="865"/>
      <c r="AB65" s="865"/>
      <c r="AC65" s="866"/>
      <c r="AD65" s="621">
        <f>SUMIF('pdc 2015'!$G$612:$G$1604,'CE MINISTERIALE'!$B65,'pdc 2015'!$Q$612:$Q$1604)</f>
        <v>0</v>
      </c>
      <c r="AE65" s="853">
        <f t="shared" si="0"/>
        <v>0</v>
      </c>
      <c r="AF65" s="853"/>
      <c r="AG65" s="853"/>
      <c r="AH65" s="853"/>
      <c r="AI65" s="854"/>
      <c r="AJ65" s="615" t="s">
        <v>6571</v>
      </c>
    </row>
    <row r="66" spans="1:36" s="567" customFormat="1" ht="15" customHeight="1">
      <c r="A66" s="615" t="s">
        <v>6586</v>
      </c>
      <c r="B66" s="861" t="s">
        <v>6630</v>
      </c>
      <c r="C66" s="862"/>
      <c r="D66" s="862"/>
      <c r="E66" s="862"/>
      <c r="F66" s="862"/>
      <c r="G66" s="863"/>
      <c r="H66" s="864" t="s">
        <v>6631</v>
      </c>
      <c r="I66" s="865"/>
      <c r="J66" s="865"/>
      <c r="K66" s="865"/>
      <c r="L66" s="865"/>
      <c r="M66" s="865"/>
      <c r="N66" s="865"/>
      <c r="O66" s="865"/>
      <c r="P66" s="865"/>
      <c r="Q66" s="865"/>
      <c r="R66" s="865"/>
      <c r="S66" s="865"/>
      <c r="T66" s="865"/>
      <c r="U66" s="865"/>
      <c r="V66" s="865"/>
      <c r="W66" s="865"/>
      <c r="X66" s="865"/>
      <c r="Y66" s="865"/>
      <c r="Z66" s="865"/>
      <c r="AA66" s="865"/>
      <c r="AB66" s="865"/>
      <c r="AC66" s="866"/>
      <c r="AD66" s="621">
        <f>SUMIF('pdc 2015'!$G$612:$G$1604,'CE MINISTERIALE'!$B66,'pdc 2015'!$Q$612:$Q$1604)</f>
        <v>0</v>
      </c>
      <c r="AE66" s="827">
        <f t="shared" si="0"/>
        <v>0</v>
      </c>
      <c r="AF66" s="827"/>
      <c r="AG66" s="827"/>
      <c r="AH66" s="827"/>
      <c r="AI66" s="828"/>
      <c r="AJ66" s="615" t="s">
        <v>6571</v>
      </c>
    </row>
    <row r="67" spans="1:36" s="567" customFormat="1" ht="15" customHeight="1">
      <c r="A67" s="615" t="s">
        <v>6586</v>
      </c>
      <c r="B67" s="861" t="s">
        <v>6632</v>
      </c>
      <c r="C67" s="862"/>
      <c r="D67" s="862"/>
      <c r="E67" s="862"/>
      <c r="F67" s="862"/>
      <c r="G67" s="863"/>
      <c r="H67" s="864" t="s">
        <v>6633</v>
      </c>
      <c r="I67" s="865"/>
      <c r="J67" s="865"/>
      <c r="K67" s="865"/>
      <c r="L67" s="865"/>
      <c r="M67" s="865"/>
      <c r="N67" s="865"/>
      <c r="O67" s="865"/>
      <c r="P67" s="865"/>
      <c r="Q67" s="865"/>
      <c r="R67" s="865"/>
      <c r="S67" s="865"/>
      <c r="T67" s="865"/>
      <c r="U67" s="865"/>
      <c r="V67" s="865"/>
      <c r="W67" s="865"/>
      <c r="X67" s="865"/>
      <c r="Y67" s="865"/>
      <c r="Z67" s="865"/>
      <c r="AA67" s="865"/>
      <c r="AB67" s="865"/>
      <c r="AC67" s="866"/>
      <c r="AD67" s="621">
        <f>SUMIF('pdc 2015'!$G$612:$G$1604,'CE MINISTERIALE'!$B67,'pdc 2015'!$Q$612:$Q$1604)</f>
        <v>0</v>
      </c>
      <c r="AE67" s="827">
        <f t="shared" si="0"/>
        <v>0</v>
      </c>
      <c r="AF67" s="827"/>
      <c r="AG67" s="827"/>
      <c r="AH67" s="827"/>
      <c r="AI67" s="828"/>
      <c r="AJ67" s="615" t="s">
        <v>6571</v>
      </c>
    </row>
    <row r="68" spans="1:36" s="567" customFormat="1" ht="15" customHeight="1">
      <c r="A68" s="615" t="s">
        <v>6586</v>
      </c>
      <c r="B68" s="861" t="s">
        <v>6634</v>
      </c>
      <c r="C68" s="862"/>
      <c r="D68" s="862"/>
      <c r="E68" s="862"/>
      <c r="F68" s="862"/>
      <c r="G68" s="863"/>
      <c r="H68" s="864" t="s">
        <v>6635</v>
      </c>
      <c r="I68" s="865"/>
      <c r="J68" s="865"/>
      <c r="K68" s="865"/>
      <c r="L68" s="865"/>
      <c r="M68" s="865"/>
      <c r="N68" s="865"/>
      <c r="O68" s="865"/>
      <c r="P68" s="865"/>
      <c r="Q68" s="865"/>
      <c r="R68" s="865"/>
      <c r="S68" s="865"/>
      <c r="T68" s="865"/>
      <c r="U68" s="865"/>
      <c r="V68" s="865"/>
      <c r="W68" s="865"/>
      <c r="X68" s="865"/>
      <c r="Y68" s="865"/>
      <c r="Z68" s="865"/>
      <c r="AA68" s="865"/>
      <c r="AB68" s="865"/>
      <c r="AC68" s="866"/>
      <c r="AD68" s="621">
        <f>SUMIF('pdc 2015'!$G$612:$G$1604,'CE MINISTERIALE'!$B68,'pdc 2015'!$Q$612:$Q$1604)</f>
        <v>0</v>
      </c>
      <c r="AE68" s="827">
        <f t="shared" si="0"/>
        <v>0</v>
      </c>
      <c r="AF68" s="827"/>
      <c r="AG68" s="827"/>
      <c r="AH68" s="827"/>
      <c r="AI68" s="828"/>
      <c r="AJ68" s="615" t="s">
        <v>6571</v>
      </c>
    </row>
    <row r="69" spans="1:36" s="567" customFormat="1" ht="15" customHeight="1">
      <c r="A69" s="615" t="s">
        <v>6586</v>
      </c>
      <c r="B69" s="861" t="s">
        <v>6636</v>
      </c>
      <c r="C69" s="862"/>
      <c r="D69" s="862"/>
      <c r="E69" s="862"/>
      <c r="F69" s="862"/>
      <c r="G69" s="863"/>
      <c r="H69" s="864" t="s">
        <v>6637</v>
      </c>
      <c r="I69" s="865"/>
      <c r="J69" s="865"/>
      <c r="K69" s="865"/>
      <c r="L69" s="865"/>
      <c r="M69" s="865"/>
      <c r="N69" s="865"/>
      <c r="O69" s="865"/>
      <c r="P69" s="865"/>
      <c r="Q69" s="865"/>
      <c r="R69" s="865"/>
      <c r="S69" s="865"/>
      <c r="T69" s="865"/>
      <c r="U69" s="865"/>
      <c r="V69" s="865"/>
      <c r="W69" s="865"/>
      <c r="X69" s="865"/>
      <c r="Y69" s="865"/>
      <c r="Z69" s="865"/>
      <c r="AA69" s="865"/>
      <c r="AB69" s="865"/>
      <c r="AC69" s="866"/>
      <c r="AD69" s="621">
        <f>SUMIF('pdc 2015'!$G$612:$G$1604,'CE MINISTERIALE'!$B69,'pdc 2015'!$Q$612:$Q$1604)</f>
        <v>0</v>
      </c>
      <c r="AE69" s="827">
        <f t="shared" si="0"/>
        <v>0</v>
      </c>
      <c r="AF69" s="827"/>
      <c r="AG69" s="827"/>
      <c r="AH69" s="827"/>
      <c r="AI69" s="828"/>
      <c r="AJ69" s="615" t="s">
        <v>6571</v>
      </c>
    </row>
    <row r="70" spans="1:36" s="567" customFormat="1" ht="15" customHeight="1">
      <c r="A70" s="615" t="s">
        <v>6586</v>
      </c>
      <c r="B70" s="861" t="s">
        <v>6638</v>
      </c>
      <c r="C70" s="862"/>
      <c r="D70" s="862"/>
      <c r="E70" s="862"/>
      <c r="F70" s="862"/>
      <c r="G70" s="863"/>
      <c r="H70" s="864" t="s">
        <v>6639</v>
      </c>
      <c r="I70" s="865"/>
      <c r="J70" s="865"/>
      <c r="K70" s="865"/>
      <c r="L70" s="865"/>
      <c r="M70" s="865"/>
      <c r="N70" s="865"/>
      <c r="O70" s="865"/>
      <c r="P70" s="865"/>
      <c r="Q70" s="865"/>
      <c r="R70" s="865"/>
      <c r="S70" s="865"/>
      <c r="T70" s="865"/>
      <c r="U70" s="865"/>
      <c r="V70" s="865"/>
      <c r="W70" s="865"/>
      <c r="X70" s="865"/>
      <c r="Y70" s="865"/>
      <c r="Z70" s="865"/>
      <c r="AA70" s="865"/>
      <c r="AB70" s="865"/>
      <c r="AC70" s="866"/>
      <c r="AD70" s="621">
        <f>SUMIF('pdc 2015'!$G$612:$G$1604,'CE MINISTERIALE'!$B70,'pdc 2015'!$Q$612:$Q$1604)</f>
        <v>0</v>
      </c>
      <c r="AE70" s="827">
        <f t="shared" si="0"/>
        <v>0</v>
      </c>
      <c r="AF70" s="827"/>
      <c r="AG70" s="827"/>
      <c r="AH70" s="827"/>
      <c r="AI70" s="828"/>
      <c r="AJ70" s="615" t="s">
        <v>6571</v>
      </c>
    </row>
    <row r="71" spans="1:36" s="567" customFormat="1" ht="30.6" customHeight="1">
      <c r="A71" s="615"/>
      <c r="B71" s="867" t="s">
        <v>5332</v>
      </c>
      <c r="C71" s="868"/>
      <c r="D71" s="868"/>
      <c r="E71" s="868"/>
      <c r="F71" s="868"/>
      <c r="G71" s="869"/>
      <c r="H71" s="870" t="s">
        <v>6640</v>
      </c>
      <c r="I71" s="871"/>
      <c r="J71" s="871"/>
      <c r="K71" s="871"/>
      <c r="L71" s="871"/>
      <c r="M71" s="871"/>
      <c r="N71" s="871"/>
      <c r="O71" s="871"/>
      <c r="P71" s="871"/>
      <c r="Q71" s="871"/>
      <c r="R71" s="871"/>
      <c r="S71" s="871"/>
      <c r="T71" s="871"/>
      <c r="U71" s="871"/>
      <c r="V71" s="871"/>
      <c r="W71" s="871"/>
      <c r="X71" s="871"/>
      <c r="Y71" s="871"/>
      <c r="Z71" s="871"/>
      <c r="AA71" s="871"/>
      <c r="AB71" s="871"/>
      <c r="AC71" s="872"/>
      <c r="AD71" s="621">
        <f>SUMIF('pdc 2015'!$G$612:$G$1604,'CE MINISTERIALE'!$B71,'pdc 2015'!$Q$612:$Q$1604)</f>
        <v>0</v>
      </c>
      <c r="AE71" s="827">
        <f t="shared" si="0"/>
        <v>0</v>
      </c>
      <c r="AF71" s="827"/>
      <c r="AG71" s="827"/>
      <c r="AH71" s="827"/>
      <c r="AI71" s="828"/>
      <c r="AJ71" s="615" t="s">
        <v>6571</v>
      </c>
    </row>
    <row r="72" spans="1:36" s="567" customFormat="1" ht="28.15" customHeight="1">
      <c r="A72" s="615"/>
      <c r="B72" s="867" t="s">
        <v>6641</v>
      </c>
      <c r="C72" s="868"/>
      <c r="D72" s="868"/>
      <c r="E72" s="868"/>
      <c r="F72" s="868"/>
      <c r="G72" s="869"/>
      <c r="H72" s="870" t="s">
        <v>6642</v>
      </c>
      <c r="I72" s="871"/>
      <c r="J72" s="871"/>
      <c r="K72" s="871"/>
      <c r="L72" s="871"/>
      <c r="M72" s="871"/>
      <c r="N72" s="871"/>
      <c r="O72" s="871"/>
      <c r="P72" s="871"/>
      <c r="Q72" s="871"/>
      <c r="R72" s="871"/>
      <c r="S72" s="871"/>
      <c r="T72" s="871"/>
      <c r="U72" s="871"/>
      <c r="V72" s="871"/>
      <c r="W72" s="871"/>
      <c r="X72" s="871"/>
      <c r="Y72" s="871"/>
      <c r="Z72" s="871"/>
      <c r="AA72" s="871"/>
      <c r="AB72" s="871"/>
      <c r="AC72" s="872"/>
      <c r="AD72" s="625">
        <f>SUM(AD73:AD84)+AD87</f>
        <v>0</v>
      </c>
      <c r="AE72" s="851">
        <f>SUM(AE73:AI84)+AE87</f>
        <v>0</v>
      </c>
      <c r="AF72" s="851"/>
      <c r="AG72" s="851"/>
      <c r="AH72" s="851"/>
      <c r="AI72" s="852"/>
      <c r="AJ72" s="615" t="s">
        <v>6571</v>
      </c>
    </row>
    <row r="73" spans="1:36" s="567" customFormat="1" ht="15" customHeight="1">
      <c r="A73" s="615" t="s">
        <v>6643</v>
      </c>
      <c r="B73" s="861" t="s">
        <v>5319</v>
      </c>
      <c r="C73" s="862"/>
      <c r="D73" s="862"/>
      <c r="E73" s="862"/>
      <c r="F73" s="862"/>
      <c r="G73" s="863"/>
      <c r="H73" s="864" t="s">
        <v>6644</v>
      </c>
      <c r="I73" s="865"/>
      <c r="J73" s="865"/>
      <c r="K73" s="865"/>
      <c r="L73" s="865"/>
      <c r="M73" s="865"/>
      <c r="N73" s="865"/>
      <c r="O73" s="865"/>
      <c r="P73" s="865"/>
      <c r="Q73" s="865"/>
      <c r="R73" s="865"/>
      <c r="S73" s="865"/>
      <c r="T73" s="865"/>
      <c r="U73" s="865"/>
      <c r="V73" s="865"/>
      <c r="W73" s="865"/>
      <c r="X73" s="865"/>
      <c r="Y73" s="865"/>
      <c r="Z73" s="865"/>
      <c r="AA73" s="865"/>
      <c r="AB73" s="865"/>
      <c r="AC73" s="866"/>
      <c r="AD73" s="621">
        <f>SUMIF('pdc 2015'!$G$612:$G$1604,'CE MINISTERIALE'!$B73,'pdc 2015'!$Q$612:$Q$1604)</f>
        <v>0</v>
      </c>
      <c r="AE73" s="853">
        <f t="shared" ref="AE73:AE83" si="1">ROUND(AD73/1000,0)</f>
        <v>0</v>
      </c>
      <c r="AF73" s="853"/>
      <c r="AG73" s="853"/>
      <c r="AH73" s="853"/>
      <c r="AI73" s="854"/>
      <c r="AJ73" s="615" t="s">
        <v>6571</v>
      </c>
    </row>
    <row r="74" spans="1:36" s="567" customFormat="1" ht="15" customHeight="1">
      <c r="A74" s="615" t="s">
        <v>6643</v>
      </c>
      <c r="B74" s="861" t="s">
        <v>5374</v>
      </c>
      <c r="C74" s="862"/>
      <c r="D74" s="862"/>
      <c r="E74" s="862"/>
      <c r="F74" s="862"/>
      <c r="G74" s="863"/>
      <c r="H74" s="864" t="s">
        <v>6645</v>
      </c>
      <c r="I74" s="865"/>
      <c r="J74" s="865"/>
      <c r="K74" s="865"/>
      <c r="L74" s="865"/>
      <c r="M74" s="865"/>
      <c r="N74" s="865"/>
      <c r="O74" s="865"/>
      <c r="P74" s="865"/>
      <c r="Q74" s="865"/>
      <c r="R74" s="865"/>
      <c r="S74" s="865"/>
      <c r="T74" s="865"/>
      <c r="U74" s="865"/>
      <c r="V74" s="865"/>
      <c r="W74" s="865"/>
      <c r="X74" s="865"/>
      <c r="Y74" s="865"/>
      <c r="Z74" s="865"/>
      <c r="AA74" s="865"/>
      <c r="AB74" s="865"/>
      <c r="AC74" s="866"/>
      <c r="AD74" s="621">
        <f>SUMIF('pdc 2015'!$G$612:$G$1604,'CE MINISTERIALE'!$B74,'pdc 2015'!$Q$612:$Q$1604)</f>
        <v>0</v>
      </c>
      <c r="AE74" s="853">
        <f t="shared" si="1"/>
        <v>0</v>
      </c>
      <c r="AF74" s="853"/>
      <c r="AG74" s="853"/>
      <c r="AH74" s="853"/>
      <c r="AI74" s="854"/>
      <c r="AJ74" s="615" t="s">
        <v>6571</v>
      </c>
    </row>
    <row r="75" spans="1:36" s="567" customFormat="1" ht="15" customHeight="1">
      <c r="A75" s="615" t="s">
        <v>6646</v>
      </c>
      <c r="B75" s="861" t="s">
        <v>5326</v>
      </c>
      <c r="C75" s="862"/>
      <c r="D75" s="862"/>
      <c r="E75" s="862"/>
      <c r="F75" s="862"/>
      <c r="G75" s="863"/>
      <c r="H75" s="864" t="s">
        <v>6647</v>
      </c>
      <c r="I75" s="865"/>
      <c r="J75" s="865"/>
      <c r="K75" s="865"/>
      <c r="L75" s="865"/>
      <c r="M75" s="865"/>
      <c r="N75" s="865"/>
      <c r="O75" s="865"/>
      <c r="P75" s="865"/>
      <c r="Q75" s="865"/>
      <c r="R75" s="865"/>
      <c r="S75" s="865"/>
      <c r="T75" s="865"/>
      <c r="U75" s="865"/>
      <c r="V75" s="865"/>
      <c r="W75" s="865"/>
      <c r="X75" s="865"/>
      <c r="Y75" s="865"/>
      <c r="Z75" s="865"/>
      <c r="AA75" s="865"/>
      <c r="AB75" s="865"/>
      <c r="AC75" s="866"/>
      <c r="AD75" s="621">
        <f>SUMIF('pdc 2015'!$G$612:$G$1604,'CE MINISTERIALE'!$B75,'pdc 2015'!$Q$612:$Q$1604)</f>
        <v>0</v>
      </c>
      <c r="AE75" s="853">
        <f t="shared" si="1"/>
        <v>0</v>
      </c>
      <c r="AF75" s="853"/>
      <c r="AG75" s="853"/>
      <c r="AH75" s="853"/>
      <c r="AI75" s="854"/>
      <c r="AJ75" s="615" t="s">
        <v>6571</v>
      </c>
    </row>
    <row r="76" spans="1:36" s="567" customFormat="1" ht="15" customHeight="1">
      <c r="A76" s="615" t="s">
        <v>6643</v>
      </c>
      <c r="B76" s="861" t="s">
        <v>5386</v>
      </c>
      <c r="C76" s="862"/>
      <c r="D76" s="862"/>
      <c r="E76" s="862"/>
      <c r="F76" s="862"/>
      <c r="G76" s="863"/>
      <c r="H76" s="864" t="s">
        <v>6648</v>
      </c>
      <c r="I76" s="865"/>
      <c r="J76" s="865"/>
      <c r="K76" s="865"/>
      <c r="L76" s="865"/>
      <c r="M76" s="865"/>
      <c r="N76" s="865"/>
      <c r="O76" s="865"/>
      <c r="P76" s="865"/>
      <c r="Q76" s="865"/>
      <c r="R76" s="865"/>
      <c r="S76" s="865"/>
      <c r="T76" s="865"/>
      <c r="U76" s="865"/>
      <c r="V76" s="865"/>
      <c r="W76" s="865"/>
      <c r="X76" s="865"/>
      <c r="Y76" s="865"/>
      <c r="Z76" s="865"/>
      <c r="AA76" s="865"/>
      <c r="AB76" s="865"/>
      <c r="AC76" s="866"/>
      <c r="AD76" s="621">
        <f>SUMIF('pdc 2015'!$G$612:$G$1604,'CE MINISTERIALE'!$B76,'pdc 2015'!$Q$612:$Q$1604)</f>
        <v>0</v>
      </c>
      <c r="AE76" s="853">
        <f t="shared" si="1"/>
        <v>0</v>
      </c>
      <c r="AF76" s="853"/>
      <c r="AG76" s="853"/>
      <c r="AH76" s="853"/>
      <c r="AI76" s="854"/>
      <c r="AJ76" s="615" t="s">
        <v>6571</v>
      </c>
    </row>
    <row r="77" spans="1:36" s="567" customFormat="1" ht="15" customHeight="1">
      <c r="A77" s="615" t="s">
        <v>6643</v>
      </c>
      <c r="B77" s="861" t="s">
        <v>5368</v>
      </c>
      <c r="C77" s="862"/>
      <c r="D77" s="862"/>
      <c r="E77" s="862"/>
      <c r="F77" s="862"/>
      <c r="G77" s="863"/>
      <c r="H77" s="864" t="s">
        <v>6649</v>
      </c>
      <c r="I77" s="865"/>
      <c r="J77" s="865"/>
      <c r="K77" s="865"/>
      <c r="L77" s="865"/>
      <c r="M77" s="865"/>
      <c r="N77" s="865"/>
      <c r="O77" s="865"/>
      <c r="P77" s="865"/>
      <c r="Q77" s="865"/>
      <c r="R77" s="865"/>
      <c r="S77" s="865"/>
      <c r="T77" s="865"/>
      <c r="U77" s="865"/>
      <c r="V77" s="865"/>
      <c r="W77" s="865"/>
      <c r="X77" s="865"/>
      <c r="Y77" s="865"/>
      <c r="Z77" s="865"/>
      <c r="AA77" s="865"/>
      <c r="AB77" s="865"/>
      <c r="AC77" s="866"/>
      <c r="AD77" s="621">
        <f>SUMIF('pdc 2015'!$G$612:$G$1604,'CE MINISTERIALE'!$B77,'pdc 2015'!$Q$612:$Q$1604)</f>
        <v>0</v>
      </c>
      <c r="AE77" s="827">
        <f t="shared" si="1"/>
        <v>0</v>
      </c>
      <c r="AF77" s="827"/>
      <c r="AG77" s="827"/>
      <c r="AH77" s="827"/>
      <c r="AI77" s="828"/>
      <c r="AJ77" s="615" t="s">
        <v>6571</v>
      </c>
    </row>
    <row r="78" spans="1:36" s="567" customFormat="1" ht="15" customHeight="1">
      <c r="A78" s="615" t="s">
        <v>6643</v>
      </c>
      <c r="B78" s="861" t="s">
        <v>5362</v>
      </c>
      <c r="C78" s="862"/>
      <c r="D78" s="862"/>
      <c r="E78" s="862"/>
      <c r="F78" s="862"/>
      <c r="G78" s="863"/>
      <c r="H78" s="864" t="s">
        <v>6650</v>
      </c>
      <c r="I78" s="865"/>
      <c r="J78" s="865"/>
      <c r="K78" s="865"/>
      <c r="L78" s="865"/>
      <c r="M78" s="865"/>
      <c r="N78" s="865"/>
      <c r="O78" s="865"/>
      <c r="P78" s="865"/>
      <c r="Q78" s="865"/>
      <c r="R78" s="865"/>
      <c r="S78" s="865"/>
      <c r="T78" s="865"/>
      <c r="U78" s="865"/>
      <c r="V78" s="865"/>
      <c r="W78" s="865"/>
      <c r="X78" s="865"/>
      <c r="Y78" s="865"/>
      <c r="Z78" s="865"/>
      <c r="AA78" s="865"/>
      <c r="AB78" s="865"/>
      <c r="AC78" s="866"/>
      <c r="AD78" s="621">
        <f>SUMIF('pdc 2015'!$G$612:$G$1604,'CE MINISTERIALE'!$B78,'pdc 2015'!$Q$612:$Q$1604)</f>
        <v>0</v>
      </c>
      <c r="AE78" s="827">
        <f t="shared" si="1"/>
        <v>0</v>
      </c>
      <c r="AF78" s="827"/>
      <c r="AG78" s="827"/>
      <c r="AH78" s="827"/>
      <c r="AI78" s="828"/>
      <c r="AJ78" s="615" t="s">
        <v>6571</v>
      </c>
    </row>
    <row r="79" spans="1:36" s="567" customFormat="1" ht="15" customHeight="1">
      <c r="A79" s="615" t="s">
        <v>6643</v>
      </c>
      <c r="B79" s="861" t="s">
        <v>5380</v>
      </c>
      <c r="C79" s="862"/>
      <c r="D79" s="862"/>
      <c r="E79" s="862"/>
      <c r="F79" s="862"/>
      <c r="G79" s="863"/>
      <c r="H79" s="864" t="s">
        <v>6651</v>
      </c>
      <c r="I79" s="865"/>
      <c r="J79" s="865"/>
      <c r="K79" s="865"/>
      <c r="L79" s="865"/>
      <c r="M79" s="865"/>
      <c r="N79" s="865"/>
      <c r="O79" s="865"/>
      <c r="P79" s="865"/>
      <c r="Q79" s="865"/>
      <c r="R79" s="865"/>
      <c r="S79" s="865"/>
      <c r="T79" s="865"/>
      <c r="U79" s="865"/>
      <c r="V79" s="865"/>
      <c r="W79" s="865"/>
      <c r="X79" s="865"/>
      <c r="Y79" s="865"/>
      <c r="Z79" s="865"/>
      <c r="AA79" s="865"/>
      <c r="AB79" s="865"/>
      <c r="AC79" s="866"/>
      <c r="AD79" s="621">
        <f>SUMIF('pdc 2015'!$G$612:$G$1604,'CE MINISTERIALE'!$B79,'pdc 2015'!$Q$612:$Q$1604)</f>
        <v>0</v>
      </c>
      <c r="AE79" s="827">
        <f t="shared" si="1"/>
        <v>0</v>
      </c>
      <c r="AF79" s="827"/>
      <c r="AG79" s="827"/>
      <c r="AH79" s="827"/>
      <c r="AI79" s="828"/>
      <c r="AJ79" s="615" t="s">
        <v>6571</v>
      </c>
    </row>
    <row r="80" spans="1:36" s="567" customFormat="1" ht="15" customHeight="1">
      <c r="A80" s="615" t="s">
        <v>6643</v>
      </c>
      <c r="B80" s="861" t="s">
        <v>5392</v>
      </c>
      <c r="C80" s="862"/>
      <c r="D80" s="862"/>
      <c r="E80" s="862"/>
      <c r="F80" s="862"/>
      <c r="G80" s="863"/>
      <c r="H80" s="864" t="s">
        <v>6652</v>
      </c>
      <c r="I80" s="865"/>
      <c r="J80" s="865"/>
      <c r="K80" s="865"/>
      <c r="L80" s="865"/>
      <c r="M80" s="865"/>
      <c r="N80" s="865"/>
      <c r="O80" s="865"/>
      <c r="P80" s="865"/>
      <c r="Q80" s="865"/>
      <c r="R80" s="865"/>
      <c r="S80" s="865"/>
      <c r="T80" s="865"/>
      <c r="U80" s="865"/>
      <c r="V80" s="865"/>
      <c r="W80" s="865"/>
      <c r="X80" s="865"/>
      <c r="Y80" s="865"/>
      <c r="Z80" s="865"/>
      <c r="AA80" s="865"/>
      <c r="AB80" s="865"/>
      <c r="AC80" s="866"/>
      <c r="AD80" s="621">
        <f>SUMIF('pdc 2015'!$G$612:$G$1604,'CE MINISTERIALE'!$B80,'pdc 2015'!$Q$612:$Q$1604)</f>
        <v>0</v>
      </c>
      <c r="AE80" s="827">
        <f t="shared" si="1"/>
        <v>0</v>
      </c>
      <c r="AF80" s="827"/>
      <c r="AG80" s="827"/>
      <c r="AH80" s="827"/>
      <c r="AI80" s="828"/>
      <c r="AJ80" s="615" t="s">
        <v>6571</v>
      </c>
    </row>
    <row r="81" spans="1:39" s="567" customFormat="1" ht="15" customHeight="1">
      <c r="A81" s="615" t="s">
        <v>6643</v>
      </c>
      <c r="B81" s="861" t="s">
        <v>5406</v>
      </c>
      <c r="C81" s="862"/>
      <c r="D81" s="862"/>
      <c r="E81" s="862"/>
      <c r="F81" s="862"/>
      <c r="G81" s="863"/>
      <c r="H81" s="864" t="s">
        <v>6653</v>
      </c>
      <c r="I81" s="865"/>
      <c r="J81" s="865"/>
      <c r="K81" s="865"/>
      <c r="L81" s="865"/>
      <c r="M81" s="865"/>
      <c r="N81" s="865"/>
      <c r="O81" s="865"/>
      <c r="P81" s="865"/>
      <c r="Q81" s="865"/>
      <c r="R81" s="865"/>
      <c r="S81" s="865"/>
      <c r="T81" s="865"/>
      <c r="U81" s="865"/>
      <c r="V81" s="865"/>
      <c r="W81" s="865"/>
      <c r="X81" s="865"/>
      <c r="Y81" s="865"/>
      <c r="Z81" s="865"/>
      <c r="AA81" s="865"/>
      <c r="AB81" s="865"/>
      <c r="AC81" s="866"/>
      <c r="AD81" s="621">
        <f>SUMIF('pdc 2015'!$G$612:$G$1604,'CE MINISTERIALE'!$B81,'pdc 2015'!$Q$612:$Q$1604)</f>
        <v>0</v>
      </c>
      <c r="AE81" s="827">
        <f t="shared" si="1"/>
        <v>0</v>
      </c>
      <c r="AF81" s="827"/>
      <c r="AG81" s="827"/>
      <c r="AH81" s="827"/>
      <c r="AI81" s="828"/>
      <c r="AJ81" s="615" t="s">
        <v>6571</v>
      </c>
    </row>
    <row r="82" spans="1:39" s="567" customFormat="1" ht="15" customHeight="1">
      <c r="A82" s="615" t="s">
        <v>6643</v>
      </c>
      <c r="B82" s="861" t="s">
        <v>5399</v>
      </c>
      <c r="C82" s="862"/>
      <c r="D82" s="862"/>
      <c r="E82" s="862"/>
      <c r="F82" s="862"/>
      <c r="G82" s="863"/>
      <c r="H82" s="864" t="s">
        <v>6654</v>
      </c>
      <c r="I82" s="865"/>
      <c r="J82" s="865"/>
      <c r="K82" s="865"/>
      <c r="L82" s="865"/>
      <c r="M82" s="865"/>
      <c r="N82" s="865"/>
      <c r="O82" s="865"/>
      <c r="P82" s="865"/>
      <c r="Q82" s="865"/>
      <c r="R82" s="865"/>
      <c r="S82" s="865"/>
      <c r="T82" s="865"/>
      <c r="U82" s="865"/>
      <c r="V82" s="865"/>
      <c r="W82" s="865"/>
      <c r="X82" s="865"/>
      <c r="Y82" s="865"/>
      <c r="Z82" s="865"/>
      <c r="AA82" s="865"/>
      <c r="AB82" s="865"/>
      <c r="AC82" s="866"/>
      <c r="AD82" s="621">
        <f>SUMIF('pdc 2015'!$G$612:$G$1604,'CE MINISTERIALE'!$B82,'pdc 2015'!$Q$612:$Q$1604)</f>
        <v>0</v>
      </c>
      <c r="AE82" s="827">
        <f t="shared" si="1"/>
        <v>0</v>
      </c>
      <c r="AF82" s="827"/>
      <c r="AG82" s="827"/>
      <c r="AH82" s="827"/>
      <c r="AI82" s="828"/>
      <c r="AJ82" s="615" t="s">
        <v>6571</v>
      </c>
    </row>
    <row r="83" spans="1:39" s="567" customFormat="1" ht="15" customHeight="1">
      <c r="A83" s="615" t="s">
        <v>6643</v>
      </c>
      <c r="B83" s="861" t="s">
        <v>6655</v>
      </c>
      <c r="C83" s="862"/>
      <c r="D83" s="862"/>
      <c r="E83" s="862"/>
      <c r="F83" s="862"/>
      <c r="G83" s="863"/>
      <c r="H83" s="864" t="s">
        <v>6656</v>
      </c>
      <c r="I83" s="865"/>
      <c r="J83" s="865"/>
      <c r="K83" s="865"/>
      <c r="L83" s="865"/>
      <c r="M83" s="865"/>
      <c r="N83" s="865"/>
      <c r="O83" s="865"/>
      <c r="P83" s="865"/>
      <c r="Q83" s="865"/>
      <c r="R83" s="865"/>
      <c r="S83" s="865"/>
      <c r="T83" s="865"/>
      <c r="U83" s="865"/>
      <c r="V83" s="865"/>
      <c r="W83" s="865"/>
      <c r="X83" s="865"/>
      <c r="Y83" s="865"/>
      <c r="Z83" s="865"/>
      <c r="AA83" s="865"/>
      <c r="AB83" s="865"/>
      <c r="AC83" s="866"/>
      <c r="AD83" s="621">
        <f>SUMIF('pdc 2015'!$G$612:$G$1604,'CE MINISTERIALE'!$B83,'pdc 2015'!$Q$612:$Q$1604)</f>
        <v>0</v>
      </c>
      <c r="AE83" s="853">
        <f t="shared" si="1"/>
        <v>0</v>
      </c>
      <c r="AF83" s="853"/>
      <c r="AG83" s="853"/>
      <c r="AH83" s="853"/>
      <c r="AI83" s="854"/>
      <c r="AJ83" s="615" t="s">
        <v>6571</v>
      </c>
    </row>
    <row r="84" spans="1:39" s="567" customFormat="1" ht="30" customHeight="1">
      <c r="A84" s="615" t="s">
        <v>6646</v>
      </c>
      <c r="B84" s="861" t="s">
        <v>6657</v>
      </c>
      <c r="C84" s="862"/>
      <c r="D84" s="862"/>
      <c r="E84" s="862"/>
      <c r="F84" s="862"/>
      <c r="G84" s="863"/>
      <c r="H84" s="864" t="s">
        <v>6658</v>
      </c>
      <c r="I84" s="865"/>
      <c r="J84" s="865"/>
      <c r="K84" s="865"/>
      <c r="L84" s="865"/>
      <c r="M84" s="865"/>
      <c r="N84" s="865"/>
      <c r="O84" s="865"/>
      <c r="P84" s="865"/>
      <c r="Q84" s="865"/>
      <c r="R84" s="865"/>
      <c r="S84" s="865"/>
      <c r="T84" s="865"/>
      <c r="U84" s="865"/>
      <c r="V84" s="865"/>
      <c r="W84" s="865"/>
      <c r="X84" s="865"/>
      <c r="Y84" s="865"/>
      <c r="Z84" s="865"/>
      <c r="AA84" s="865"/>
      <c r="AB84" s="865"/>
      <c r="AC84" s="866"/>
      <c r="AD84" s="625">
        <f>SUM(AD85:AD86)</f>
        <v>0</v>
      </c>
      <c r="AE84" s="829">
        <f>SUM(AE85:AI86)</f>
        <v>0</v>
      </c>
      <c r="AF84" s="829"/>
      <c r="AG84" s="829"/>
      <c r="AH84" s="829"/>
      <c r="AI84" s="830"/>
      <c r="AJ84" s="615" t="s">
        <v>6571</v>
      </c>
    </row>
    <row r="85" spans="1:39" s="567" customFormat="1" ht="15" customHeight="1">
      <c r="A85" s="615" t="s">
        <v>6646</v>
      </c>
      <c r="B85" s="867" t="s">
        <v>6659</v>
      </c>
      <c r="C85" s="868"/>
      <c r="D85" s="868"/>
      <c r="E85" s="868"/>
      <c r="F85" s="868"/>
      <c r="G85" s="869"/>
      <c r="H85" s="870" t="s">
        <v>6660</v>
      </c>
      <c r="I85" s="871"/>
      <c r="J85" s="871"/>
      <c r="K85" s="871"/>
      <c r="L85" s="871"/>
      <c r="M85" s="871"/>
      <c r="N85" s="871"/>
      <c r="O85" s="871"/>
      <c r="P85" s="871"/>
      <c r="Q85" s="871"/>
      <c r="R85" s="871"/>
      <c r="S85" s="871"/>
      <c r="T85" s="871"/>
      <c r="U85" s="871"/>
      <c r="V85" s="871"/>
      <c r="W85" s="871"/>
      <c r="X85" s="871"/>
      <c r="Y85" s="871"/>
      <c r="Z85" s="871"/>
      <c r="AA85" s="871"/>
      <c r="AB85" s="871"/>
      <c r="AC85" s="872"/>
      <c r="AD85" s="621">
        <f>SUMIF('pdc 2015'!$G$612:$G$1604,'CE MINISTERIALE'!$B85,'pdc 2015'!$Q$612:$Q$1604)</f>
        <v>0</v>
      </c>
      <c r="AE85" s="827">
        <f>ROUND(AD85/1000,0)</f>
        <v>0</v>
      </c>
      <c r="AF85" s="827"/>
      <c r="AG85" s="827"/>
      <c r="AH85" s="827"/>
      <c r="AI85" s="828"/>
      <c r="AJ85" s="615" t="s">
        <v>6571</v>
      </c>
    </row>
    <row r="86" spans="1:39" s="567" customFormat="1" ht="30.6" customHeight="1">
      <c r="A86" s="615" t="s">
        <v>6646</v>
      </c>
      <c r="B86" s="867" t="s">
        <v>5311</v>
      </c>
      <c r="C86" s="868"/>
      <c r="D86" s="868"/>
      <c r="E86" s="868"/>
      <c r="F86" s="868"/>
      <c r="G86" s="869"/>
      <c r="H86" s="870" t="s">
        <v>6661</v>
      </c>
      <c r="I86" s="871"/>
      <c r="J86" s="871"/>
      <c r="K86" s="871"/>
      <c r="L86" s="871"/>
      <c r="M86" s="871"/>
      <c r="N86" s="871"/>
      <c r="O86" s="871"/>
      <c r="P86" s="871"/>
      <c r="Q86" s="871"/>
      <c r="R86" s="871"/>
      <c r="S86" s="871"/>
      <c r="T86" s="871"/>
      <c r="U86" s="871"/>
      <c r="V86" s="871"/>
      <c r="W86" s="871"/>
      <c r="X86" s="871"/>
      <c r="Y86" s="871"/>
      <c r="Z86" s="871"/>
      <c r="AA86" s="871"/>
      <c r="AB86" s="871"/>
      <c r="AC86" s="872"/>
      <c r="AD86" s="621">
        <f>SUMIF('pdc 2015'!$G$612:$G$1604,'CE MINISTERIALE'!$B86,'pdc 2015'!$Q$612:$Q$1604)</f>
        <v>0</v>
      </c>
      <c r="AE86" s="827">
        <f>ROUND(AD86/1000,0)</f>
        <v>0</v>
      </c>
      <c r="AF86" s="827"/>
      <c r="AG86" s="827"/>
      <c r="AH86" s="827"/>
      <c r="AI86" s="828"/>
      <c r="AJ86" s="615" t="s">
        <v>6571</v>
      </c>
    </row>
    <row r="87" spans="1:39" s="567" customFormat="1" ht="15" customHeight="1">
      <c r="A87" s="615"/>
      <c r="B87" s="861" t="s">
        <v>5338</v>
      </c>
      <c r="C87" s="862"/>
      <c r="D87" s="862"/>
      <c r="E87" s="862"/>
      <c r="F87" s="862"/>
      <c r="G87" s="863"/>
      <c r="H87" s="864" t="s">
        <v>6662</v>
      </c>
      <c r="I87" s="865"/>
      <c r="J87" s="865"/>
      <c r="K87" s="865"/>
      <c r="L87" s="865"/>
      <c r="M87" s="865"/>
      <c r="N87" s="865"/>
      <c r="O87" s="865"/>
      <c r="P87" s="865"/>
      <c r="Q87" s="865"/>
      <c r="R87" s="865"/>
      <c r="S87" s="865"/>
      <c r="T87" s="865"/>
      <c r="U87" s="865"/>
      <c r="V87" s="865"/>
      <c r="W87" s="865"/>
      <c r="X87" s="865"/>
      <c r="Y87" s="865"/>
      <c r="Z87" s="865"/>
      <c r="AA87" s="865"/>
      <c r="AB87" s="865"/>
      <c r="AC87" s="866"/>
      <c r="AD87" s="621">
        <f>SUMIF('pdc 2015'!$G$612:$G$1604,'CE MINISTERIALE'!$B87,'pdc 2015'!$Q$612:$Q$1604)</f>
        <v>0</v>
      </c>
      <c r="AE87" s="853">
        <f>ROUND(AD87/1000,0)</f>
        <v>0</v>
      </c>
      <c r="AF87" s="853"/>
      <c r="AG87" s="853"/>
      <c r="AH87" s="853"/>
      <c r="AI87" s="854"/>
      <c r="AJ87" s="615" t="s">
        <v>6571</v>
      </c>
    </row>
    <row r="88" spans="1:39" s="567" customFormat="1" ht="31.9" customHeight="1">
      <c r="A88" s="615" t="s">
        <v>6643</v>
      </c>
      <c r="B88" s="873" t="s">
        <v>6663</v>
      </c>
      <c r="C88" s="874"/>
      <c r="D88" s="874"/>
      <c r="E88" s="874"/>
      <c r="F88" s="874"/>
      <c r="G88" s="875"/>
      <c r="H88" s="876" t="s">
        <v>6664</v>
      </c>
      <c r="I88" s="877"/>
      <c r="J88" s="877"/>
      <c r="K88" s="877"/>
      <c r="L88" s="877"/>
      <c r="M88" s="877"/>
      <c r="N88" s="877"/>
      <c r="O88" s="877"/>
      <c r="P88" s="877"/>
      <c r="Q88" s="877"/>
      <c r="R88" s="877"/>
      <c r="S88" s="877"/>
      <c r="T88" s="877"/>
      <c r="U88" s="877"/>
      <c r="V88" s="877"/>
      <c r="W88" s="877"/>
      <c r="X88" s="877"/>
      <c r="Y88" s="877"/>
      <c r="Z88" s="877"/>
      <c r="AA88" s="877"/>
      <c r="AB88" s="877"/>
      <c r="AC88" s="878"/>
      <c r="AD88" s="622">
        <f>SUM(AD89:AD92)</f>
        <v>0</v>
      </c>
      <c r="AE88" s="851">
        <f>SUM(AE89:AI92)</f>
        <v>0</v>
      </c>
      <c r="AF88" s="851"/>
      <c r="AG88" s="851"/>
      <c r="AH88" s="851"/>
      <c r="AI88" s="852"/>
      <c r="AJ88" s="615" t="s">
        <v>6571</v>
      </c>
    </row>
    <row r="89" spans="1:39" s="567" customFormat="1" ht="15" customHeight="1">
      <c r="A89" s="615" t="s">
        <v>6643</v>
      </c>
      <c r="B89" s="867" t="s">
        <v>5427</v>
      </c>
      <c r="C89" s="868"/>
      <c r="D89" s="868"/>
      <c r="E89" s="868"/>
      <c r="F89" s="868"/>
      <c r="G89" s="869"/>
      <c r="H89" s="870" t="s">
        <v>6665</v>
      </c>
      <c r="I89" s="871"/>
      <c r="J89" s="871"/>
      <c r="K89" s="871"/>
      <c r="L89" s="871"/>
      <c r="M89" s="871"/>
      <c r="N89" s="871"/>
      <c r="O89" s="871"/>
      <c r="P89" s="871"/>
      <c r="Q89" s="871"/>
      <c r="R89" s="871"/>
      <c r="S89" s="871"/>
      <c r="T89" s="871"/>
      <c r="U89" s="871"/>
      <c r="V89" s="871"/>
      <c r="W89" s="871"/>
      <c r="X89" s="871"/>
      <c r="Y89" s="871"/>
      <c r="Z89" s="871"/>
      <c r="AA89" s="871"/>
      <c r="AB89" s="871"/>
      <c r="AC89" s="872"/>
      <c r="AD89" s="621">
        <f>SUMIF('pdc 2015'!$G$612:$G$1604,'CE MINISTERIALE'!$B89,'pdc 2015'!$Q$612:$Q$1604)</f>
        <v>0</v>
      </c>
      <c r="AE89" s="827">
        <f>ROUND(AD89/1000,0)</f>
        <v>0</v>
      </c>
      <c r="AF89" s="827"/>
      <c r="AG89" s="827"/>
      <c r="AH89" s="827"/>
      <c r="AI89" s="828"/>
      <c r="AJ89" s="615" t="s">
        <v>6571</v>
      </c>
    </row>
    <row r="90" spans="1:39" s="567" customFormat="1" ht="15" customHeight="1">
      <c r="A90" s="615" t="s">
        <v>6643</v>
      </c>
      <c r="B90" s="867" t="s">
        <v>5433</v>
      </c>
      <c r="C90" s="868"/>
      <c r="D90" s="868"/>
      <c r="E90" s="868"/>
      <c r="F90" s="868"/>
      <c r="G90" s="869"/>
      <c r="H90" s="870" t="s">
        <v>6666</v>
      </c>
      <c r="I90" s="871"/>
      <c r="J90" s="871"/>
      <c r="K90" s="871"/>
      <c r="L90" s="871"/>
      <c r="M90" s="871"/>
      <c r="N90" s="871"/>
      <c r="O90" s="871"/>
      <c r="P90" s="871"/>
      <c r="Q90" s="871"/>
      <c r="R90" s="871"/>
      <c r="S90" s="871"/>
      <c r="T90" s="871"/>
      <c r="U90" s="871"/>
      <c r="V90" s="871"/>
      <c r="W90" s="871"/>
      <c r="X90" s="871"/>
      <c r="Y90" s="871"/>
      <c r="Z90" s="871"/>
      <c r="AA90" s="871"/>
      <c r="AB90" s="871"/>
      <c r="AC90" s="872"/>
      <c r="AD90" s="621">
        <f>SUMIF('pdc 2015'!$G$612:$G$1604,'CE MINISTERIALE'!$B90,'pdc 2015'!$Q$612:$Q$1604)</f>
        <v>0</v>
      </c>
      <c r="AE90" s="827">
        <f>ROUND(AD90/1000,0)</f>
        <v>0</v>
      </c>
      <c r="AF90" s="827"/>
      <c r="AG90" s="827"/>
      <c r="AH90" s="827"/>
      <c r="AI90" s="828"/>
      <c r="AJ90" s="615" t="s">
        <v>6571</v>
      </c>
    </row>
    <row r="91" spans="1:39" s="567" customFormat="1" ht="15" customHeight="1">
      <c r="A91" s="615" t="s">
        <v>6643</v>
      </c>
      <c r="B91" s="867" t="s">
        <v>6667</v>
      </c>
      <c r="C91" s="868"/>
      <c r="D91" s="868"/>
      <c r="E91" s="868"/>
      <c r="F91" s="868"/>
      <c r="G91" s="869"/>
      <c r="H91" s="870" t="s">
        <v>6668</v>
      </c>
      <c r="I91" s="871"/>
      <c r="J91" s="871"/>
      <c r="K91" s="871"/>
      <c r="L91" s="871"/>
      <c r="M91" s="871"/>
      <c r="N91" s="871"/>
      <c r="O91" s="871"/>
      <c r="P91" s="871"/>
      <c r="Q91" s="871"/>
      <c r="R91" s="871"/>
      <c r="S91" s="871"/>
      <c r="T91" s="871"/>
      <c r="U91" s="871"/>
      <c r="V91" s="871"/>
      <c r="W91" s="871"/>
      <c r="X91" s="871"/>
      <c r="Y91" s="871"/>
      <c r="Z91" s="871"/>
      <c r="AA91" s="871"/>
      <c r="AB91" s="871"/>
      <c r="AC91" s="872"/>
      <c r="AD91" s="621">
        <f>SUMIF('pdc 2015'!$G$612:$G$1604,'CE MINISTERIALE'!$B91,'pdc 2015'!$Q$612:$Q$1604)</f>
        <v>0</v>
      </c>
      <c r="AE91" s="827">
        <f>ROUND(AD91/1000,0)</f>
        <v>0</v>
      </c>
      <c r="AF91" s="827"/>
      <c r="AG91" s="827"/>
      <c r="AH91" s="827"/>
      <c r="AI91" s="828"/>
      <c r="AJ91" s="615" t="s">
        <v>6571</v>
      </c>
    </row>
    <row r="92" spans="1:39" s="567" customFormat="1" ht="34.15" customHeight="1">
      <c r="A92" s="615" t="s">
        <v>6643</v>
      </c>
      <c r="B92" s="867" t="s">
        <v>5439</v>
      </c>
      <c r="C92" s="868"/>
      <c r="D92" s="868"/>
      <c r="E92" s="868"/>
      <c r="F92" s="868"/>
      <c r="G92" s="869"/>
      <c r="H92" s="870" t="s">
        <v>6669</v>
      </c>
      <c r="I92" s="871"/>
      <c r="J92" s="871"/>
      <c r="K92" s="871"/>
      <c r="L92" s="871"/>
      <c r="M92" s="871"/>
      <c r="N92" s="871"/>
      <c r="O92" s="871"/>
      <c r="P92" s="871"/>
      <c r="Q92" s="871"/>
      <c r="R92" s="871"/>
      <c r="S92" s="871"/>
      <c r="T92" s="871"/>
      <c r="U92" s="871"/>
      <c r="V92" s="871"/>
      <c r="W92" s="871"/>
      <c r="X92" s="871"/>
      <c r="Y92" s="871"/>
      <c r="Z92" s="871"/>
      <c r="AA92" s="871"/>
      <c r="AB92" s="871"/>
      <c r="AC92" s="872"/>
      <c r="AD92" s="621">
        <f>SUMIF('pdc 2015'!$G$612:$G$1604,'CE MINISTERIALE'!$B92,'pdc 2015'!$Q$612:$Q$1604)</f>
        <v>0</v>
      </c>
      <c r="AE92" s="827">
        <f>ROUND(AD92/1000,0)</f>
        <v>0</v>
      </c>
      <c r="AF92" s="827"/>
      <c r="AG92" s="827"/>
      <c r="AH92" s="827"/>
      <c r="AI92" s="828"/>
      <c r="AJ92" s="615" t="s">
        <v>6571</v>
      </c>
    </row>
    <row r="93" spans="1:39" s="567" customFormat="1" ht="15" customHeight="1">
      <c r="A93" s="615"/>
      <c r="B93" s="873" t="s">
        <v>5347</v>
      </c>
      <c r="C93" s="874"/>
      <c r="D93" s="874"/>
      <c r="E93" s="874"/>
      <c r="F93" s="874"/>
      <c r="G93" s="875"/>
      <c r="H93" s="876" t="s">
        <v>6670</v>
      </c>
      <c r="I93" s="877"/>
      <c r="J93" s="877"/>
      <c r="K93" s="877"/>
      <c r="L93" s="877"/>
      <c r="M93" s="877"/>
      <c r="N93" s="877"/>
      <c r="O93" s="877"/>
      <c r="P93" s="877"/>
      <c r="Q93" s="877"/>
      <c r="R93" s="877"/>
      <c r="S93" s="877"/>
      <c r="T93" s="877"/>
      <c r="U93" s="877"/>
      <c r="V93" s="877"/>
      <c r="W93" s="877"/>
      <c r="X93" s="877"/>
      <c r="Y93" s="877"/>
      <c r="Z93" s="877"/>
      <c r="AA93" s="877"/>
      <c r="AB93" s="877"/>
      <c r="AC93" s="878"/>
      <c r="AD93" s="621">
        <f>SUMIF('pdc 2015'!$G$612:$G$1604,'CE MINISTERIALE'!$B93,'pdc 2015'!$Q$612:$Q$1604)</f>
        <v>0</v>
      </c>
      <c r="AE93" s="827">
        <f>ROUND(AD93/1000,0)</f>
        <v>0</v>
      </c>
      <c r="AF93" s="827"/>
      <c r="AG93" s="827"/>
      <c r="AH93" s="827"/>
      <c r="AI93" s="828"/>
      <c r="AJ93" s="615" t="s">
        <v>6571</v>
      </c>
      <c r="AM93" s="89"/>
    </row>
    <row r="94" spans="1:39" s="567" customFormat="1" ht="15" customHeight="1">
      <c r="A94" s="615"/>
      <c r="B94" s="873" t="s">
        <v>6671</v>
      </c>
      <c r="C94" s="874"/>
      <c r="D94" s="874"/>
      <c r="E94" s="874"/>
      <c r="F94" s="874"/>
      <c r="G94" s="875"/>
      <c r="H94" s="876" t="s">
        <v>6672</v>
      </c>
      <c r="I94" s="877"/>
      <c r="J94" s="877"/>
      <c r="K94" s="877"/>
      <c r="L94" s="877"/>
      <c r="M94" s="877"/>
      <c r="N94" s="877"/>
      <c r="O94" s="877"/>
      <c r="P94" s="877"/>
      <c r="Q94" s="877"/>
      <c r="R94" s="877"/>
      <c r="S94" s="877"/>
      <c r="T94" s="877"/>
      <c r="U94" s="877"/>
      <c r="V94" s="877"/>
      <c r="W94" s="877"/>
      <c r="X94" s="877"/>
      <c r="Y94" s="877"/>
      <c r="Z94" s="877"/>
      <c r="AA94" s="877"/>
      <c r="AB94" s="877"/>
      <c r="AC94" s="878"/>
      <c r="AD94" s="622">
        <f>SUM(AD95:AD101)</f>
        <v>0</v>
      </c>
      <c r="AE94" s="851">
        <f>SUM(AE95:AI101)</f>
        <v>0</v>
      </c>
      <c r="AF94" s="851"/>
      <c r="AG94" s="851"/>
      <c r="AH94" s="851"/>
      <c r="AI94" s="852"/>
      <c r="AJ94" s="615" t="s">
        <v>6571</v>
      </c>
      <c r="AM94" s="89"/>
    </row>
    <row r="95" spans="1:39" s="567" customFormat="1" ht="15" customHeight="1">
      <c r="A95" s="615"/>
      <c r="B95" s="867" t="s">
        <v>5515</v>
      </c>
      <c r="C95" s="868"/>
      <c r="D95" s="868"/>
      <c r="E95" s="868"/>
      <c r="F95" s="868"/>
      <c r="G95" s="869"/>
      <c r="H95" s="870" t="s">
        <v>6673</v>
      </c>
      <c r="I95" s="871"/>
      <c r="J95" s="871"/>
      <c r="K95" s="871"/>
      <c r="L95" s="871"/>
      <c r="M95" s="871"/>
      <c r="N95" s="871"/>
      <c r="O95" s="871"/>
      <c r="P95" s="871"/>
      <c r="Q95" s="871"/>
      <c r="R95" s="871"/>
      <c r="S95" s="871"/>
      <c r="T95" s="871"/>
      <c r="U95" s="871"/>
      <c r="V95" s="871"/>
      <c r="W95" s="871"/>
      <c r="X95" s="871"/>
      <c r="Y95" s="871"/>
      <c r="Z95" s="871"/>
      <c r="AA95" s="871"/>
      <c r="AB95" s="871"/>
      <c r="AC95" s="872"/>
      <c r="AD95" s="621">
        <f>SUMIF('pdc 2015'!$G$612:$G$1604,'CE MINISTERIALE'!$B95,'pdc 2015'!$Q$612:$Q$1604)</f>
        <v>0</v>
      </c>
      <c r="AE95" s="827">
        <f t="shared" ref="AE95:AE101" si="2">ROUND(AD95/1000,0)</f>
        <v>0</v>
      </c>
      <c r="AF95" s="827"/>
      <c r="AG95" s="827"/>
      <c r="AH95" s="827"/>
      <c r="AI95" s="828"/>
      <c r="AJ95" s="615" t="s">
        <v>6571</v>
      </c>
      <c r="AM95" s="89"/>
    </row>
    <row r="96" spans="1:39" s="567" customFormat="1" ht="15" customHeight="1">
      <c r="A96" s="615"/>
      <c r="B96" s="867" t="s">
        <v>5523</v>
      </c>
      <c r="C96" s="868"/>
      <c r="D96" s="868"/>
      <c r="E96" s="868"/>
      <c r="F96" s="868"/>
      <c r="G96" s="869"/>
      <c r="H96" s="870" t="s">
        <v>6674</v>
      </c>
      <c r="I96" s="871"/>
      <c r="J96" s="871"/>
      <c r="K96" s="871"/>
      <c r="L96" s="871"/>
      <c r="M96" s="871"/>
      <c r="N96" s="871"/>
      <c r="O96" s="871"/>
      <c r="P96" s="871"/>
      <c r="Q96" s="871"/>
      <c r="R96" s="871"/>
      <c r="S96" s="871"/>
      <c r="T96" s="871"/>
      <c r="U96" s="871"/>
      <c r="V96" s="871"/>
      <c r="W96" s="871"/>
      <c r="X96" s="871"/>
      <c r="Y96" s="871"/>
      <c r="Z96" s="871"/>
      <c r="AA96" s="871"/>
      <c r="AB96" s="871"/>
      <c r="AC96" s="872"/>
      <c r="AD96" s="621">
        <f>SUMIF('pdc 2015'!$G$612:$G$1604,'CE MINISTERIALE'!$B96,'pdc 2015'!$Q$612:$Q$1604)</f>
        <v>0</v>
      </c>
      <c r="AE96" s="827">
        <f t="shared" si="2"/>
        <v>0</v>
      </c>
      <c r="AF96" s="827"/>
      <c r="AG96" s="827"/>
      <c r="AH96" s="827"/>
      <c r="AI96" s="828"/>
      <c r="AJ96" s="615" t="s">
        <v>6571</v>
      </c>
      <c r="AM96" s="89"/>
    </row>
    <row r="97" spans="1:36" s="567" customFormat="1" ht="15" customHeight="1">
      <c r="A97" s="615"/>
      <c r="B97" s="867" t="s">
        <v>6675</v>
      </c>
      <c r="C97" s="868"/>
      <c r="D97" s="868"/>
      <c r="E97" s="868"/>
      <c r="F97" s="868"/>
      <c r="G97" s="869"/>
      <c r="H97" s="870" t="s">
        <v>6676</v>
      </c>
      <c r="I97" s="871"/>
      <c r="J97" s="871"/>
      <c r="K97" s="871"/>
      <c r="L97" s="871"/>
      <c r="M97" s="871"/>
      <c r="N97" s="871"/>
      <c r="O97" s="871"/>
      <c r="P97" s="871"/>
      <c r="Q97" s="871"/>
      <c r="R97" s="871"/>
      <c r="S97" s="871"/>
      <c r="T97" s="871"/>
      <c r="U97" s="871"/>
      <c r="V97" s="871"/>
      <c r="W97" s="871"/>
      <c r="X97" s="871"/>
      <c r="Y97" s="871"/>
      <c r="Z97" s="871"/>
      <c r="AA97" s="871"/>
      <c r="AB97" s="871"/>
      <c r="AC97" s="872"/>
      <c r="AD97" s="621">
        <f>SUMIF('pdc 2015'!$G$612:$G$1604,'CE MINISTERIALE'!$B97,'pdc 2015'!$Q$612:$Q$1604)</f>
        <v>0</v>
      </c>
      <c r="AE97" s="827">
        <f t="shared" si="2"/>
        <v>0</v>
      </c>
      <c r="AF97" s="827"/>
      <c r="AG97" s="827"/>
      <c r="AH97" s="827"/>
      <c r="AI97" s="828"/>
      <c r="AJ97" s="615" t="s">
        <v>6571</v>
      </c>
    </row>
    <row r="98" spans="1:36" s="567" customFormat="1" ht="30" customHeight="1">
      <c r="A98" s="615"/>
      <c r="B98" s="867" t="s">
        <v>5529</v>
      </c>
      <c r="C98" s="868"/>
      <c r="D98" s="868"/>
      <c r="E98" s="868"/>
      <c r="F98" s="868"/>
      <c r="G98" s="869"/>
      <c r="H98" s="870" t="s">
        <v>6677</v>
      </c>
      <c r="I98" s="871"/>
      <c r="J98" s="871"/>
      <c r="K98" s="871"/>
      <c r="L98" s="871"/>
      <c r="M98" s="871"/>
      <c r="N98" s="871"/>
      <c r="O98" s="871"/>
      <c r="P98" s="871"/>
      <c r="Q98" s="871"/>
      <c r="R98" s="871"/>
      <c r="S98" s="871"/>
      <c r="T98" s="871"/>
      <c r="U98" s="871"/>
      <c r="V98" s="871"/>
      <c r="W98" s="871"/>
      <c r="X98" s="871"/>
      <c r="Y98" s="871"/>
      <c r="Z98" s="871"/>
      <c r="AA98" s="871"/>
      <c r="AB98" s="871"/>
      <c r="AC98" s="872"/>
      <c r="AD98" s="621">
        <f>SUMIF('pdc 2015'!$G$612:$G$1604,'CE MINISTERIALE'!$B98,'pdc 2015'!$Q$612:$Q$1604)</f>
        <v>0</v>
      </c>
      <c r="AE98" s="827">
        <f t="shared" si="2"/>
        <v>0</v>
      </c>
      <c r="AF98" s="827"/>
      <c r="AG98" s="827"/>
      <c r="AH98" s="827"/>
      <c r="AI98" s="828"/>
      <c r="AJ98" s="615" t="s">
        <v>6571</v>
      </c>
    </row>
    <row r="99" spans="1:36" s="567" customFormat="1" ht="25.5" customHeight="1">
      <c r="A99" s="615" t="s">
        <v>6586</v>
      </c>
      <c r="B99" s="867" t="s">
        <v>6678</v>
      </c>
      <c r="C99" s="868"/>
      <c r="D99" s="868"/>
      <c r="E99" s="868"/>
      <c r="F99" s="868"/>
      <c r="G99" s="869"/>
      <c r="H99" s="870" t="s">
        <v>6679</v>
      </c>
      <c r="I99" s="871"/>
      <c r="J99" s="871"/>
      <c r="K99" s="871"/>
      <c r="L99" s="871"/>
      <c r="M99" s="871"/>
      <c r="N99" s="871"/>
      <c r="O99" s="871"/>
      <c r="P99" s="871"/>
      <c r="Q99" s="871"/>
      <c r="R99" s="871"/>
      <c r="S99" s="871"/>
      <c r="T99" s="871"/>
      <c r="U99" s="871"/>
      <c r="V99" s="871"/>
      <c r="W99" s="871"/>
      <c r="X99" s="871"/>
      <c r="Y99" s="871"/>
      <c r="Z99" s="871"/>
      <c r="AA99" s="871"/>
      <c r="AB99" s="871"/>
      <c r="AC99" s="872"/>
      <c r="AD99" s="621">
        <f>SUMIF('pdc 2015'!$G$612:$G$1604,'CE MINISTERIALE'!$B99,'pdc 2015'!$Q$612:$Q$1604)</f>
        <v>0</v>
      </c>
      <c r="AE99" s="827">
        <f t="shared" si="2"/>
        <v>0</v>
      </c>
      <c r="AF99" s="827"/>
      <c r="AG99" s="827"/>
      <c r="AH99" s="827"/>
      <c r="AI99" s="828"/>
      <c r="AJ99" s="615" t="s">
        <v>6571</v>
      </c>
    </row>
    <row r="100" spans="1:36" s="567" customFormat="1" ht="15" customHeight="1">
      <c r="A100" s="615"/>
      <c r="B100" s="867" t="s">
        <v>5535</v>
      </c>
      <c r="C100" s="868"/>
      <c r="D100" s="868"/>
      <c r="E100" s="868"/>
      <c r="F100" s="868"/>
      <c r="G100" s="869"/>
      <c r="H100" s="870" t="s">
        <v>6680</v>
      </c>
      <c r="I100" s="871"/>
      <c r="J100" s="871"/>
      <c r="K100" s="871"/>
      <c r="L100" s="871"/>
      <c r="M100" s="871"/>
      <c r="N100" s="871"/>
      <c r="O100" s="871"/>
      <c r="P100" s="871"/>
      <c r="Q100" s="871"/>
      <c r="R100" s="871"/>
      <c r="S100" s="871"/>
      <c r="T100" s="871"/>
      <c r="U100" s="871"/>
      <c r="V100" s="871"/>
      <c r="W100" s="871"/>
      <c r="X100" s="871"/>
      <c r="Y100" s="871"/>
      <c r="Z100" s="871"/>
      <c r="AA100" s="871"/>
      <c r="AB100" s="871"/>
      <c r="AC100" s="872"/>
      <c r="AD100" s="621">
        <f>SUMIF('pdc 2015'!$G$612:$G$1604,'CE MINISTERIALE'!$B100,'pdc 2015'!$Q$612:$Q$1604)</f>
        <v>0</v>
      </c>
      <c r="AE100" s="827">
        <f t="shared" si="2"/>
        <v>0</v>
      </c>
      <c r="AF100" s="827"/>
      <c r="AG100" s="827"/>
      <c r="AH100" s="827"/>
      <c r="AI100" s="828"/>
      <c r="AJ100" s="615" t="s">
        <v>6571</v>
      </c>
    </row>
    <row r="101" spans="1:36" s="567" customFormat="1" ht="15" customHeight="1">
      <c r="A101" s="615" t="s">
        <v>6586</v>
      </c>
      <c r="B101" s="867" t="s">
        <v>6681</v>
      </c>
      <c r="C101" s="868"/>
      <c r="D101" s="868"/>
      <c r="E101" s="868"/>
      <c r="F101" s="868"/>
      <c r="G101" s="869"/>
      <c r="H101" s="870" t="s">
        <v>6682</v>
      </c>
      <c r="I101" s="871"/>
      <c r="J101" s="871"/>
      <c r="K101" s="871"/>
      <c r="L101" s="871"/>
      <c r="M101" s="871"/>
      <c r="N101" s="871"/>
      <c r="O101" s="871"/>
      <c r="P101" s="871"/>
      <c r="Q101" s="871"/>
      <c r="R101" s="871"/>
      <c r="S101" s="871"/>
      <c r="T101" s="871"/>
      <c r="U101" s="871"/>
      <c r="V101" s="871"/>
      <c r="W101" s="871"/>
      <c r="X101" s="871"/>
      <c r="Y101" s="871"/>
      <c r="Z101" s="871"/>
      <c r="AA101" s="871"/>
      <c r="AB101" s="871"/>
      <c r="AC101" s="872"/>
      <c r="AD101" s="621">
        <f>SUMIF('pdc 2015'!$G$612:$G$1604,'CE MINISTERIALE'!$B101,'pdc 2015'!$Q$612:$Q$1604)</f>
        <v>0</v>
      </c>
      <c r="AE101" s="827">
        <f t="shared" si="2"/>
        <v>0</v>
      </c>
      <c r="AF101" s="827"/>
      <c r="AG101" s="827"/>
      <c r="AH101" s="827"/>
      <c r="AI101" s="828"/>
      <c r="AJ101" s="615" t="s">
        <v>6571</v>
      </c>
    </row>
    <row r="102" spans="1:36" s="567" customFormat="1" ht="15" customHeight="1">
      <c r="A102" s="626"/>
      <c r="B102" s="879" t="s">
        <v>6683</v>
      </c>
      <c r="C102" s="880"/>
      <c r="D102" s="880"/>
      <c r="E102" s="880"/>
      <c r="F102" s="880"/>
      <c r="G102" s="881"/>
      <c r="H102" s="882" t="s">
        <v>6684</v>
      </c>
      <c r="I102" s="883"/>
      <c r="J102" s="883"/>
      <c r="K102" s="883"/>
      <c r="L102" s="883"/>
      <c r="M102" s="883"/>
      <c r="N102" s="883"/>
      <c r="O102" s="883"/>
      <c r="P102" s="883"/>
      <c r="Q102" s="883"/>
      <c r="R102" s="883"/>
      <c r="S102" s="883"/>
      <c r="T102" s="883"/>
      <c r="U102" s="883"/>
      <c r="V102" s="883"/>
      <c r="W102" s="883"/>
      <c r="X102" s="883"/>
      <c r="Y102" s="883"/>
      <c r="Z102" s="883"/>
      <c r="AA102" s="883"/>
      <c r="AB102" s="883"/>
      <c r="AC102" s="884"/>
      <c r="AD102" s="622">
        <f>AD103+AD104+AD107+AD111+AD115</f>
        <v>0</v>
      </c>
      <c r="AE102" s="829">
        <f>AE103+AE104+AE107+AE111+AE115</f>
        <v>0</v>
      </c>
      <c r="AF102" s="829"/>
      <c r="AG102" s="829"/>
      <c r="AH102" s="829"/>
      <c r="AI102" s="830"/>
      <c r="AJ102" s="615" t="s">
        <v>6571</v>
      </c>
    </row>
    <row r="103" spans="1:36" s="567" customFormat="1" ht="15" customHeight="1">
      <c r="A103" s="626"/>
      <c r="B103" s="873" t="s">
        <v>5601</v>
      </c>
      <c r="C103" s="874"/>
      <c r="D103" s="874"/>
      <c r="E103" s="874"/>
      <c r="F103" s="874"/>
      <c r="G103" s="875"/>
      <c r="H103" s="876" t="s">
        <v>6685</v>
      </c>
      <c r="I103" s="877"/>
      <c r="J103" s="877"/>
      <c r="K103" s="877"/>
      <c r="L103" s="877"/>
      <c r="M103" s="877"/>
      <c r="N103" s="877"/>
      <c r="O103" s="877"/>
      <c r="P103" s="877"/>
      <c r="Q103" s="877"/>
      <c r="R103" s="877"/>
      <c r="S103" s="877"/>
      <c r="T103" s="877"/>
      <c r="U103" s="877"/>
      <c r="V103" s="877"/>
      <c r="W103" s="877"/>
      <c r="X103" s="877"/>
      <c r="Y103" s="877"/>
      <c r="Z103" s="877"/>
      <c r="AA103" s="877"/>
      <c r="AB103" s="877"/>
      <c r="AC103" s="878"/>
      <c r="AD103" s="621">
        <f>SUMIF('pdc 2015'!$G$612:$G$1604,'CE MINISTERIALE'!$B103,'pdc 2015'!$Q$612:$Q$1604)</f>
        <v>0</v>
      </c>
      <c r="AE103" s="827">
        <f>ROUND(AD103/1000,0)</f>
        <v>0</v>
      </c>
      <c r="AF103" s="827"/>
      <c r="AG103" s="827"/>
      <c r="AH103" s="827"/>
      <c r="AI103" s="828"/>
      <c r="AJ103" s="615" t="s">
        <v>6571</v>
      </c>
    </row>
    <row r="104" spans="1:36" s="567" customFormat="1" ht="15" customHeight="1">
      <c r="A104" s="627"/>
      <c r="B104" s="873" t="s">
        <v>6686</v>
      </c>
      <c r="C104" s="874"/>
      <c r="D104" s="874"/>
      <c r="E104" s="874"/>
      <c r="F104" s="874"/>
      <c r="G104" s="875"/>
      <c r="H104" s="876" t="s">
        <v>6687</v>
      </c>
      <c r="I104" s="877"/>
      <c r="J104" s="877"/>
      <c r="K104" s="877"/>
      <c r="L104" s="877"/>
      <c r="M104" s="877"/>
      <c r="N104" s="877"/>
      <c r="O104" s="877"/>
      <c r="P104" s="877"/>
      <c r="Q104" s="877"/>
      <c r="R104" s="877"/>
      <c r="S104" s="877"/>
      <c r="T104" s="877"/>
      <c r="U104" s="877"/>
      <c r="V104" s="877"/>
      <c r="W104" s="877"/>
      <c r="X104" s="877"/>
      <c r="Y104" s="877"/>
      <c r="Z104" s="877"/>
      <c r="AA104" s="877"/>
      <c r="AB104" s="877"/>
      <c r="AC104" s="878"/>
      <c r="AD104" s="622">
        <f>SUM(AD105:AD106)</f>
        <v>0</v>
      </c>
      <c r="AE104" s="853">
        <f>SUM(AE105:AI106)</f>
        <v>0</v>
      </c>
      <c r="AF104" s="853"/>
      <c r="AG104" s="853"/>
      <c r="AH104" s="853"/>
      <c r="AI104" s="854"/>
      <c r="AJ104" s="615" t="s">
        <v>6571</v>
      </c>
    </row>
    <row r="105" spans="1:36" s="567" customFormat="1" ht="25.5" customHeight="1">
      <c r="A105" s="627"/>
      <c r="B105" s="867" t="s">
        <v>5622</v>
      </c>
      <c r="C105" s="868"/>
      <c r="D105" s="868"/>
      <c r="E105" s="868"/>
      <c r="F105" s="868"/>
      <c r="G105" s="869"/>
      <c r="H105" s="870" t="s">
        <v>6688</v>
      </c>
      <c r="I105" s="871"/>
      <c r="J105" s="871"/>
      <c r="K105" s="871"/>
      <c r="L105" s="871"/>
      <c r="M105" s="871"/>
      <c r="N105" s="871"/>
      <c r="O105" s="871"/>
      <c r="P105" s="871"/>
      <c r="Q105" s="871"/>
      <c r="R105" s="871"/>
      <c r="S105" s="871"/>
      <c r="T105" s="871"/>
      <c r="U105" s="871"/>
      <c r="V105" s="871"/>
      <c r="W105" s="871"/>
      <c r="X105" s="871"/>
      <c r="Y105" s="871"/>
      <c r="Z105" s="871"/>
      <c r="AA105" s="871"/>
      <c r="AB105" s="871"/>
      <c r="AC105" s="872"/>
      <c r="AD105" s="621">
        <f>SUMIF('pdc 2015'!$G$612:$G$1604,'CE MINISTERIALE'!$B105,'pdc 2015'!$Q$612:$Q$1604)</f>
        <v>0</v>
      </c>
      <c r="AE105" s="853">
        <f>ROUND(AD105/1000,0)</f>
        <v>0</v>
      </c>
      <c r="AF105" s="853"/>
      <c r="AG105" s="853"/>
      <c r="AH105" s="853"/>
      <c r="AI105" s="854"/>
      <c r="AJ105" s="615" t="s">
        <v>6571</v>
      </c>
    </row>
    <row r="106" spans="1:36" s="567" customFormat="1" ht="15" customHeight="1">
      <c r="A106" s="627"/>
      <c r="B106" s="867" t="s">
        <v>5636</v>
      </c>
      <c r="C106" s="868"/>
      <c r="D106" s="868"/>
      <c r="E106" s="868"/>
      <c r="F106" s="868"/>
      <c r="G106" s="869"/>
      <c r="H106" s="870" t="s">
        <v>6689</v>
      </c>
      <c r="I106" s="871"/>
      <c r="J106" s="871"/>
      <c r="K106" s="871"/>
      <c r="L106" s="871"/>
      <c r="M106" s="871"/>
      <c r="N106" s="871"/>
      <c r="O106" s="871"/>
      <c r="P106" s="871"/>
      <c r="Q106" s="871"/>
      <c r="R106" s="871"/>
      <c r="S106" s="871"/>
      <c r="T106" s="871"/>
      <c r="U106" s="871"/>
      <c r="V106" s="871"/>
      <c r="W106" s="871"/>
      <c r="X106" s="871"/>
      <c r="Y106" s="871"/>
      <c r="Z106" s="871"/>
      <c r="AA106" s="871"/>
      <c r="AB106" s="871"/>
      <c r="AC106" s="872"/>
      <c r="AD106" s="621">
        <f>SUMIF('pdc 2015'!$G$612:$G$1604,'CE MINISTERIALE'!$B106,'pdc 2015'!$Q$612:$Q$1604)</f>
        <v>0</v>
      </c>
      <c r="AE106" s="853">
        <f>ROUND(AD106/1000,0)</f>
        <v>0</v>
      </c>
      <c r="AF106" s="853"/>
      <c r="AG106" s="853"/>
      <c r="AH106" s="853"/>
      <c r="AI106" s="854"/>
      <c r="AJ106" s="615" t="s">
        <v>6571</v>
      </c>
    </row>
    <row r="107" spans="1:36" s="567" customFormat="1" ht="15" customHeight="1">
      <c r="A107" s="628" t="s">
        <v>6586</v>
      </c>
      <c r="B107" s="873" t="s">
        <v>6690</v>
      </c>
      <c r="C107" s="874"/>
      <c r="D107" s="874"/>
      <c r="E107" s="874"/>
      <c r="F107" s="874"/>
      <c r="G107" s="875"/>
      <c r="H107" s="876" t="s">
        <v>6691</v>
      </c>
      <c r="I107" s="877"/>
      <c r="J107" s="877"/>
      <c r="K107" s="877"/>
      <c r="L107" s="877"/>
      <c r="M107" s="877"/>
      <c r="N107" s="877"/>
      <c r="O107" s="877"/>
      <c r="P107" s="877"/>
      <c r="Q107" s="877"/>
      <c r="R107" s="877"/>
      <c r="S107" s="877"/>
      <c r="T107" s="877"/>
      <c r="U107" s="877"/>
      <c r="V107" s="877"/>
      <c r="W107" s="877"/>
      <c r="X107" s="877"/>
      <c r="Y107" s="877"/>
      <c r="Z107" s="877"/>
      <c r="AA107" s="877"/>
      <c r="AB107" s="877"/>
      <c r="AC107" s="878"/>
      <c r="AD107" s="622">
        <f>SUM(AD108:AD110)</f>
        <v>0</v>
      </c>
      <c r="AE107" s="851">
        <f>SUM(AE108:AI110)</f>
        <v>0</v>
      </c>
      <c r="AF107" s="851"/>
      <c r="AG107" s="851"/>
      <c r="AH107" s="851"/>
      <c r="AI107" s="852"/>
      <c r="AJ107" s="615" t="s">
        <v>6571</v>
      </c>
    </row>
    <row r="108" spans="1:36" s="567" customFormat="1" ht="25.5" customHeight="1">
      <c r="A108" s="615" t="s">
        <v>6586</v>
      </c>
      <c r="B108" s="867" t="s">
        <v>6692</v>
      </c>
      <c r="C108" s="868"/>
      <c r="D108" s="868"/>
      <c r="E108" s="868"/>
      <c r="F108" s="868"/>
      <c r="G108" s="869"/>
      <c r="H108" s="870" t="s">
        <v>6693</v>
      </c>
      <c r="I108" s="871"/>
      <c r="J108" s="871"/>
      <c r="K108" s="871"/>
      <c r="L108" s="871"/>
      <c r="M108" s="871"/>
      <c r="N108" s="871"/>
      <c r="O108" s="871"/>
      <c r="P108" s="871"/>
      <c r="Q108" s="871"/>
      <c r="R108" s="871"/>
      <c r="S108" s="871"/>
      <c r="T108" s="871"/>
      <c r="U108" s="871"/>
      <c r="V108" s="871"/>
      <c r="W108" s="871"/>
      <c r="X108" s="871"/>
      <c r="Y108" s="871"/>
      <c r="Z108" s="871"/>
      <c r="AA108" s="871"/>
      <c r="AB108" s="871"/>
      <c r="AC108" s="872"/>
      <c r="AD108" s="621">
        <f>SUMIF('pdc 2015'!$G$612:$G$1604,'CE MINISTERIALE'!$B108,'pdc 2015'!$Q$612:$Q$1604)</f>
        <v>0</v>
      </c>
      <c r="AE108" s="827">
        <f>ROUND(AD108/1000,0)</f>
        <v>0</v>
      </c>
      <c r="AF108" s="827"/>
      <c r="AG108" s="827"/>
      <c r="AH108" s="827"/>
      <c r="AI108" s="828"/>
      <c r="AJ108" s="615" t="s">
        <v>6571</v>
      </c>
    </row>
    <row r="109" spans="1:36" s="567" customFormat="1" ht="15" customHeight="1">
      <c r="A109" s="615" t="s">
        <v>6586</v>
      </c>
      <c r="B109" s="867" t="s">
        <v>6694</v>
      </c>
      <c r="C109" s="868"/>
      <c r="D109" s="868"/>
      <c r="E109" s="868"/>
      <c r="F109" s="868"/>
      <c r="G109" s="869"/>
      <c r="H109" s="870" t="s">
        <v>6695</v>
      </c>
      <c r="I109" s="871"/>
      <c r="J109" s="871"/>
      <c r="K109" s="871"/>
      <c r="L109" s="871"/>
      <c r="M109" s="871"/>
      <c r="N109" s="871"/>
      <c r="O109" s="871"/>
      <c r="P109" s="871"/>
      <c r="Q109" s="871"/>
      <c r="R109" s="871"/>
      <c r="S109" s="871"/>
      <c r="T109" s="871"/>
      <c r="U109" s="871"/>
      <c r="V109" s="871"/>
      <c r="W109" s="871"/>
      <c r="X109" s="871"/>
      <c r="Y109" s="871"/>
      <c r="Z109" s="871"/>
      <c r="AA109" s="871"/>
      <c r="AB109" s="871"/>
      <c r="AC109" s="872"/>
      <c r="AD109" s="621">
        <f>SUMIF('pdc 2015'!$G$612:$G$1604,'CE MINISTERIALE'!$B109,'pdc 2015'!$Q$612:$Q$1604)</f>
        <v>0</v>
      </c>
      <c r="AE109" s="827">
        <f>ROUND(AD109/1000,0)</f>
        <v>0</v>
      </c>
      <c r="AF109" s="827"/>
      <c r="AG109" s="827"/>
      <c r="AH109" s="827"/>
      <c r="AI109" s="828"/>
      <c r="AJ109" s="615" t="s">
        <v>6571</v>
      </c>
    </row>
    <row r="110" spans="1:36" s="567" customFormat="1" ht="15" customHeight="1">
      <c r="A110" s="615" t="s">
        <v>6586</v>
      </c>
      <c r="B110" s="867" t="s">
        <v>6696</v>
      </c>
      <c r="C110" s="868"/>
      <c r="D110" s="868"/>
      <c r="E110" s="868"/>
      <c r="F110" s="868"/>
      <c r="G110" s="869"/>
      <c r="H110" s="870" t="s">
        <v>6697</v>
      </c>
      <c r="I110" s="871"/>
      <c r="J110" s="871"/>
      <c r="K110" s="871"/>
      <c r="L110" s="871"/>
      <c r="M110" s="871"/>
      <c r="N110" s="871"/>
      <c r="O110" s="871"/>
      <c r="P110" s="871"/>
      <c r="Q110" s="871"/>
      <c r="R110" s="871"/>
      <c r="S110" s="871"/>
      <c r="T110" s="871"/>
      <c r="U110" s="871"/>
      <c r="V110" s="871"/>
      <c r="W110" s="871"/>
      <c r="X110" s="871"/>
      <c r="Y110" s="871"/>
      <c r="Z110" s="871"/>
      <c r="AA110" s="871"/>
      <c r="AB110" s="871"/>
      <c r="AC110" s="872"/>
      <c r="AD110" s="621">
        <f>SUMIF('pdc 2015'!$G$612:$G$1604,'CE MINISTERIALE'!$B110,'pdc 2015'!$Q$612:$Q$1604)</f>
        <v>0</v>
      </c>
      <c r="AE110" s="827">
        <f>ROUND(AD110/1000,0)</f>
        <v>0</v>
      </c>
      <c r="AF110" s="827"/>
      <c r="AG110" s="827"/>
      <c r="AH110" s="827"/>
      <c r="AI110" s="828"/>
      <c r="AJ110" s="615" t="s">
        <v>6571</v>
      </c>
    </row>
    <row r="111" spans="1:36" s="567" customFormat="1" ht="15" customHeight="1">
      <c r="A111" s="615"/>
      <c r="B111" s="873" t="s">
        <v>6698</v>
      </c>
      <c r="C111" s="874"/>
      <c r="D111" s="874"/>
      <c r="E111" s="874"/>
      <c r="F111" s="874"/>
      <c r="G111" s="875"/>
      <c r="H111" s="876" t="s">
        <v>6699</v>
      </c>
      <c r="I111" s="877"/>
      <c r="J111" s="877"/>
      <c r="K111" s="877"/>
      <c r="L111" s="877"/>
      <c r="M111" s="877"/>
      <c r="N111" s="877"/>
      <c r="O111" s="877"/>
      <c r="P111" s="877"/>
      <c r="Q111" s="877"/>
      <c r="R111" s="877"/>
      <c r="S111" s="877"/>
      <c r="T111" s="877"/>
      <c r="U111" s="877"/>
      <c r="V111" s="877"/>
      <c r="W111" s="877"/>
      <c r="X111" s="877"/>
      <c r="Y111" s="877"/>
      <c r="Z111" s="877"/>
      <c r="AA111" s="877"/>
      <c r="AB111" s="877"/>
      <c r="AC111" s="878"/>
      <c r="AD111" s="622">
        <f>SUM(AD112:AD114)</f>
        <v>0</v>
      </c>
      <c r="AE111" s="851">
        <f>SUM(AE112:AI114)</f>
        <v>0</v>
      </c>
      <c r="AF111" s="851"/>
      <c r="AG111" s="851"/>
      <c r="AH111" s="851"/>
      <c r="AI111" s="852"/>
      <c r="AJ111" s="615" t="s">
        <v>6571</v>
      </c>
    </row>
    <row r="112" spans="1:36" s="567" customFormat="1" ht="25.5" customHeight="1">
      <c r="A112" s="615"/>
      <c r="B112" s="867" t="s">
        <v>5629</v>
      </c>
      <c r="C112" s="868"/>
      <c r="D112" s="868"/>
      <c r="E112" s="868"/>
      <c r="F112" s="868"/>
      <c r="G112" s="869"/>
      <c r="H112" s="870" t="s">
        <v>6700</v>
      </c>
      <c r="I112" s="871"/>
      <c r="J112" s="871"/>
      <c r="K112" s="871"/>
      <c r="L112" s="871"/>
      <c r="M112" s="871"/>
      <c r="N112" s="871"/>
      <c r="O112" s="871"/>
      <c r="P112" s="871"/>
      <c r="Q112" s="871"/>
      <c r="R112" s="871"/>
      <c r="S112" s="871"/>
      <c r="T112" s="871"/>
      <c r="U112" s="871"/>
      <c r="V112" s="871"/>
      <c r="W112" s="871"/>
      <c r="X112" s="871"/>
      <c r="Y112" s="871"/>
      <c r="Z112" s="871"/>
      <c r="AA112" s="871"/>
      <c r="AB112" s="871"/>
      <c r="AC112" s="872"/>
      <c r="AD112" s="621">
        <f>SUMIF('pdc 2015'!$G$612:$G$1604,'CE MINISTERIALE'!$B112,'pdc 2015'!$Q$612:$Q$1604)</f>
        <v>0</v>
      </c>
      <c r="AE112" s="827">
        <f>ROUND(AD112/1000,0)</f>
        <v>0</v>
      </c>
      <c r="AF112" s="827"/>
      <c r="AG112" s="827"/>
      <c r="AH112" s="827"/>
      <c r="AI112" s="828"/>
      <c r="AJ112" s="615" t="s">
        <v>6571</v>
      </c>
    </row>
    <row r="113" spans="1:36" s="567" customFormat="1" ht="15" customHeight="1">
      <c r="A113" s="615"/>
      <c r="B113" s="867" t="s">
        <v>5690</v>
      </c>
      <c r="C113" s="868"/>
      <c r="D113" s="868"/>
      <c r="E113" s="868"/>
      <c r="F113" s="868"/>
      <c r="G113" s="869"/>
      <c r="H113" s="870" t="s">
        <v>6701</v>
      </c>
      <c r="I113" s="871"/>
      <c r="J113" s="871"/>
      <c r="K113" s="871"/>
      <c r="L113" s="871"/>
      <c r="M113" s="871"/>
      <c r="N113" s="871"/>
      <c r="O113" s="871"/>
      <c r="P113" s="871"/>
      <c r="Q113" s="871"/>
      <c r="R113" s="871"/>
      <c r="S113" s="871"/>
      <c r="T113" s="871"/>
      <c r="U113" s="871"/>
      <c r="V113" s="871"/>
      <c r="W113" s="871"/>
      <c r="X113" s="871"/>
      <c r="Y113" s="871"/>
      <c r="Z113" s="871"/>
      <c r="AA113" s="871"/>
      <c r="AB113" s="871"/>
      <c r="AC113" s="872"/>
      <c r="AD113" s="621">
        <f>SUMIF('pdc 2015'!$G$612:$G$1604,'CE MINISTERIALE'!$B113,'pdc 2015'!$Q$612:$Q$1604)</f>
        <v>0</v>
      </c>
      <c r="AE113" s="827">
        <f>ROUND(AD113/1000,0)</f>
        <v>0</v>
      </c>
      <c r="AF113" s="827"/>
      <c r="AG113" s="827"/>
      <c r="AH113" s="827"/>
      <c r="AI113" s="828"/>
      <c r="AJ113" s="615" t="s">
        <v>6571</v>
      </c>
    </row>
    <row r="114" spans="1:36" s="567" customFormat="1" ht="15" customHeight="1">
      <c r="A114" s="615"/>
      <c r="B114" s="867" t="s">
        <v>5678</v>
      </c>
      <c r="C114" s="868"/>
      <c r="D114" s="868"/>
      <c r="E114" s="868"/>
      <c r="F114" s="868"/>
      <c r="G114" s="869"/>
      <c r="H114" s="870" t="s">
        <v>6702</v>
      </c>
      <c r="I114" s="871"/>
      <c r="J114" s="871"/>
      <c r="K114" s="871"/>
      <c r="L114" s="871"/>
      <c r="M114" s="871"/>
      <c r="N114" s="871"/>
      <c r="O114" s="871"/>
      <c r="P114" s="871"/>
      <c r="Q114" s="871"/>
      <c r="R114" s="871"/>
      <c r="S114" s="871"/>
      <c r="T114" s="871"/>
      <c r="U114" s="871"/>
      <c r="V114" s="871"/>
      <c r="W114" s="871"/>
      <c r="X114" s="871"/>
      <c r="Y114" s="871"/>
      <c r="Z114" s="871"/>
      <c r="AA114" s="871"/>
      <c r="AB114" s="871"/>
      <c r="AC114" s="872"/>
      <c r="AD114" s="621">
        <f>SUMIF('pdc 2015'!$G$612:$G$1604,'CE MINISTERIALE'!$B114,'pdc 2015'!$Q$612:$Q$1604)</f>
        <v>0</v>
      </c>
      <c r="AE114" s="827">
        <f>ROUND(AD114/1000,0)</f>
        <v>0</v>
      </c>
      <c r="AF114" s="827"/>
      <c r="AG114" s="827"/>
      <c r="AH114" s="827"/>
      <c r="AI114" s="828"/>
      <c r="AJ114" s="615" t="s">
        <v>6571</v>
      </c>
    </row>
    <row r="115" spans="1:36" s="567" customFormat="1" ht="15" customHeight="1">
      <c r="A115" s="615"/>
      <c r="B115" s="873" t="s">
        <v>6703</v>
      </c>
      <c r="C115" s="874"/>
      <c r="D115" s="874"/>
      <c r="E115" s="874"/>
      <c r="F115" s="874"/>
      <c r="G115" s="875"/>
      <c r="H115" s="876" t="s">
        <v>6704</v>
      </c>
      <c r="I115" s="877"/>
      <c r="J115" s="877"/>
      <c r="K115" s="877"/>
      <c r="L115" s="877"/>
      <c r="M115" s="877"/>
      <c r="N115" s="877"/>
      <c r="O115" s="877"/>
      <c r="P115" s="877"/>
      <c r="Q115" s="877"/>
      <c r="R115" s="877"/>
      <c r="S115" s="877"/>
      <c r="T115" s="877"/>
      <c r="U115" s="877"/>
      <c r="V115" s="877"/>
      <c r="W115" s="877"/>
      <c r="X115" s="877"/>
      <c r="Y115" s="877"/>
      <c r="Z115" s="877"/>
      <c r="AA115" s="877"/>
      <c r="AB115" s="877"/>
      <c r="AC115" s="878"/>
      <c r="AD115" s="622">
        <f>AD116+AD120</f>
        <v>0</v>
      </c>
      <c r="AE115" s="851">
        <f>AE116+AE120</f>
        <v>0</v>
      </c>
      <c r="AF115" s="851"/>
      <c r="AG115" s="851"/>
      <c r="AH115" s="851"/>
      <c r="AI115" s="852"/>
      <c r="AJ115" s="615" t="s">
        <v>6571</v>
      </c>
    </row>
    <row r="116" spans="1:36" s="567" customFormat="1" ht="15" customHeight="1">
      <c r="A116" s="615"/>
      <c r="B116" s="867" t="s">
        <v>6705</v>
      </c>
      <c r="C116" s="868"/>
      <c r="D116" s="868"/>
      <c r="E116" s="868"/>
      <c r="F116" s="868"/>
      <c r="G116" s="869"/>
      <c r="H116" s="870" t="s">
        <v>6706</v>
      </c>
      <c r="I116" s="871"/>
      <c r="J116" s="871"/>
      <c r="K116" s="871"/>
      <c r="L116" s="871"/>
      <c r="M116" s="871"/>
      <c r="N116" s="871"/>
      <c r="O116" s="871"/>
      <c r="P116" s="871"/>
      <c r="Q116" s="871"/>
      <c r="R116" s="871"/>
      <c r="S116" s="871"/>
      <c r="T116" s="871"/>
      <c r="U116" s="871"/>
      <c r="V116" s="871"/>
      <c r="W116" s="871"/>
      <c r="X116" s="871"/>
      <c r="Y116" s="871"/>
      <c r="Z116" s="871"/>
      <c r="AA116" s="871"/>
      <c r="AB116" s="871"/>
      <c r="AC116" s="872"/>
      <c r="AD116" s="625">
        <f>SUM(AD117:AD119)</f>
        <v>0</v>
      </c>
      <c r="AE116" s="851">
        <f>SUM(AE117:AI119)</f>
        <v>0</v>
      </c>
      <c r="AF116" s="851"/>
      <c r="AG116" s="851"/>
      <c r="AH116" s="851"/>
      <c r="AI116" s="852"/>
      <c r="AJ116" s="615" t="s">
        <v>6571</v>
      </c>
    </row>
    <row r="117" spans="1:36" s="567" customFormat="1" ht="15" customHeight="1">
      <c r="A117" s="615"/>
      <c r="B117" s="861" t="s">
        <v>5663</v>
      </c>
      <c r="C117" s="862"/>
      <c r="D117" s="862"/>
      <c r="E117" s="862"/>
      <c r="F117" s="862"/>
      <c r="G117" s="863"/>
      <c r="H117" s="864" t="s">
        <v>6707</v>
      </c>
      <c r="I117" s="865"/>
      <c r="J117" s="865"/>
      <c r="K117" s="865"/>
      <c r="L117" s="865"/>
      <c r="M117" s="865"/>
      <c r="N117" s="865"/>
      <c r="O117" s="865"/>
      <c r="P117" s="865"/>
      <c r="Q117" s="865"/>
      <c r="R117" s="865"/>
      <c r="S117" s="865"/>
      <c r="T117" s="865"/>
      <c r="U117" s="865"/>
      <c r="V117" s="865"/>
      <c r="W117" s="865"/>
      <c r="X117" s="865"/>
      <c r="Y117" s="865"/>
      <c r="Z117" s="865"/>
      <c r="AA117" s="865"/>
      <c r="AB117" s="865"/>
      <c r="AC117" s="866"/>
      <c r="AD117" s="621">
        <f>SUMIF('pdc 2015'!$G$612:$G$1604,'CE MINISTERIALE'!$B117,'pdc 2015'!$Q$612:$Q$1604)</f>
        <v>0</v>
      </c>
      <c r="AE117" s="827">
        <f>ROUND(AD117/1000,0)</f>
        <v>0</v>
      </c>
      <c r="AF117" s="827"/>
      <c r="AG117" s="827"/>
      <c r="AH117" s="827"/>
      <c r="AI117" s="828"/>
      <c r="AJ117" s="615" t="s">
        <v>6571</v>
      </c>
    </row>
    <row r="118" spans="1:36" s="567" customFormat="1" ht="15" customHeight="1">
      <c r="A118" s="615"/>
      <c r="B118" s="861" t="s">
        <v>5669</v>
      </c>
      <c r="C118" s="862"/>
      <c r="D118" s="862"/>
      <c r="E118" s="862"/>
      <c r="F118" s="862"/>
      <c r="G118" s="863"/>
      <c r="H118" s="864" t="s">
        <v>6708</v>
      </c>
      <c r="I118" s="865"/>
      <c r="J118" s="865"/>
      <c r="K118" s="865"/>
      <c r="L118" s="865"/>
      <c r="M118" s="865"/>
      <c r="N118" s="865"/>
      <c r="O118" s="865"/>
      <c r="P118" s="865"/>
      <c r="Q118" s="865"/>
      <c r="R118" s="865"/>
      <c r="S118" s="865"/>
      <c r="T118" s="865"/>
      <c r="U118" s="865"/>
      <c r="V118" s="865"/>
      <c r="W118" s="865"/>
      <c r="X118" s="865"/>
      <c r="Y118" s="865"/>
      <c r="Z118" s="865"/>
      <c r="AA118" s="865"/>
      <c r="AB118" s="865"/>
      <c r="AC118" s="866"/>
      <c r="AD118" s="621">
        <f>SUMIF('pdc 2015'!$G$612:$G$1604,'CE MINISTERIALE'!$B118,'pdc 2015'!$Q$612:$Q$1604)</f>
        <v>0</v>
      </c>
      <c r="AE118" s="827">
        <f>ROUND(AD118/1000,0)</f>
        <v>0</v>
      </c>
      <c r="AF118" s="827"/>
      <c r="AG118" s="827"/>
      <c r="AH118" s="827"/>
      <c r="AI118" s="828"/>
      <c r="AJ118" s="615" t="s">
        <v>6571</v>
      </c>
    </row>
    <row r="119" spans="1:36" s="567" customFormat="1" ht="15" customHeight="1">
      <c r="A119" s="615"/>
      <c r="B119" s="861" t="s">
        <v>5657</v>
      </c>
      <c r="C119" s="862"/>
      <c r="D119" s="862"/>
      <c r="E119" s="862"/>
      <c r="F119" s="862"/>
      <c r="G119" s="863"/>
      <c r="H119" s="864" t="s">
        <v>6709</v>
      </c>
      <c r="I119" s="865"/>
      <c r="J119" s="865"/>
      <c r="K119" s="865"/>
      <c r="L119" s="865"/>
      <c r="M119" s="865"/>
      <c r="N119" s="865"/>
      <c r="O119" s="865"/>
      <c r="P119" s="865"/>
      <c r="Q119" s="865"/>
      <c r="R119" s="865"/>
      <c r="S119" s="865"/>
      <c r="T119" s="865"/>
      <c r="U119" s="865"/>
      <c r="V119" s="865"/>
      <c r="W119" s="865"/>
      <c r="X119" s="865"/>
      <c r="Y119" s="865"/>
      <c r="Z119" s="865"/>
      <c r="AA119" s="865"/>
      <c r="AB119" s="865"/>
      <c r="AC119" s="866"/>
      <c r="AD119" s="621">
        <f>SUMIF('pdc 2015'!$G$612:$G$1604,'CE MINISTERIALE'!$B119,'pdc 2015'!$Q$612:$Q$1604)</f>
        <v>0</v>
      </c>
      <c r="AE119" s="827">
        <f>ROUND(AD119/1000,0)</f>
        <v>0</v>
      </c>
      <c r="AF119" s="827"/>
      <c r="AG119" s="827"/>
      <c r="AH119" s="827"/>
      <c r="AI119" s="828"/>
      <c r="AJ119" s="615" t="s">
        <v>6571</v>
      </c>
    </row>
    <row r="120" spans="1:36" s="567" customFormat="1" ht="15" customHeight="1">
      <c r="A120" s="615"/>
      <c r="B120" s="867" t="s">
        <v>5590</v>
      </c>
      <c r="C120" s="868"/>
      <c r="D120" s="868"/>
      <c r="E120" s="868"/>
      <c r="F120" s="868"/>
      <c r="G120" s="869"/>
      <c r="H120" s="870" t="s">
        <v>6710</v>
      </c>
      <c r="I120" s="871"/>
      <c r="J120" s="871"/>
      <c r="K120" s="871"/>
      <c r="L120" s="871"/>
      <c r="M120" s="871"/>
      <c r="N120" s="871"/>
      <c r="O120" s="871"/>
      <c r="P120" s="871"/>
      <c r="Q120" s="871"/>
      <c r="R120" s="871"/>
      <c r="S120" s="871"/>
      <c r="T120" s="871"/>
      <c r="U120" s="871"/>
      <c r="V120" s="871"/>
      <c r="W120" s="871"/>
      <c r="X120" s="871"/>
      <c r="Y120" s="871"/>
      <c r="Z120" s="871"/>
      <c r="AA120" s="871"/>
      <c r="AB120" s="871"/>
      <c r="AC120" s="872"/>
      <c r="AD120" s="621">
        <f>SUMIF('pdc 2015'!$G$612:$G$1604,'CE MINISTERIALE'!$B120,'pdc 2015'!$Q$612:$Q$1604)</f>
        <v>0</v>
      </c>
      <c r="AE120" s="827">
        <f>ROUND(AD120/1000,0)</f>
        <v>0</v>
      </c>
      <c r="AF120" s="827"/>
      <c r="AG120" s="827"/>
      <c r="AH120" s="827"/>
      <c r="AI120" s="828"/>
      <c r="AJ120" s="615" t="s">
        <v>6571</v>
      </c>
    </row>
    <row r="121" spans="1:36" s="567" customFormat="1" ht="15" customHeight="1">
      <c r="A121" s="615"/>
      <c r="B121" s="879" t="s">
        <v>6711</v>
      </c>
      <c r="C121" s="880"/>
      <c r="D121" s="880"/>
      <c r="E121" s="880"/>
      <c r="F121" s="880"/>
      <c r="G121" s="881"/>
      <c r="H121" s="882" t="s">
        <v>6712</v>
      </c>
      <c r="I121" s="883"/>
      <c r="J121" s="883"/>
      <c r="K121" s="883"/>
      <c r="L121" s="883"/>
      <c r="M121" s="883"/>
      <c r="N121" s="883"/>
      <c r="O121" s="883"/>
      <c r="P121" s="883"/>
      <c r="Q121" s="883"/>
      <c r="R121" s="883"/>
      <c r="S121" s="883"/>
      <c r="T121" s="883"/>
      <c r="U121" s="883"/>
      <c r="V121" s="883"/>
      <c r="W121" s="883"/>
      <c r="X121" s="883"/>
      <c r="Y121" s="883"/>
      <c r="Z121" s="883"/>
      <c r="AA121" s="883"/>
      <c r="AB121" s="883"/>
      <c r="AC121" s="884"/>
      <c r="AD121" s="622">
        <f>SUM(AD122:AD124)</f>
        <v>0</v>
      </c>
      <c r="AE121" s="829">
        <f>SUM(AE122:AI124)</f>
        <v>0</v>
      </c>
      <c r="AF121" s="829"/>
      <c r="AG121" s="829"/>
      <c r="AH121" s="829"/>
      <c r="AI121" s="830"/>
      <c r="AJ121" s="615" t="s">
        <v>6571</v>
      </c>
    </row>
    <row r="122" spans="1:36" s="567" customFormat="1" ht="29.45" customHeight="1">
      <c r="A122" s="615"/>
      <c r="B122" s="873" t="s">
        <v>5563</v>
      </c>
      <c r="C122" s="874"/>
      <c r="D122" s="874"/>
      <c r="E122" s="874"/>
      <c r="F122" s="874"/>
      <c r="G122" s="875"/>
      <c r="H122" s="876" t="s">
        <v>6713</v>
      </c>
      <c r="I122" s="877"/>
      <c r="J122" s="877"/>
      <c r="K122" s="877"/>
      <c r="L122" s="877"/>
      <c r="M122" s="877"/>
      <c r="N122" s="877"/>
      <c r="O122" s="877"/>
      <c r="P122" s="877"/>
      <c r="Q122" s="877"/>
      <c r="R122" s="877"/>
      <c r="S122" s="877"/>
      <c r="T122" s="877"/>
      <c r="U122" s="877"/>
      <c r="V122" s="877"/>
      <c r="W122" s="877"/>
      <c r="X122" s="877"/>
      <c r="Y122" s="877"/>
      <c r="Z122" s="877"/>
      <c r="AA122" s="877"/>
      <c r="AB122" s="877"/>
      <c r="AC122" s="878"/>
      <c r="AD122" s="621">
        <f>SUMIF('pdc 2015'!$G$612:$G$1604,'CE MINISTERIALE'!$B122,'pdc 2015'!$Q$612:$Q$1604)</f>
        <v>0</v>
      </c>
      <c r="AE122" s="827">
        <f>ROUND(AD122/1000,0)</f>
        <v>0</v>
      </c>
      <c r="AF122" s="827"/>
      <c r="AG122" s="827"/>
      <c r="AH122" s="827"/>
      <c r="AI122" s="828"/>
      <c r="AJ122" s="615" t="s">
        <v>6571</v>
      </c>
    </row>
    <row r="123" spans="1:36" s="567" customFormat="1" ht="15" customHeight="1">
      <c r="A123" s="615"/>
      <c r="B123" s="873" t="s">
        <v>5571</v>
      </c>
      <c r="C123" s="874"/>
      <c r="D123" s="874"/>
      <c r="E123" s="874"/>
      <c r="F123" s="874"/>
      <c r="G123" s="875"/>
      <c r="H123" s="876" t="s">
        <v>6714</v>
      </c>
      <c r="I123" s="877"/>
      <c r="J123" s="877"/>
      <c r="K123" s="877"/>
      <c r="L123" s="877"/>
      <c r="M123" s="877"/>
      <c r="N123" s="877"/>
      <c r="O123" s="877"/>
      <c r="P123" s="877"/>
      <c r="Q123" s="877"/>
      <c r="R123" s="877"/>
      <c r="S123" s="877"/>
      <c r="T123" s="877"/>
      <c r="U123" s="877"/>
      <c r="V123" s="877"/>
      <c r="W123" s="877"/>
      <c r="X123" s="877"/>
      <c r="Y123" s="877"/>
      <c r="Z123" s="877"/>
      <c r="AA123" s="877"/>
      <c r="AB123" s="877"/>
      <c r="AC123" s="878"/>
      <c r="AD123" s="621">
        <f>SUMIF('pdc 2015'!$G$612:$G$1604,'CE MINISTERIALE'!$B123,'pdc 2015'!$Q$612:$Q$1604)</f>
        <v>0</v>
      </c>
      <c r="AE123" s="827">
        <f>ROUND(AD123/1000,0)</f>
        <v>0</v>
      </c>
      <c r="AF123" s="827"/>
      <c r="AG123" s="827"/>
      <c r="AH123" s="827"/>
      <c r="AI123" s="828"/>
      <c r="AJ123" s="615" t="s">
        <v>6571</v>
      </c>
    </row>
    <row r="124" spans="1:36" s="567" customFormat="1" ht="15" customHeight="1">
      <c r="A124" s="615"/>
      <c r="B124" s="873" t="s">
        <v>5577</v>
      </c>
      <c r="C124" s="874"/>
      <c r="D124" s="874"/>
      <c r="E124" s="874"/>
      <c r="F124" s="874"/>
      <c r="G124" s="875"/>
      <c r="H124" s="876" t="s">
        <v>6715</v>
      </c>
      <c r="I124" s="877"/>
      <c r="J124" s="877"/>
      <c r="K124" s="877"/>
      <c r="L124" s="877"/>
      <c r="M124" s="877"/>
      <c r="N124" s="877"/>
      <c r="O124" s="877"/>
      <c r="P124" s="877"/>
      <c r="Q124" s="877"/>
      <c r="R124" s="877"/>
      <c r="S124" s="877"/>
      <c r="T124" s="877"/>
      <c r="U124" s="877"/>
      <c r="V124" s="877"/>
      <c r="W124" s="877"/>
      <c r="X124" s="877"/>
      <c r="Y124" s="877"/>
      <c r="Z124" s="877"/>
      <c r="AA124" s="877"/>
      <c r="AB124" s="877"/>
      <c r="AC124" s="878"/>
      <c r="AD124" s="621">
        <f>SUMIF('pdc 2015'!$G$612:$G$1604,'CE MINISTERIALE'!$B124,'pdc 2015'!$Q$612:$Q$1604)</f>
        <v>0</v>
      </c>
      <c r="AE124" s="827">
        <f>ROUND(AD124/1000,0)</f>
        <v>0</v>
      </c>
      <c r="AF124" s="827"/>
      <c r="AG124" s="827"/>
      <c r="AH124" s="827"/>
      <c r="AI124" s="828"/>
      <c r="AJ124" s="615" t="s">
        <v>6571</v>
      </c>
    </row>
    <row r="125" spans="1:36" s="567" customFormat="1" ht="15" customHeight="1">
      <c r="A125" s="615"/>
      <c r="B125" s="879" t="s">
        <v>6716</v>
      </c>
      <c r="C125" s="880"/>
      <c r="D125" s="880"/>
      <c r="E125" s="880"/>
      <c r="F125" s="880"/>
      <c r="G125" s="881"/>
      <c r="H125" s="882" t="s">
        <v>6717</v>
      </c>
      <c r="I125" s="883"/>
      <c r="J125" s="883"/>
      <c r="K125" s="883"/>
      <c r="L125" s="883"/>
      <c r="M125" s="883"/>
      <c r="N125" s="883"/>
      <c r="O125" s="883"/>
      <c r="P125" s="883"/>
      <c r="Q125" s="883"/>
      <c r="R125" s="883"/>
      <c r="S125" s="883"/>
      <c r="T125" s="883"/>
      <c r="U125" s="883"/>
      <c r="V125" s="883"/>
      <c r="W125" s="883"/>
      <c r="X125" s="883"/>
      <c r="Y125" s="883"/>
      <c r="Z125" s="883"/>
      <c r="AA125" s="883"/>
      <c r="AB125" s="883"/>
      <c r="AC125" s="884"/>
      <c r="AD125" s="622">
        <f>SUM(AD126:AD131)</f>
        <v>0</v>
      </c>
      <c r="AE125" s="851">
        <f>SUM(AE126:AE131)</f>
        <v>0</v>
      </c>
      <c r="AF125" s="851"/>
      <c r="AG125" s="851"/>
      <c r="AH125" s="851"/>
      <c r="AI125" s="852"/>
      <c r="AJ125" s="615" t="s">
        <v>6571</v>
      </c>
    </row>
    <row r="126" spans="1:36" s="567" customFormat="1" ht="15" customHeight="1">
      <c r="A126" s="615"/>
      <c r="B126" s="873" t="s">
        <v>5973</v>
      </c>
      <c r="C126" s="874"/>
      <c r="D126" s="874"/>
      <c r="E126" s="874"/>
      <c r="F126" s="874"/>
      <c r="G126" s="875"/>
      <c r="H126" s="876" t="s">
        <v>6718</v>
      </c>
      <c r="I126" s="877"/>
      <c r="J126" s="877"/>
      <c r="K126" s="877"/>
      <c r="L126" s="877"/>
      <c r="M126" s="877"/>
      <c r="N126" s="877"/>
      <c r="O126" s="877"/>
      <c r="P126" s="877"/>
      <c r="Q126" s="877"/>
      <c r="R126" s="877"/>
      <c r="S126" s="877"/>
      <c r="T126" s="877"/>
      <c r="U126" s="877"/>
      <c r="V126" s="877"/>
      <c r="W126" s="877"/>
      <c r="X126" s="877"/>
      <c r="Y126" s="877"/>
      <c r="Z126" s="877"/>
      <c r="AA126" s="877"/>
      <c r="AB126" s="877"/>
      <c r="AC126" s="878"/>
      <c r="AD126" s="621">
        <f>SUMIF('pdc 2015'!$G$612:$G$1604,'CE MINISTERIALE'!$B126,'pdc 2015'!$Q$612:$Q$1604)</f>
        <v>0</v>
      </c>
      <c r="AE126" s="853">
        <f t="shared" ref="AE126:AE132" si="3">ROUND(AD126/1000,0)</f>
        <v>0</v>
      </c>
      <c r="AF126" s="853"/>
      <c r="AG126" s="853"/>
      <c r="AH126" s="853"/>
      <c r="AI126" s="854"/>
      <c r="AJ126" s="615" t="s">
        <v>6571</v>
      </c>
    </row>
    <row r="127" spans="1:36" s="567" customFormat="1" ht="15" customHeight="1">
      <c r="A127" s="615"/>
      <c r="B127" s="873" t="s">
        <v>5953</v>
      </c>
      <c r="C127" s="874"/>
      <c r="D127" s="874"/>
      <c r="E127" s="874"/>
      <c r="F127" s="874"/>
      <c r="G127" s="875"/>
      <c r="H127" s="876" t="s">
        <v>6719</v>
      </c>
      <c r="I127" s="877"/>
      <c r="J127" s="877"/>
      <c r="K127" s="877"/>
      <c r="L127" s="877"/>
      <c r="M127" s="877"/>
      <c r="N127" s="877"/>
      <c r="O127" s="877"/>
      <c r="P127" s="877"/>
      <c r="Q127" s="877"/>
      <c r="R127" s="877"/>
      <c r="S127" s="877"/>
      <c r="T127" s="877"/>
      <c r="U127" s="877"/>
      <c r="V127" s="877"/>
      <c r="W127" s="877"/>
      <c r="X127" s="877"/>
      <c r="Y127" s="877"/>
      <c r="Z127" s="877"/>
      <c r="AA127" s="877"/>
      <c r="AB127" s="877"/>
      <c r="AC127" s="878"/>
      <c r="AD127" s="621">
        <f>SUMIF('pdc 2015'!$G$612:$G$1604,'CE MINISTERIALE'!$B127,'pdc 2015'!$Q$612:$Q$1604)</f>
        <v>0</v>
      </c>
      <c r="AE127" s="853">
        <f t="shared" si="3"/>
        <v>0</v>
      </c>
      <c r="AF127" s="853"/>
      <c r="AG127" s="853"/>
      <c r="AH127" s="853"/>
      <c r="AI127" s="854"/>
      <c r="AJ127" s="615" t="s">
        <v>6571</v>
      </c>
    </row>
    <row r="128" spans="1:36" s="567" customFormat="1" ht="15" customHeight="1">
      <c r="A128" s="615"/>
      <c r="B128" s="873" t="s">
        <v>5980</v>
      </c>
      <c r="C128" s="874"/>
      <c r="D128" s="874"/>
      <c r="E128" s="874"/>
      <c r="F128" s="874"/>
      <c r="G128" s="875"/>
      <c r="H128" s="876" t="s">
        <v>6720</v>
      </c>
      <c r="I128" s="877"/>
      <c r="J128" s="877"/>
      <c r="K128" s="877"/>
      <c r="L128" s="877"/>
      <c r="M128" s="877"/>
      <c r="N128" s="877"/>
      <c r="O128" s="877"/>
      <c r="P128" s="877"/>
      <c r="Q128" s="877"/>
      <c r="R128" s="877"/>
      <c r="S128" s="877"/>
      <c r="T128" s="877"/>
      <c r="U128" s="877"/>
      <c r="V128" s="877"/>
      <c r="W128" s="877"/>
      <c r="X128" s="877"/>
      <c r="Y128" s="877"/>
      <c r="Z128" s="877"/>
      <c r="AA128" s="877"/>
      <c r="AB128" s="877"/>
      <c r="AC128" s="878"/>
      <c r="AD128" s="621">
        <f>SUMIF('pdc 2015'!$G$612:$G$1604,'CE MINISTERIALE'!$B128,'pdc 2015'!$Q$612:$Q$1604)</f>
        <v>0</v>
      </c>
      <c r="AE128" s="853">
        <f t="shared" si="3"/>
        <v>0</v>
      </c>
      <c r="AF128" s="853"/>
      <c r="AG128" s="853"/>
      <c r="AH128" s="853"/>
      <c r="AI128" s="854"/>
      <c r="AJ128" s="615" t="s">
        <v>6571</v>
      </c>
    </row>
    <row r="129" spans="1:36" s="567" customFormat="1" ht="30" customHeight="1">
      <c r="A129" s="615"/>
      <c r="B129" s="831" t="s">
        <v>5961</v>
      </c>
      <c r="C129" s="832"/>
      <c r="D129" s="832"/>
      <c r="E129" s="832"/>
      <c r="F129" s="832"/>
      <c r="G129" s="833"/>
      <c r="H129" s="834" t="s">
        <v>6721</v>
      </c>
      <c r="I129" s="835"/>
      <c r="J129" s="835"/>
      <c r="K129" s="835"/>
      <c r="L129" s="835"/>
      <c r="M129" s="835"/>
      <c r="N129" s="835"/>
      <c r="O129" s="835"/>
      <c r="P129" s="835"/>
      <c r="Q129" s="835"/>
      <c r="R129" s="835"/>
      <c r="S129" s="835"/>
      <c r="T129" s="835"/>
      <c r="U129" s="835"/>
      <c r="V129" s="835"/>
      <c r="W129" s="835"/>
      <c r="X129" s="835"/>
      <c r="Y129" s="835"/>
      <c r="Z129" s="835"/>
      <c r="AA129" s="835"/>
      <c r="AB129" s="835"/>
      <c r="AC129" s="836"/>
      <c r="AD129" s="621">
        <f>SUMIF('pdc 2015'!$G$612:$G$1604,'CE MINISTERIALE'!$B129,'pdc 2015'!$Q$612:$Q$1604)</f>
        <v>0</v>
      </c>
      <c r="AE129" s="853">
        <f t="shared" si="3"/>
        <v>0</v>
      </c>
      <c r="AF129" s="853"/>
      <c r="AG129" s="853"/>
      <c r="AH129" s="853"/>
      <c r="AI129" s="854"/>
      <c r="AJ129" s="615" t="s">
        <v>6571</v>
      </c>
    </row>
    <row r="130" spans="1:36" s="567" customFormat="1" ht="28.9" customHeight="1">
      <c r="A130" s="615"/>
      <c r="B130" s="873" t="s">
        <v>5967</v>
      </c>
      <c r="C130" s="874"/>
      <c r="D130" s="874"/>
      <c r="E130" s="874"/>
      <c r="F130" s="874"/>
      <c r="G130" s="875"/>
      <c r="H130" s="876" t="s">
        <v>6722</v>
      </c>
      <c r="I130" s="877"/>
      <c r="J130" s="877"/>
      <c r="K130" s="877"/>
      <c r="L130" s="877"/>
      <c r="M130" s="877"/>
      <c r="N130" s="877"/>
      <c r="O130" s="877"/>
      <c r="P130" s="877"/>
      <c r="Q130" s="877"/>
      <c r="R130" s="877"/>
      <c r="S130" s="877"/>
      <c r="T130" s="877"/>
      <c r="U130" s="877"/>
      <c r="V130" s="877"/>
      <c r="W130" s="877"/>
      <c r="X130" s="877"/>
      <c r="Y130" s="877"/>
      <c r="Z130" s="877"/>
      <c r="AA130" s="877"/>
      <c r="AB130" s="877"/>
      <c r="AC130" s="878"/>
      <c r="AD130" s="621">
        <f>SUMIF('pdc 2015'!$G$612:$G$1604,'CE MINISTERIALE'!$B130,'pdc 2015'!$Q$612:$Q$1604)</f>
        <v>0</v>
      </c>
      <c r="AE130" s="853">
        <f t="shared" si="3"/>
        <v>0</v>
      </c>
      <c r="AF130" s="853"/>
      <c r="AG130" s="853"/>
      <c r="AH130" s="853"/>
      <c r="AI130" s="854"/>
      <c r="AJ130" s="615" t="s">
        <v>6571</v>
      </c>
    </row>
    <row r="131" spans="1:36" s="567" customFormat="1" ht="15" customHeight="1">
      <c r="A131" s="615"/>
      <c r="B131" s="873" t="s">
        <v>5991</v>
      </c>
      <c r="C131" s="874"/>
      <c r="D131" s="874"/>
      <c r="E131" s="874"/>
      <c r="F131" s="874"/>
      <c r="G131" s="875"/>
      <c r="H131" s="876" t="s">
        <v>6723</v>
      </c>
      <c r="I131" s="877"/>
      <c r="J131" s="877"/>
      <c r="K131" s="877"/>
      <c r="L131" s="877"/>
      <c r="M131" s="877"/>
      <c r="N131" s="877"/>
      <c r="O131" s="877"/>
      <c r="P131" s="877"/>
      <c r="Q131" s="877"/>
      <c r="R131" s="877"/>
      <c r="S131" s="877"/>
      <c r="T131" s="877"/>
      <c r="U131" s="877"/>
      <c r="V131" s="877"/>
      <c r="W131" s="877"/>
      <c r="X131" s="877"/>
      <c r="Y131" s="877"/>
      <c r="Z131" s="877"/>
      <c r="AA131" s="877"/>
      <c r="AB131" s="877"/>
      <c r="AC131" s="878"/>
      <c r="AD131" s="621">
        <f>SUMIF('pdc 2015'!$G$612:$G$1604,'CE MINISTERIALE'!$B131,'pdc 2015'!$Q$612:$Q$1604)</f>
        <v>0</v>
      </c>
      <c r="AE131" s="853">
        <f t="shared" si="3"/>
        <v>0</v>
      </c>
      <c r="AF131" s="853"/>
      <c r="AG131" s="853"/>
      <c r="AH131" s="853"/>
      <c r="AI131" s="854"/>
      <c r="AJ131" s="615" t="s">
        <v>6571</v>
      </c>
    </row>
    <row r="132" spans="1:36" s="567" customFormat="1" ht="15" customHeight="1">
      <c r="A132" s="615"/>
      <c r="B132" s="879" t="s">
        <v>5940</v>
      </c>
      <c r="C132" s="880"/>
      <c r="D132" s="880"/>
      <c r="E132" s="880"/>
      <c r="F132" s="880"/>
      <c r="G132" s="881"/>
      <c r="H132" s="882" t="s">
        <v>6724</v>
      </c>
      <c r="I132" s="883"/>
      <c r="J132" s="883"/>
      <c r="K132" s="883"/>
      <c r="L132" s="883"/>
      <c r="M132" s="883"/>
      <c r="N132" s="883"/>
      <c r="O132" s="883"/>
      <c r="P132" s="883"/>
      <c r="Q132" s="883"/>
      <c r="R132" s="883"/>
      <c r="S132" s="883"/>
      <c r="T132" s="883"/>
      <c r="U132" s="883"/>
      <c r="V132" s="883"/>
      <c r="W132" s="883"/>
      <c r="X132" s="883"/>
      <c r="Y132" s="883"/>
      <c r="Z132" s="883"/>
      <c r="AA132" s="883"/>
      <c r="AB132" s="883"/>
      <c r="AC132" s="884"/>
      <c r="AD132" s="621">
        <f>SUMIF('pdc 2015'!$G$612:$G$1604,'CE MINISTERIALE'!$B132,'pdc 2015'!$Q$612:$Q$1604)</f>
        <v>0</v>
      </c>
      <c r="AE132" s="853">
        <f t="shared" si="3"/>
        <v>0</v>
      </c>
      <c r="AF132" s="853"/>
      <c r="AG132" s="853"/>
      <c r="AH132" s="853"/>
      <c r="AI132" s="854"/>
      <c r="AJ132" s="615" t="s">
        <v>6571</v>
      </c>
    </row>
    <row r="133" spans="1:36" s="567" customFormat="1" ht="15" customHeight="1">
      <c r="A133" s="615"/>
      <c r="B133" s="879" t="s">
        <v>6725</v>
      </c>
      <c r="C133" s="880"/>
      <c r="D133" s="880"/>
      <c r="E133" s="880"/>
      <c r="F133" s="880"/>
      <c r="G133" s="881"/>
      <c r="H133" s="882" t="s">
        <v>6726</v>
      </c>
      <c r="I133" s="883"/>
      <c r="J133" s="883"/>
      <c r="K133" s="883"/>
      <c r="L133" s="883"/>
      <c r="M133" s="883"/>
      <c r="N133" s="883"/>
      <c r="O133" s="883"/>
      <c r="P133" s="883"/>
      <c r="Q133" s="883"/>
      <c r="R133" s="883"/>
      <c r="S133" s="883"/>
      <c r="T133" s="883"/>
      <c r="U133" s="883"/>
      <c r="V133" s="883"/>
      <c r="W133" s="883"/>
      <c r="X133" s="883"/>
      <c r="Y133" s="883"/>
      <c r="Z133" s="883"/>
      <c r="AA133" s="883"/>
      <c r="AB133" s="883"/>
      <c r="AC133" s="884"/>
      <c r="AD133" s="622">
        <f>SUM(AD134:AD136)</f>
        <v>0</v>
      </c>
      <c r="AE133" s="851">
        <f>SUM(AE134:AI136)</f>
        <v>0</v>
      </c>
      <c r="AF133" s="851"/>
      <c r="AG133" s="851"/>
      <c r="AH133" s="851"/>
      <c r="AI133" s="852"/>
      <c r="AJ133" s="615" t="s">
        <v>6571</v>
      </c>
    </row>
    <row r="134" spans="1:36" s="567" customFormat="1" ht="15" customHeight="1">
      <c r="A134" s="615"/>
      <c r="B134" s="873" t="s">
        <v>5464</v>
      </c>
      <c r="C134" s="874"/>
      <c r="D134" s="874"/>
      <c r="E134" s="874"/>
      <c r="F134" s="874"/>
      <c r="G134" s="875"/>
      <c r="H134" s="876" t="s">
        <v>6727</v>
      </c>
      <c r="I134" s="877"/>
      <c r="J134" s="877"/>
      <c r="K134" s="877"/>
      <c r="L134" s="877"/>
      <c r="M134" s="877"/>
      <c r="N134" s="877"/>
      <c r="O134" s="877"/>
      <c r="P134" s="877"/>
      <c r="Q134" s="877"/>
      <c r="R134" s="877"/>
      <c r="S134" s="877"/>
      <c r="T134" s="877"/>
      <c r="U134" s="877"/>
      <c r="V134" s="877"/>
      <c r="W134" s="877"/>
      <c r="X134" s="877"/>
      <c r="Y134" s="877"/>
      <c r="Z134" s="877"/>
      <c r="AA134" s="877"/>
      <c r="AB134" s="877"/>
      <c r="AC134" s="878"/>
      <c r="AD134" s="621">
        <f>SUMIF('pdc 2015'!$G$612:$G$1604,'CE MINISTERIALE'!$B134,'pdc 2015'!$Q$612:$Q$1604)</f>
        <v>0</v>
      </c>
      <c r="AE134" s="827">
        <f>ROUND(AD134/1000,0)</f>
        <v>0</v>
      </c>
      <c r="AF134" s="827"/>
      <c r="AG134" s="827"/>
      <c r="AH134" s="827"/>
      <c r="AI134" s="828"/>
      <c r="AJ134" s="615" t="s">
        <v>6571</v>
      </c>
    </row>
    <row r="135" spans="1:36" s="567" customFormat="1" ht="15" customHeight="1">
      <c r="A135" s="615"/>
      <c r="B135" s="873" t="s">
        <v>5613</v>
      </c>
      <c r="C135" s="874"/>
      <c r="D135" s="874"/>
      <c r="E135" s="874"/>
      <c r="F135" s="874"/>
      <c r="G135" s="875"/>
      <c r="H135" s="876" t="s">
        <v>6728</v>
      </c>
      <c r="I135" s="877"/>
      <c r="J135" s="877"/>
      <c r="K135" s="877"/>
      <c r="L135" s="877"/>
      <c r="M135" s="877"/>
      <c r="N135" s="877"/>
      <c r="O135" s="877"/>
      <c r="P135" s="877"/>
      <c r="Q135" s="877"/>
      <c r="R135" s="877"/>
      <c r="S135" s="877"/>
      <c r="T135" s="877"/>
      <c r="U135" s="877"/>
      <c r="V135" s="877"/>
      <c r="W135" s="877"/>
      <c r="X135" s="877"/>
      <c r="Y135" s="877"/>
      <c r="Z135" s="877"/>
      <c r="AA135" s="877"/>
      <c r="AB135" s="877"/>
      <c r="AC135" s="878"/>
      <c r="AD135" s="621">
        <f>SUMIF('pdc 2015'!$G$612:$G$1604,'CE MINISTERIALE'!$B135,'pdc 2015'!$Q$612:$Q$1604)</f>
        <v>0</v>
      </c>
      <c r="AE135" s="827">
        <f>ROUND(AD135/1000,0)</f>
        <v>0</v>
      </c>
      <c r="AF135" s="827"/>
      <c r="AG135" s="827"/>
      <c r="AH135" s="827"/>
      <c r="AI135" s="828"/>
      <c r="AJ135" s="615" t="s">
        <v>6571</v>
      </c>
    </row>
    <row r="136" spans="1:36" s="567" customFormat="1" ht="15" customHeight="1">
      <c r="A136" s="615"/>
      <c r="B136" s="873" t="s">
        <v>5448</v>
      </c>
      <c r="C136" s="874"/>
      <c r="D136" s="874"/>
      <c r="E136" s="874"/>
      <c r="F136" s="874"/>
      <c r="G136" s="875"/>
      <c r="H136" s="876" t="s">
        <v>6729</v>
      </c>
      <c r="I136" s="877"/>
      <c r="J136" s="877"/>
      <c r="K136" s="877"/>
      <c r="L136" s="877"/>
      <c r="M136" s="877"/>
      <c r="N136" s="877"/>
      <c r="O136" s="877"/>
      <c r="P136" s="877"/>
      <c r="Q136" s="877"/>
      <c r="R136" s="877"/>
      <c r="S136" s="877"/>
      <c r="T136" s="877"/>
      <c r="U136" s="877"/>
      <c r="V136" s="877"/>
      <c r="W136" s="877"/>
      <c r="X136" s="877"/>
      <c r="Y136" s="877"/>
      <c r="Z136" s="877"/>
      <c r="AA136" s="877"/>
      <c r="AB136" s="877"/>
      <c r="AC136" s="878"/>
      <c r="AD136" s="621">
        <f>SUMIF('pdc 2015'!$G$612:$G$1604,'CE MINISTERIALE'!$B136,'pdc 2015'!$Q$612:$Q$1604)</f>
        <v>0</v>
      </c>
      <c r="AE136" s="827">
        <f>ROUND(AD136/1000,0)</f>
        <v>0</v>
      </c>
      <c r="AF136" s="827"/>
      <c r="AG136" s="827"/>
      <c r="AH136" s="827"/>
      <c r="AI136" s="828"/>
      <c r="AJ136" s="615" t="s">
        <v>6571</v>
      </c>
    </row>
    <row r="137" spans="1:36" s="567" customFormat="1" ht="15" customHeight="1">
      <c r="A137" s="615"/>
      <c r="B137" s="879" t="s">
        <v>6730</v>
      </c>
      <c r="C137" s="880"/>
      <c r="D137" s="880"/>
      <c r="E137" s="880"/>
      <c r="F137" s="880"/>
      <c r="G137" s="881"/>
      <c r="H137" s="882" t="s">
        <v>6731</v>
      </c>
      <c r="I137" s="883"/>
      <c r="J137" s="883"/>
      <c r="K137" s="883"/>
      <c r="L137" s="883"/>
      <c r="M137" s="883"/>
      <c r="N137" s="883"/>
      <c r="O137" s="883"/>
      <c r="P137" s="883"/>
      <c r="Q137" s="883"/>
      <c r="R137" s="883"/>
      <c r="S137" s="883"/>
      <c r="T137" s="883"/>
      <c r="U137" s="883"/>
      <c r="V137" s="883"/>
      <c r="W137" s="883"/>
      <c r="X137" s="883"/>
      <c r="Y137" s="883"/>
      <c r="Z137" s="883"/>
      <c r="AA137" s="883"/>
      <c r="AB137" s="883"/>
      <c r="AC137" s="884"/>
      <c r="AD137" s="622">
        <f>AD28+AD51+AD54+AD59+AD102+AD121+AD125+AD132+AD133</f>
        <v>0</v>
      </c>
      <c r="AE137" s="829">
        <f>AE28+AE51+AE54+AE59+AE102+AE121+AE125+AE132+AE133</f>
        <v>0</v>
      </c>
      <c r="AF137" s="829"/>
      <c r="AG137" s="829"/>
      <c r="AH137" s="829"/>
      <c r="AI137" s="830"/>
      <c r="AJ137" s="615" t="s">
        <v>6571</v>
      </c>
    </row>
    <row r="138" spans="1:36" s="567" customFormat="1" ht="15" customHeight="1">
      <c r="A138" s="615"/>
      <c r="B138" s="879"/>
      <c r="C138" s="880"/>
      <c r="D138" s="880"/>
      <c r="E138" s="880"/>
      <c r="F138" s="880"/>
      <c r="G138" s="881"/>
      <c r="H138" s="885" t="s">
        <v>6732</v>
      </c>
      <c r="I138" s="886"/>
      <c r="J138" s="886"/>
      <c r="K138" s="886"/>
      <c r="L138" s="886"/>
      <c r="M138" s="886"/>
      <c r="N138" s="886"/>
      <c r="O138" s="886"/>
      <c r="P138" s="886"/>
      <c r="Q138" s="886"/>
      <c r="R138" s="886"/>
      <c r="S138" s="886"/>
      <c r="T138" s="886"/>
      <c r="U138" s="886"/>
      <c r="V138" s="886"/>
      <c r="W138" s="886"/>
      <c r="X138" s="886"/>
      <c r="Y138" s="886"/>
      <c r="Z138" s="886"/>
      <c r="AA138" s="886"/>
      <c r="AB138" s="886"/>
      <c r="AC138" s="887"/>
      <c r="AD138" s="621"/>
      <c r="AE138" s="827"/>
      <c r="AF138" s="827"/>
      <c r="AG138" s="827"/>
      <c r="AH138" s="827"/>
      <c r="AI138" s="828"/>
      <c r="AJ138" s="615" t="s">
        <v>6571</v>
      </c>
    </row>
    <row r="139" spans="1:36" s="567" customFormat="1" ht="15" customHeight="1">
      <c r="A139" s="615"/>
      <c r="B139" s="879" t="s">
        <v>6733</v>
      </c>
      <c r="C139" s="880"/>
      <c r="D139" s="880"/>
      <c r="E139" s="880"/>
      <c r="F139" s="880"/>
      <c r="G139" s="881"/>
      <c r="H139" s="882" t="s">
        <v>6734</v>
      </c>
      <c r="I139" s="883"/>
      <c r="J139" s="883"/>
      <c r="K139" s="883"/>
      <c r="L139" s="883"/>
      <c r="M139" s="883"/>
      <c r="N139" s="883"/>
      <c r="O139" s="883"/>
      <c r="P139" s="883"/>
      <c r="Q139" s="883"/>
      <c r="R139" s="883"/>
      <c r="S139" s="883"/>
      <c r="T139" s="883"/>
      <c r="U139" s="883"/>
      <c r="V139" s="883"/>
      <c r="W139" s="883"/>
      <c r="X139" s="883"/>
      <c r="Y139" s="883"/>
      <c r="Z139" s="883"/>
      <c r="AA139" s="883"/>
      <c r="AB139" s="883"/>
      <c r="AC139" s="884"/>
      <c r="AD139" s="622">
        <f>AD140+AD159</f>
        <v>0</v>
      </c>
      <c r="AE139" s="829">
        <f>AE140+AE159</f>
        <v>0</v>
      </c>
      <c r="AF139" s="829"/>
      <c r="AG139" s="829"/>
      <c r="AH139" s="829"/>
      <c r="AI139" s="830"/>
      <c r="AJ139" s="615" t="s">
        <v>6571</v>
      </c>
    </row>
    <row r="140" spans="1:36" s="567" customFormat="1" ht="15" customHeight="1">
      <c r="A140" s="615"/>
      <c r="B140" s="873" t="s">
        <v>6735</v>
      </c>
      <c r="C140" s="874"/>
      <c r="D140" s="874"/>
      <c r="E140" s="874"/>
      <c r="F140" s="874"/>
      <c r="G140" s="875"/>
      <c r="H140" s="876" t="s">
        <v>6736</v>
      </c>
      <c r="I140" s="877"/>
      <c r="J140" s="877"/>
      <c r="K140" s="877"/>
      <c r="L140" s="877"/>
      <c r="M140" s="877"/>
      <c r="N140" s="877"/>
      <c r="O140" s="877"/>
      <c r="P140" s="877"/>
      <c r="Q140" s="877"/>
      <c r="R140" s="877"/>
      <c r="S140" s="877"/>
      <c r="T140" s="877"/>
      <c r="U140" s="877"/>
      <c r="V140" s="877"/>
      <c r="W140" s="877"/>
      <c r="X140" s="877"/>
      <c r="Y140" s="877"/>
      <c r="Z140" s="877"/>
      <c r="AA140" s="877"/>
      <c r="AB140" s="877"/>
      <c r="AC140" s="878"/>
      <c r="AD140" s="622">
        <f>AD141+AD145+AD149+SUM(AD153:AD158)</f>
        <v>0</v>
      </c>
      <c r="AE140" s="851">
        <f>AE141+AE145+AE149+SUM(AE153:AE158)</f>
        <v>0</v>
      </c>
      <c r="AF140" s="851"/>
      <c r="AG140" s="851"/>
      <c r="AH140" s="851"/>
      <c r="AI140" s="852"/>
      <c r="AJ140" s="615" t="s">
        <v>6571</v>
      </c>
    </row>
    <row r="141" spans="1:36" s="567" customFormat="1" ht="15" customHeight="1">
      <c r="A141" s="615"/>
      <c r="B141" s="867" t="s">
        <v>6737</v>
      </c>
      <c r="C141" s="868"/>
      <c r="D141" s="868"/>
      <c r="E141" s="868"/>
      <c r="F141" s="868"/>
      <c r="G141" s="869"/>
      <c r="H141" s="870" t="s">
        <v>6738</v>
      </c>
      <c r="I141" s="871"/>
      <c r="J141" s="871"/>
      <c r="K141" s="871"/>
      <c r="L141" s="871"/>
      <c r="M141" s="871"/>
      <c r="N141" s="871"/>
      <c r="O141" s="871"/>
      <c r="P141" s="871"/>
      <c r="Q141" s="871"/>
      <c r="R141" s="871"/>
      <c r="S141" s="871"/>
      <c r="T141" s="871"/>
      <c r="U141" s="871"/>
      <c r="V141" s="871"/>
      <c r="W141" s="871"/>
      <c r="X141" s="871"/>
      <c r="Y141" s="871"/>
      <c r="Z141" s="871"/>
      <c r="AA141" s="871"/>
      <c r="AB141" s="871"/>
      <c r="AC141" s="872"/>
      <c r="AD141" s="622">
        <f>SUM(AD142:AD144)</f>
        <v>0</v>
      </c>
      <c r="AE141" s="851">
        <f>SUM(AE142:AE144)</f>
        <v>0</v>
      </c>
      <c r="AF141" s="851"/>
      <c r="AG141" s="851"/>
      <c r="AH141" s="851"/>
      <c r="AI141" s="852"/>
      <c r="AJ141" s="615" t="s">
        <v>6571</v>
      </c>
    </row>
    <row r="142" spans="1:36" s="567" customFormat="1" ht="15" customHeight="1">
      <c r="A142" s="615"/>
      <c r="B142" s="861" t="s">
        <v>2478</v>
      </c>
      <c r="C142" s="862"/>
      <c r="D142" s="862"/>
      <c r="E142" s="862"/>
      <c r="F142" s="862"/>
      <c r="G142" s="863"/>
      <c r="H142" s="864" t="s">
        <v>6739</v>
      </c>
      <c r="I142" s="865"/>
      <c r="J142" s="865"/>
      <c r="K142" s="865"/>
      <c r="L142" s="865"/>
      <c r="M142" s="865"/>
      <c r="N142" s="865"/>
      <c r="O142" s="865"/>
      <c r="P142" s="865"/>
      <c r="Q142" s="865"/>
      <c r="R142" s="865"/>
      <c r="S142" s="865"/>
      <c r="T142" s="865"/>
      <c r="U142" s="865"/>
      <c r="V142" s="865"/>
      <c r="W142" s="865"/>
      <c r="X142" s="865"/>
      <c r="Y142" s="865"/>
      <c r="Z142" s="865"/>
      <c r="AA142" s="865"/>
      <c r="AB142" s="865"/>
      <c r="AC142" s="866"/>
      <c r="AD142" s="621">
        <f>SUMIF('pdc 2015'!$G$612:$G$1604,'CE MINISTERIALE'!$B142,'pdc 2015'!$Q$612:$Q$1604)</f>
        <v>0</v>
      </c>
      <c r="AE142" s="827">
        <f>ROUND(AD142/1000,0)</f>
        <v>0</v>
      </c>
      <c r="AF142" s="827"/>
      <c r="AG142" s="827"/>
      <c r="AH142" s="827"/>
      <c r="AI142" s="828"/>
      <c r="AJ142" s="615" t="s">
        <v>6571</v>
      </c>
    </row>
    <row r="143" spans="1:36" s="567" customFormat="1" ht="15" customHeight="1">
      <c r="A143" s="615"/>
      <c r="B143" s="861" t="s">
        <v>2490</v>
      </c>
      <c r="C143" s="862"/>
      <c r="D143" s="862"/>
      <c r="E143" s="862"/>
      <c r="F143" s="862"/>
      <c r="G143" s="863"/>
      <c r="H143" s="864" t="s">
        <v>6740</v>
      </c>
      <c r="I143" s="865"/>
      <c r="J143" s="865"/>
      <c r="K143" s="865"/>
      <c r="L143" s="865"/>
      <c r="M143" s="865"/>
      <c r="N143" s="865"/>
      <c r="O143" s="865"/>
      <c r="P143" s="865"/>
      <c r="Q143" s="865"/>
      <c r="R143" s="865"/>
      <c r="S143" s="865"/>
      <c r="T143" s="865"/>
      <c r="U143" s="865"/>
      <c r="V143" s="865"/>
      <c r="W143" s="865"/>
      <c r="X143" s="865"/>
      <c r="Y143" s="865"/>
      <c r="Z143" s="865"/>
      <c r="AA143" s="865"/>
      <c r="AB143" s="865"/>
      <c r="AC143" s="866"/>
      <c r="AD143" s="621">
        <f>SUMIF('pdc 2015'!$G$612:$G$1604,'CE MINISTERIALE'!$B143,'pdc 2015'!$Q$612:$Q$1604)</f>
        <v>0</v>
      </c>
      <c r="AE143" s="827">
        <f t="shared" ref="AE143:AE157" si="4">ROUND(AD143/1000,0)</f>
        <v>0</v>
      </c>
      <c r="AF143" s="827"/>
      <c r="AG143" s="827"/>
      <c r="AH143" s="827"/>
      <c r="AI143" s="828"/>
      <c r="AJ143" s="615" t="s">
        <v>6571</v>
      </c>
    </row>
    <row r="144" spans="1:36" s="567" customFormat="1" ht="15" customHeight="1">
      <c r="A144" s="615"/>
      <c r="B144" s="861" t="s">
        <v>2502</v>
      </c>
      <c r="C144" s="862"/>
      <c r="D144" s="862"/>
      <c r="E144" s="862"/>
      <c r="F144" s="862"/>
      <c r="G144" s="863"/>
      <c r="H144" s="864" t="s">
        <v>6741</v>
      </c>
      <c r="I144" s="865"/>
      <c r="J144" s="865"/>
      <c r="K144" s="865"/>
      <c r="L144" s="865"/>
      <c r="M144" s="865"/>
      <c r="N144" s="865"/>
      <c r="O144" s="865"/>
      <c r="P144" s="865"/>
      <c r="Q144" s="865"/>
      <c r="R144" s="865"/>
      <c r="S144" s="865"/>
      <c r="T144" s="865"/>
      <c r="U144" s="865"/>
      <c r="V144" s="865"/>
      <c r="W144" s="865"/>
      <c r="X144" s="865"/>
      <c r="Y144" s="865"/>
      <c r="Z144" s="865"/>
      <c r="AA144" s="865"/>
      <c r="AB144" s="865"/>
      <c r="AC144" s="866"/>
      <c r="AD144" s="621">
        <f>SUMIF('pdc 2015'!$G$612:$G$1604,'CE MINISTERIALE'!$B144,'pdc 2015'!$Q$612:$Q$1604)</f>
        <v>0</v>
      </c>
      <c r="AE144" s="827">
        <f t="shared" si="4"/>
        <v>0</v>
      </c>
      <c r="AF144" s="827"/>
      <c r="AG144" s="827"/>
      <c r="AH144" s="827"/>
      <c r="AI144" s="828"/>
      <c r="AJ144" s="615" t="s">
        <v>6571</v>
      </c>
    </row>
    <row r="145" spans="1:36" s="567" customFormat="1" ht="15" customHeight="1">
      <c r="A145" s="615"/>
      <c r="B145" s="867" t="s">
        <v>6742</v>
      </c>
      <c r="C145" s="868"/>
      <c r="D145" s="868"/>
      <c r="E145" s="868"/>
      <c r="F145" s="868"/>
      <c r="G145" s="869"/>
      <c r="H145" s="870" t="s">
        <v>6743</v>
      </c>
      <c r="I145" s="871"/>
      <c r="J145" s="871"/>
      <c r="K145" s="871"/>
      <c r="L145" s="871"/>
      <c r="M145" s="871"/>
      <c r="N145" s="871"/>
      <c r="O145" s="871"/>
      <c r="P145" s="871"/>
      <c r="Q145" s="871"/>
      <c r="R145" s="871"/>
      <c r="S145" s="871"/>
      <c r="T145" s="871"/>
      <c r="U145" s="871"/>
      <c r="V145" s="871"/>
      <c r="W145" s="871"/>
      <c r="X145" s="871"/>
      <c r="Y145" s="871"/>
      <c r="Z145" s="871"/>
      <c r="AA145" s="871"/>
      <c r="AB145" s="871"/>
      <c r="AC145" s="872"/>
      <c r="AD145" s="625">
        <f>SUM(AD146:AD148)</f>
        <v>0</v>
      </c>
      <c r="AE145" s="851">
        <f>SUM(AE146:AE148)</f>
        <v>0</v>
      </c>
      <c r="AF145" s="851"/>
      <c r="AG145" s="851"/>
      <c r="AH145" s="851"/>
      <c r="AI145" s="852"/>
      <c r="AJ145" s="615" t="s">
        <v>6571</v>
      </c>
    </row>
    <row r="146" spans="1:36" s="567" customFormat="1" ht="15" customHeight="1">
      <c r="A146" s="615" t="s">
        <v>6586</v>
      </c>
      <c r="B146" s="861" t="s">
        <v>6744</v>
      </c>
      <c r="C146" s="862"/>
      <c r="D146" s="862"/>
      <c r="E146" s="862"/>
      <c r="F146" s="862"/>
      <c r="G146" s="863"/>
      <c r="H146" s="864" t="s">
        <v>6745</v>
      </c>
      <c r="I146" s="865"/>
      <c r="J146" s="865"/>
      <c r="K146" s="865"/>
      <c r="L146" s="865"/>
      <c r="M146" s="865"/>
      <c r="N146" s="865"/>
      <c r="O146" s="865"/>
      <c r="P146" s="865"/>
      <c r="Q146" s="865"/>
      <c r="R146" s="865"/>
      <c r="S146" s="865"/>
      <c r="T146" s="865"/>
      <c r="U146" s="865"/>
      <c r="V146" s="865"/>
      <c r="W146" s="865"/>
      <c r="X146" s="865"/>
      <c r="Y146" s="865"/>
      <c r="Z146" s="865"/>
      <c r="AA146" s="865"/>
      <c r="AB146" s="865"/>
      <c r="AC146" s="866"/>
      <c r="AD146" s="621">
        <f>SUMIF('pdc 2015'!$G$612:$G$1604,'CE MINISTERIALE'!$B146,'pdc 2015'!$Q$612:$Q$1604)</f>
        <v>0</v>
      </c>
      <c r="AE146" s="827">
        <f t="shared" si="4"/>
        <v>0</v>
      </c>
      <c r="AF146" s="827"/>
      <c r="AG146" s="827"/>
      <c r="AH146" s="827"/>
      <c r="AI146" s="828"/>
      <c r="AJ146" s="615" t="s">
        <v>6571</v>
      </c>
    </row>
    <row r="147" spans="1:36" s="567" customFormat="1" ht="15" customHeight="1">
      <c r="A147" s="615" t="s">
        <v>6643</v>
      </c>
      <c r="B147" s="861" t="s">
        <v>2511</v>
      </c>
      <c r="C147" s="862"/>
      <c r="D147" s="862"/>
      <c r="E147" s="862"/>
      <c r="F147" s="862"/>
      <c r="G147" s="863"/>
      <c r="H147" s="864" t="s">
        <v>6746</v>
      </c>
      <c r="I147" s="865"/>
      <c r="J147" s="865"/>
      <c r="K147" s="865"/>
      <c r="L147" s="865"/>
      <c r="M147" s="865"/>
      <c r="N147" s="865"/>
      <c r="O147" s="865"/>
      <c r="P147" s="865"/>
      <c r="Q147" s="865"/>
      <c r="R147" s="865"/>
      <c r="S147" s="865"/>
      <c r="T147" s="865"/>
      <c r="U147" s="865"/>
      <c r="V147" s="865"/>
      <c r="W147" s="865"/>
      <c r="X147" s="865"/>
      <c r="Y147" s="865"/>
      <c r="Z147" s="865"/>
      <c r="AA147" s="865"/>
      <c r="AB147" s="865"/>
      <c r="AC147" s="866"/>
      <c r="AD147" s="621">
        <f>SUMIF('pdc 2015'!$G$612:$G$1604,'CE MINISTERIALE'!$B147,'pdc 2015'!$Q$612:$Q$1604)</f>
        <v>0</v>
      </c>
      <c r="AE147" s="827">
        <f t="shared" si="4"/>
        <v>0</v>
      </c>
      <c r="AF147" s="827"/>
      <c r="AG147" s="827"/>
      <c r="AH147" s="827"/>
      <c r="AI147" s="828"/>
      <c r="AJ147" s="615" t="s">
        <v>6571</v>
      </c>
    </row>
    <row r="148" spans="1:36" s="567" customFormat="1" ht="15" customHeight="1">
      <c r="A148" s="615"/>
      <c r="B148" s="861" t="s">
        <v>2518</v>
      </c>
      <c r="C148" s="862"/>
      <c r="D148" s="862"/>
      <c r="E148" s="862"/>
      <c r="F148" s="862"/>
      <c r="G148" s="863"/>
      <c r="H148" s="864" t="s">
        <v>6747</v>
      </c>
      <c r="I148" s="865"/>
      <c r="J148" s="865"/>
      <c r="K148" s="865"/>
      <c r="L148" s="865"/>
      <c r="M148" s="865"/>
      <c r="N148" s="865"/>
      <c r="O148" s="865"/>
      <c r="P148" s="865"/>
      <c r="Q148" s="865"/>
      <c r="R148" s="865"/>
      <c r="S148" s="865"/>
      <c r="T148" s="865"/>
      <c r="U148" s="865"/>
      <c r="V148" s="865"/>
      <c r="W148" s="865"/>
      <c r="X148" s="865"/>
      <c r="Y148" s="865"/>
      <c r="Z148" s="865"/>
      <c r="AA148" s="865"/>
      <c r="AB148" s="865"/>
      <c r="AC148" s="866"/>
      <c r="AD148" s="621">
        <f>SUMIF('pdc 2015'!$G$612:$G$1604,'CE MINISTERIALE'!$B148,'pdc 2015'!$Q$612:$Q$1604)</f>
        <v>0</v>
      </c>
      <c r="AE148" s="827">
        <f t="shared" si="4"/>
        <v>0</v>
      </c>
      <c r="AF148" s="827"/>
      <c r="AG148" s="827"/>
      <c r="AH148" s="827"/>
      <c r="AI148" s="828"/>
      <c r="AJ148" s="615" t="s">
        <v>6571</v>
      </c>
    </row>
    <row r="149" spans="1:36" s="567" customFormat="1" ht="15" customHeight="1">
      <c r="A149" s="615"/>
      <c r="B149" s="867" t="s">
        <v>6748</v>
      </c>
      <c r="C149" s="868"/>
      <c r="D149" s="868"/>
      <c r="E149" s="868"/>
      <c r="F149" s="868"/>
      <c r="G149" s="869"/>
      <c r="H149" s="870" t="s">
        <v>6749</v>
      </c>
      <c r="I149" s="871"/>
      <c r="J149" s="871"/>
      <c r="K149" s="871"/>
      <c r="L149" s="871"/>
      <c r="M149" s="871"/>
      <c r="N149" s="871"/>
      <c r="O149" s="871"/>
      <c r="P149" s="871"/>
      <c r="Q149" s="871"/>
      <c r="R149" s="871"/>
      <c r="S149" s="871"/>
      <c r="T149" s="871"/>
      <c r="U149" s="871"/>
      <c r="V149" s="871"/>
      <c r="W149" s="871"/>
      <c r="X149" s="871"/>
      <c r="Y149" s="871"/>
      <c r="Z149" s="871"/>
      <c r="AA149" s="871"/>
      <c r="AB149" s="871"/>
      <c r="AC149" s="872"/>
      <c r="AD149" s="625">
        <f>SUM(AD150:AD152)</f>
        <v>0</v>
      </c>
      <c r="AE149" s="851">
        <f>SUM(AE150:AE152)</f>
        <v>0</v>
      </c>
      <c r="AF149" s="851"/>
      <c r="AG149" s="851"/>
      <c r="AH149" s="851"/>
      <c r="AI149" s="852"/>
      <c r="AJ149" s="615" t="s">
        <v>6571</v>
      </c>
    </row>
    <row r="150" spans="1:36" s="567" customFormat="1" ht="18" customHeight="1">
      <c r="A150" s="615"/>
      <c r="B150" s="861" t="s">
        <v>2549</v>
      </c>
      <c r="C150" s="862"/>
      <c r="D150" s="862"/>
      <c r="E150" s="862"/>
      <c r="F150" s="862"/>
      <c r="G150" s="863"/>
      <c r="H150" s="864" t="s">
        <v>6750</v>
      </c>
      <c r="I150" s="865"/>
      <c r="J150" s="865"/>
      <c r="K150" s="865"/>
      <c r="L150" s="865"/>
      <c r="M150" s="865"/>
      <c r="N150" s="865"/>
      <c r="O150" s="865"/>
      <c r="P150" s="865"/>
      <c r="Q150" s="865"/>
      <c r="R150" s="865"/>
      <c r="S150" s="865"/>
      <c r="T150" s="865"/>
      <c r="U150" s="865"/>
      <c r="V150" s="865"/>
      <c r="W150" s="865"/>
      <c r="X150" s="865"/>
      <c r="Y150" s="865"/>
      <c r="Z150" s="865"/>
      <c r="AA150" s="865"/>
      <c r="AB150" s="865"/>
      <c r="AC150" s="866"/>
      <c r="AD150" s="621">
        <f>SUMIF('pdc 2015'!$G$612:$G$1604,'CE MINISTERIALE'!$B150,'pdc 2015'!$Q$612:$Q$1604)</f>
        <v>0</v>
      </c>
      <c r="AE150" s="827">
        <f t="shared" si="4"/>
        <v>0</v>
      </c>
      <c r="AF150" s="827"/>
      <c r="AG150" s="827"/>
      <c r="AH150" s="827"/>
      <c r="AI150" s="828"/>
      <c r="AJ150" s="615" t="s">
        <v>6571</v>
      </c>
    </row>
    <row r="151" spans="1:36" s="567" customFormat="1" ht="18" customHeight="1">
      <c r="A151" s="615"/>
      <c r="B151" s="861" t="s">
        <v>2554</v>
      </c>
      <c r="C151" s="862"/>
      <c r="D151" s="862"/>
      <c r="E151" s="862"/>
      <c r="F151" s="862"/>
      <c r="G151" s="863"/>
      <c r="H151" s="864" t="s">
        <v>6751</v>
      </c>
      <c r="I151" s="865"/>
      <c r="J151" s="865"/>
      <c r="K151" s="865"/>
      <c r="L151" s="865"/>
      <c r="M151" s="865"/>
      <c r="N151" s="865"/>
      <c r="O151" s="865"/>
      <c r="P151" s="865"/>
      <c r="Q151" s="865"/>
      <c r="R151" s="865"/>
      <c r="S151" s="865"/>
      <c r="T151" s="865"/>
      <c r="U151" s="865"/>
      <c r="V151" s="865"/>
      <c r="W151" s="865"/>
      <c r="X151" s="865"/>
      <c r="Y151" s="865"/>
      <c r="Z151" s="865"/>
      <c r="AA151" s="865"/>
      <c r="AB151" s="865"/>
      <c r="AC151" s="866"/>
      <c r="AD151" s="621">
        <f>SUMIF('pdc 2015'!$G$612:$G$1604,'CE MINISTERIALE'!$B151,'pdc 2015'!$Q$612:$Q$1604)</f>
        <v>0</v>
      </c>
      <c r="AE151" s="827">
        <f t="shared" si="4"/>
        <v>0</v>
      </c>
      <c r="AF151" s="827"/>
      <c r="AG151" s="827"/>
      <c r="AH151" s="827"/>
      <c r="AI151" s="828"/>
      <c r="AJ151" s="615" t="s">
        <v>6571</v>
      </c>
    </row>
    <row r="152" spans="1:36" s="567" customFormat="1" ht="18" customHeight="1">
      <c r="A152" s="615"/>
      <c r="B152" s="861" t="s">
        <v>2560</v>
      </c>
      <c r="C152" s="862"/>
      <c r="D152" s="862"/>
      <c r="E152" s="862"/>
      <c r="F152" s="862"/>
      <c r="G152" s="863"/>
      <c r="H152" s="864" t="s">
        <v>6752</v>
      </c>
      <c r="I152" s="865"/>
      <c r="J152" s="865"/>
      <c r="K152" s="865"/>
      <c r="L152" s="865"/>
      <c r="M152" s="865"/>
      <c r="N152" s="865"/>
      <c r="O152" s="865"/>
      <c r="P152" s="865"/>
      <c r="Q152" s="865"/>
      <c r="R152" s="865"/>
      <c r="S152" s="865"/>
      <c r="T152" s="865"/>
      <c r="U152" s="865"/>
      <c r="V152" s="865"/>
      <c r="W152" s="865"/>
      <c r="X152" s="865"/>
      <c r="Y152" s="865"/>
      <c r="Z152" s="865"/>
      <c r="AA152" s="865"/>
      <c r="AB152" s="865"/>
      <c r="AC152" s="866"/>
      <c r="AD152" s="621">
        <f>SUMIF('pdc 2015'!$G$612:$G$1604,'CE MINISTERIALE'!$B152,'pdc 2015'!$Q$612:$Q$1604)</f>
        <v>0</v>
      </c>
      <c r="AE152" s="827">
        <f t="shared" si="4"/>
        <v>0</v>
      </c>
      <c r="AF152" s="827"/>
      <c r="AG152" s="827"/>
      <c r="AH152" s="827"/>
      <c r="AI152" s="828"/>
      <c r="AJ152" s="615" t="s">
        <v>6571</v>
      </c>
    </row>
    <row r="153" spans="1:36" s="567" customFormat="1" ht="15" customHeight="1">
      <c r="A153" s="615"/>
      <c r="B153" s="867" t="s">
        <v>2525</v>
      </c>
      <c r="C153" s="868"/>
      <c r="D153" s="868"/>
      <c r="E153" s="868"/>
      <c r="F153" s="868"/>
      <c r="G153" s="869"/>
      <c r="H153" s="870" t="s">
        <v>6753</v>
      </c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2"/>
      <c r="AD153" s="621">
        <f>SUMIF('pdc 2015'!$G$612:$G$1604,'CE MINISTERIALE'!$B153,'pdc 2015'!$Q$612:$Q$1604)</f>
        <v>0</v>
      </c>
      <c r="AE153" s="827">
        <f t="shared" si="4"/>
        <v>0</v>
      </c>
      <c r="AF153" s="827"/>
      <c r="AG153" s="827"/>
      <c r="AH153" s="827"/>
      <c r="AI153" s="828"/>
      <c r="AJ153" s="615" t="s">
        <v>6571</v>
      </c>
    </row>
    <row r="154" spans="1:36" s="567" customFormat="1" ht="15" customHeight="1">
      <c r="A154" s="615"/>
      <c r="B154" s="867" t="s">
        <v>2534</v>
      </c>
      <c r="C154" s="868"/>
      <c r="D154" s="868"/>
      <c r="E154" s="868"/>
      <c r="F154" s="868"/>
      <c r="G154" s="869"/>
      <c r="H154" s="870" t="s">
        <v>6754</v>
      </c>
      <c r="I154" s="871"/>
      <c r="J154" s="871"/>
      <c r="K154" s="871"/>
      <c r="L154" s="871"/>
      <c r="M154" s="871"/>
      <c r="N154" s="871"/>
      <c r="O154" s="871"/>
      <c r="P154" s="871"/>
      <c r="Q154" s="871"/>
      <c r="R154" s="871"/>
      <c r="S154" s="871"/>
      <c r="T154" s="871"/>
      <c r="U154" s="871"/>
      <c r="V154" s="871"/>
      <c r="W154" s="871"/>
      <c r="X154" s="871"/>
      <c r="Y154" s="871"/>
      <c r="Z154" s="871"/>
      <c r="AA154" s="871"/>
      <c r="AB154" s="871"/>
      <c r="AC154" s="872"/>
      <c r="AD154" s="621">
        <f>SUMIF('pdc 2015'!$G$612:$G$1604,'CE MINISTERIALE'!$B154,'pdc 2015'!$Q$612:$Q$1604)</f>
        <v>0</v>
      </c>
      <c r="AE154" s="827">
        <f t="shared" si="4"/>
        <v>0</v>
      </c>
      <c r="AF154" s="827"/>
      <c r="AG154" s="827"/>
      <c r="AH154" s="827"/>
      <c r="AI154" s="828"/>
      <c r="AJ154" s="615" t="s">
        <v>6571</v>
      </c>
    </row>
    <row r="155" spans="1:36" s="567" customFormat="1" ht="15" customHeight="1">
      <c r="A155" s="615"/>
      <c r="B155" s="867" t="s">
        <v>2543</v>
      </c>
      <c r="C155" s="868"/>
      <c r="D155" s="868"/>
      <c r="E155" s="868"/>
      <c r="F155" s="868"/>
      <c r="G155" s="869"/>
      <c r="H155" s="870" t="s">
        <v>6755</v>
      </c>
      <c r="I155" s="871"/>
      <c r="J155" s="871"/>
      <c r="K155" s="871"/>
      <c r="L155" s="871"/>
      <c r="M155" s="871"/>
      <c r="N155" s="871"/>
      <c r="O155" s="871"/>
      <c r="P155" s="871"/>
      <c r="Q155" s="871"/>
      <c r="R155" s="871"/>
      <c r="S155" s="871"/>
      <c r="T155" s="871"/>
      <c r="U155" s="871"/>
      <c r="V155" s="871"/>
      <c r="W155" s="871"/>
      <c r="X155" s="871"/>
      <c r="Y155" s="871"/>
      <c r="Z155" s="871"/>
      <c r="AA155" s="871"/>
      <c r="AB155" s="871"/>
      <c r="AC155" s="872"/>
      <c r="AD155" s="621">
        <f>SUMIF('pdc 2015'!$G$612:$G$1604,'CE MINISTERIALE'!$B155,'pdc 2015'!$Q$612:$Q$1604)</f>
        <v>0</v>
      </c>
      <c r="AE155" s="827">
        <f t="shared" si="4"/>
        <v>0</v>
      </c>
      <c r="AF155" s="827"/>
      <c r="AG155" s="827"/>
      <c r="AH155" s="827"/>
      <c r="AI155" s="828"/>
      <c r="AJ155" s="615" t="s">
        <v>6571</v>
      </c>
    </row>
    <row r="156" spans="1:36" s="567" customFormat="1" ht="15" customHeight="1">
      <c r="A156" s="615"/>
      <c r="B156" s="867" t="s">
        <v>2569</v>
      </c>
      <c r="C156" s="868"/>
      <c r="D156" s="868"/>
      <c r="E156" s="868"/>
      <c r="F156" s="868"/>
      <c r="G156" s="869"/>
      <c r="H156" s="870" t="s">
        <v>6756</v>
      </c>
      <c r="I156" s="871"/>
      <c r="J156" s="871"/>
      <c r="K156" s="871"/>
      <c r="L156" s="871"/>
      <c r="M156" s="871"/>
      <c r="N156" s="871"/>
      <c r="O156" s="871"/>
      <c r="P156" s="871"/>
      <c r="Q156" s="871"/>
      <c r="R156" s="871"/>
      <c r="S156" s="871"/>
      <c r="T156" s="871"/>
      <c r="U156" s="871"/>
      <c r="V156" s="871"/>
      <c r="W156" s="871"/>
      <c r="X156" s="871"/>
      <c r="Y156" s="871"/>
      <c r="Z156" s="871"/>
      <c r="AA156" s="871"/>
      <c r="AB156" s="871"/>
      <c r="AC156" s="872"/>
      <c r="AD156" s="621">
        <f>SUMIF('pdc 2015'!$G$612:$G$1604,'CE MINISTERIALE'!$B156,'pdc 2015'!$Q$612:$Q$1604)</f>
        <v>0</v>
      </c>
      <c r="AE156" s="827">
        <f t="shared" si="4"/>
        <v>0</v>
      </c>
      <c r="AF156" s="827"/>
      <c r="AG156" s="827"/>
      <c r="AH156" s="827"/>
      <c r="AI156" s="828"/>
      <c r="AJ156" s="615" t="s">
        <v>6571</v>
      </c>
    </row>
    <row r="157" spans="1:36" s="567" customFormat="1" ht="15" customHeight="1">
      <c r="A157" s="615"/>
      <c r="B157" s="867" t="s">
        <v>2575</v>
      </c>
      <c r="C157" s="868"/>
      <c r="D157" s="868"/>
      <c r="E157" s="868"/>
      <c r="F157" s="868"/>
      <c r="G157" s="869"/>
      <c r="H157" s="870" t="s">
        <v>6757</v>
      </c>
      <c r="I157" s="871"/>
      <c r="J157" s="871"/>
      <c r="K157" s="871"/>
      <c r="L157" s="871"/>
      <c r="M157" s="871"/>
      <c r="N157" s="871"/>
      <c r="O157" s="871"/>
      <c r="P157" s="871"/>
      <c r="Q157" s="871"/>
      <c r="R157" s="871"/>
      <c r="S157" s="871"/>
      <c r="T157" s="871"/>
      <c r="U157" s="871"/>
      <c r="V157" s="871"/>
      <c r="W157" s="871"/>
      <c r="X157" s="871"/>
      <c r="Y157" s="871"/>
      <c r="Z157" s="871"/>
      <c r="AA157" s="871"/>
      <c r="AB157" s="871"/>
      <c r="AC157" s="872"/>
      <c r="AD157" s="621">
        <f>SUMIF('pdc 2015'!$G$612:$G$1604,'CE MINISTERIALE'!$B157,'pdc 2015'!$Q$612:$Q$1604)</f>
        <v>0</v>
      </c>
      <c r="AE157" s="827">
        <f t="shared" si="4"/>
        <v>0</v>
      </c>
      <c r="AF157" s="827"/>
      <c r="AG157" s="827"/>
      <c r="AH157" s="827"/>
      <c r="AI157" s="828"/>
      <c r="AJ157" s="615" t="s">
        <v>6571</v>
      </c>
    </row>
    <row r="158" spans="1:36" s="567" customFormat="1" ht="15" customHeight="1">
      <c r="A158" s="615" t="s">
        <v>6586</v>
      </c>
      <c r="B158" s="867" t="s">
        <v>6758</v>
      </c>
      <c r="C158" s="868"/>
      <c r="D158" s="868"/>
      <c r="E158" s="868"/>
      <c r="F158" s="868"/>
      <c r="G158" s="869"/>
      <c r="H158" s="870" t="s">
        <v>6759</v>
      </c>
      <c r="I158" s="871"/>
      <c r="J158" s="871"/>
      <c r="K158" s="871"/>
      <c r="L158" s="871"/>
      <c r="M158" s="871"/>
      <c r="N158" s="871"/>
      <c r="O158" s="871"/>
      <c r="P158" s="871"/>
      <c r="Q158" s="871"/>
      <c r="R158" s="871"/>
      <c r="S158" s="871"/>
      <c r="T158" s="871"/>
      <c r="U158" s="871"/>
      <c r="V158" s="871"/>
      <c r="W158" s="871"/>
      <c r="X158" s="871"/>
      <c r="Y158" s="871"/>
      <c r="Z158" s="871"/>
      <c r="AA158" s="871"/>
      <c r="AB158" s="871"/>
      <c r="AC158" s="872"/>
      <c r="AD158" s="621">
        <f>SUMIF('pdc 2015'!$G$612:$G$1604,'CE MINISTERIALE'!$B158,'pdc 2015'!$Q$612:$Q$1604)</f>
        <v>0</v>
      </c>
      <c r="AE158" s="827">
        <f>ROUND(AD158/1000,0)</f>
        <v>0</v>
      </c>
      <c r="AF158" s="827"/>
      <c r="AG158" s="827"/>
      <c r="AH158" s="827"/>
      <c r="AI158" s="828"/>
      <c r="AJ158" s="615" t="s">
        <v>6571</v>
      </c>
    </row>
    <row r="159" spans="1:36" s="567" customFormat="1" ht="15" customHeight="1">
      <c r="A159" s="615"/>
      <c r="B159" s="873" t="s">
        <v>6760</v>
      </c>
      <c r="C159" s="874"/>
      <c r="D159" s="874"/>
      <c r="E159" s="874"/>
      <c r="F159" s="874"/>
      <c r="G159" s="875"/>
      <c r="H159" s="876" t="s">
        <v>6761</v>
      </c>
      <c r="I159" s="877"/>
      <c r="J159" s="877"/>
      <c r="K159" s="877"/>
      <c r="L159" s="877"/>
      <c r="M159" s="877"/>
      <c r="N159" s="877"/>
      <c r="O159" s="877"/>
      <c r="P159" s="877"/>
      <c r="Q159" s="877"/>
      <c r="R159" s="877"/>
      <c r="S159" s="877"/>
      <c r="T159" s="877"/>
      <c r="U159" s="877"/>
      <c r="V159" s="877"/>
      <c r="W159" s="877"/>
      <c r="X159" s="877"/>
      <c r="Y159" s="877"/>
      <c r="Z159" s="877"/>
      <c r="AA159" s="877"/>
      <c r="AB159" s="877"/>
      <c r="AC159" s="878"/>
      <c r="AD159" s="622">
        <f>SUM(AD160:AD166)</f>
        <v>0</v>
      </c>
      <c r="AE159" s="851">
        <f>SUM(AE160:AE166)</f>
        <v>0</v>
      </c>
      <c r="AF159" s="851"/>
      <c r="AG159" s="851"/>
      <c r="AH159" s="851"/>
      <c r="AI159" s="852"/>
      <c r="AJ159" s="615" t="s">
        <v>6571</v>
      </c>
    </row>
    <row r="160" spans="1:36" s="567" customFormat="1" ht="15" customHeight="1">
      <c r="A160" s="615"/>
      <c r="B160" s="867" t="s">
        <v>2584</v>
      </c>
      <c r="C160" s="868"/>
      <c r="D160" s="868"/>
      <c r="E160" s="868"/>
      <c r="F160" s="868"/>
      <c r="G160" s="869"/>
      <c r="H160" s="870" t="s">
        <v>6762</v>
      </c>
      <c r="I160" s="871"/>
      <c r="J160" s="871"/>
      <c r="K160" s="871"/>
      <c r="L160" s="871"/>
      <c r="M160" s="871"/>
      <c r="N160" s="871"/>
      <c r="O160" s="871"/>
      <c r="P160" s="871"/>
      <c r="Q160" s="871"/>
      <c r="R160" s="871"/>
      <c r="S160" s="871"/>
      <c r="T160" s="871"/>
      <c r="U160" s="871"/>
      <c r="V160" s="871"/>
      <c r="W160" s="871"/>
      <c r="X160" s="871"/>
      <c r="Y160" s="871"/>
      <c r="Z160" s="871"/>
      <c r="AA160" s="871"/>
      <c r="AB160" s="871"/>
      <c r="AC160" s="872"/>
      <c r="AD160" s="621">
        <f>SUMIF('pdc 2015'!$G$612:$G$1604,'CE MINISTERIALE'!$B160,'pdc 2015'!$Q$612:$Q$1604)</f>
        <v>0</v>
      </c>
      <c r="AE160" s="827">
        <f t="shared" ref="AE160:AE166" si="5">ROUND(AD160/1000,0)</f>
        <v>0</v>
      </c>
      <c r="AF160" s="827"/>
      <c r="AG160" s="827"/>
      <c r="AH160" s="827"/>
      <c r="AI160" s="828"/>
      <c r="AJ160" s="615" t="s">
        <v>6571</v>
      </c>
    </row>
    <row r="161" spans="1:36" s="567" customFormat="1" ht="15" customHeight="1">
      <c r="A161" s="615"/>
      <c r="B161" s="867" t="s">
        <v>2595</v>
      </c>
      <c r="C161" s="868"/>
      <c r="D161" s="868"/>
      <c r="E161" s="868"/>
      <c r="F161" s="868"/>
      <c r="G161" s="869"/>
      <c r="H161" s="870" t="s">
        <v>6763</v>
      </c>
      <c r="I161" s="871"/>
      <c r="J161" s="871"/>
      <c r="K161" s="871"/>
      <c r="L161" s="871"/>
      <c r="M161" s="871"/>
      <c r="N161" s="871"/>
      <c r="O161" s="871"/>
      <c r="P161" s="871"/>
      <c r="Q161" s="871"/>
      <c r="R161" s="871"/>
      <c r="S161" s="871"/>
      <c r="T161" s="871"/>
      <c r="U161" s="871"/>
      <c r="V161" s="871"/>
      <c r="W161" s="871"/>
      <c r="X161" s="871"/>
      <c r="Y161" s="871"/>
      <c r="Z161" s="871"/>
      <c r="AA161" s="871"/>
      <c r="AB161" s="871"/>
      <c r="AC161" s="872"/>
      <c r="AD161" s="621">
        <f>SUMIF('pdc 2015'!$G$612:$G$1604,'CE MINISTERIALE'!$B161,'pdc 2015'!$Q$612:$Q$1604)</f>
        <v>0</v>
      </c>
      <c r="AE161" s="827">
        <f t="shared" si="5"/>
        <v>0</v>
      </c>
      <c r="AF161" s="827"/>
      <c r="AG161" s="827"/>
      <c r="AH161" s="827"/>
      <c r="AI161" s="828"/>
      <c r="AJ161" s="615" t="s">
        <v>6571</v>
      </c>
    </row>
    <row r="162" spans="1:36" s="567" customFormat="1" ht="15" customHeight="1">
      <c r="A162" s="615"/>
      <c r="B162" s="867" t="s">
        <v>2607</v>
      </c>
      <c r="C162" s="868"/>
      <c r="D162" s="868"/>
      <c r="E162" s="868"/>
      <c r="F162" s="868"/>
      <c r="G162" s="869"/>
      <c r="H162" s="870" t="s">
        <v>6764</v>
      </c>
      <c r="I162" s="871"/>
      <c r="J162" s="871"/>
      <c r="K162" s="871"/>
      <c r="L162" s="871"/>
      <c r="M162" s="871"/>
      <c r="N162" s="871"/>
      <c r="O162" s="871"/>
      <c r="P162" s="871"/>
      <c r="Q162" s="871"/>
      <c r="R162" s="871"/>
      <c r="S162" s="871"/>
      <c r="T162" s="871"/>
      <c r="U162" s="871"/>
      <c r="V162" s="871"/>
      <c r="W162" s="871"/>
      <c r="X162" s="871"/>
      <c r="Y162" s="871"/>
      <c r="Z162" s="871"/>
      <c r="AA162" s="871"/>
      <c r="AB162" s="871"/>
      <c r="AC162" s="872"/>
      <c r="AD162" s="621">
        <f>SUMIF('pdc 2015'!$G$612:$G$1604,'CE MINISTERIALE'!$B162,'pdc 2015'!$Q$612:$Q$1604)</f>
        <v>0</v>
      </c>
      <c r="AE162" s="827">
        <f t="shared" si="5"/>
        <v>0</v>
      </c>
      <c r="AF162" s="827"/>
      <c r="AG162" s="827"/>
      <c r="AH162" s="827"/>
      <c r="AI162" s="828"/>
      <c r="AJ162" s="615" t="s">
        <v>6571</v>
      </c>
    </row>
    <row r="163" spans="1:36" s="567" customFormat="1" ht="15" customHeight="1">
      <c r="A163" s="615"/>
      <c r="B163" s="867" t="s">
        <v>2620</v>
      </c>
      <c r="C163" s="868"/>
      <c r="D163" s="868"/>
      <c r="E163" s="868"/>
      <c r="F163" s="868"/>
      <c r="G163" s="869"/>
      <c r="H163" s="870" t="s">
        <v>6765</v>
      </c>
      <c r="I163" s="871"/>
      <c r="J163" s="871"/>
      <c r="K163" s="871"/>
      <c r="L163" s="871"/>
      <c r="M163" s="871"/>
      <c r="N163" s="871"/>
      <c r="O163" s="871"/>
      <c r="P163" s="871"/>
      <c r="Q163" s="871"/>
      <c r="R163" s="871"/>
      <c r="S163" s="871"/>
      <c r="T163" s="871"/>
      <c r="U163" s="871"/>
      <c r="V163" s="871"/>
      <c r="W163" s="871"/>
      <c r="X163" s="871"/>
      <c r="Y163" s="871"/>
      <c r="Z163" s="871"/>
      <c r="AA163" s="871"/>
      <c r="AB163" s="871"/>
      <c r="AC163" s="872"/>
      <c r="AD163" s="621">
        <f>SUMIF('pdc 2015'!$G$612:$G$1604,'CE MINISTERIALE'!$B163,'pdc 2015'!$Q$612:$Q$1604)</f>
        <v>0</v>
      </c>
      <c r="AE163" s="827">
        <f t="shared" si="5"/>
        <v>0</v>
      </c>
      <c r="AF163" s="827"/>
      <c r="AG163" s="827"/>
      <c r="AH163" s="827"/>
      <c r="AI163" s="828"/>
      <c r="AJ163" s="615" t="s">
        <v>6571</v>
      </c>
    </row>
    <row r="164" spans="1:36" s="567" customFormat="1" ht="15" customHeight="1">
      <c r="A164" s="615"/>
      <c r="B164" s="867" t="s">
        <v>2635</v>
      </c>
      <c r="C164" s="868"/>
      <c r="D164" s="868"/>
      <c r="E164" s="868"/>
      <c r="F164" s="868"/>
      <c r="G164" s="869"/>
      <c r="H164" s="870" t="s">
        <v>6766</v>
      </c>
      <c r="I164" s="871"/>
      <c r="J164" s="871"/>
      <c r="K164" s="871"/>
      <c r="L164" s="871"/>
      <c r="M164" s="871"/>
      <c r="N164" s="871"/>
      <c r="O164" s="871"/>
      <c r="P164" s="871"/>
      <c r="Q164" s="871"/>
      <c r="R164" s="871"/>
      <c r="S164" s="871"/>
      <c r="T164" s="871"/>
      <c r="U164" s="871"/>
      <c r="V164" s="871"/>
      <c r="W164" s="871"/>
      <c r="X164" s="871"/>
      <c r="Y164" s="871"/>
      <c r="Z164" s="871"/>
      <c r="AA164" s="871"/>
      <c r="AB164" s="871"/>
      <c r="AC164" s="872"/>
      <c r="AD164" s="621">
        <f>SUMIF('pdc 2015'!$G$612:$G$1604,'CE MINISTERIALE'!$B164,'pdc 2015'!$Q$612:$Q$1604)</f>
        <v>0</v>
      </c>
      <c r="AE164" s="827">
        <f t="shared" si="5"/>
        <v>0</v>
      </c>
      <c r="AF164" s="827"/>
      <c r="AG164" s="827"/>
      <c r="AH164" s="827"/>
      <c r="AI164" s="828"/>
      <c r="AJ164" s="615" t="s">
        <v>6571</v>
      </c>
    </row>
    <row r="165" spans="1:36" s="567" customFormat="1" ht="15" customHeight="1">
      <c r="A165" s="615"/>
      <c r="B165" s="867" t="s">
        <v>2626</v>
      </c>
      <c r="C165" s="868"/>
      <c r="D165" s="868"/>
      <c r="E165" s="868"/>
      <c r="F165" s="868"/>
      <c r="G165" s="869"/>
      <c r="H165" s="870" t="s">
        <v>6767</v>
      </c>
      <c r="I165" s="871"/>
      <c r="J165" s="871"/>
      <c r="K165" s="871"/>
      <c r="L165" s="871"/>
      <c r="M165" s="871"/>
      <c r="N165" s="871"/>
      <c r="O165" s="871"/>
      <c r="P165" s="871"/>
      <c r="Q165" s="871"/>
      <c r="R165" s="871"/>
      <c r="S165" s="871"/>
      <c r="T165" s="871"/>
      <c r="U165" s="871"/>
      <c r="V165" s="871"/>
      <c r="W165" s="871"/>
      <c r="X165" s="871"/>
      <c r="Y165" s="871"/>
      <c r="Z165" s="871"/>
      <c r="AA165" s="871"/>
      <c r="AB165" s="871"/>
      <c r="AC165" s="872"/>
      <c r="AD165" s="621">
        <f>SUMIF('pdc 2015'!$G$612:$G$1604,'CE MINISTERIALE'!$B165,'pdc 2015'!$Q$612:$Q$1604)</f>
        <v>0</v>
      </c>
      <c r="AE165" s="827">
        <f t="shared" si="5"/>
        <v>0</v>
      </c>
      <c r="AF165" s="827"/>
      <c r="AG165" s="827"/>
      <c r="AH165" s="827"/>
      <c r="AI165" s="828"/>
      <c r="AJ165" s="615" t="s">
        <v>6571</v>
      </c>
    </row>
    <row r="166" spans="1:36" s="567" customFormat="1" ht="15" customHeight="1">
      <c r="A166" s="615" t="s">
        <v>6586</v>
      </c>
      <c r="B166" s="867" t="s">
        <v>6768</v>
      </c>
      <c r="C166" s="868"/>
      <c r="D166" s="868"/>
      <c r="E166" s="868"/>
      <c r="F166" s="868"/>
      <c r="G166" s="869"/>
      <c r="H166" s="870" t="s">
        <v>6769</v>
      </c>
      <c r="I166" s="871"/>
      <c r="J166" s="871"/>
      <c r="K166" s="871"/>
      <c r="L166" s="871"/>
      <c r="M166" s="871"/>
      <c r="N166" s="871"/>
      <c r="O166" s="871"/>
      <c r="P166" s="871"/>
      <c r="Q166" s="871"/>
      <c r="R166" s="871"/>
      <c r="S166" s="871"/>
      <c r="T166" s="871"/>
      <c r="U166" s="871"/>
      <c r="V166" s="871"/>
      <c r="W166" s="871"/>
      <c r="X166" s="871"/>
      <c r="Y166" s="871"/>
      <c r="Z166" s="871"/>
      <c r="AA166" s="871"/>
      <c r="AB166" s="871"/>
      <c r="AC166" s="872"/>
      <c r="AD166" s="621">
        <f>SUMIF('pdc 2015'!$G$612:$G$1604,'CE MINISTERIALE'!$B166,'pdc 2015'!$Q$612:$Q$1604)</f>
        <v>0</v>
      </c>
      <c r="AE166" s="827">
        <f t="shared" si="5"/>
        <v>0</v>
      </c>
      <c r="AF166" s="827"/>
      <c r="AG166" s="827"/>
      <c r="AH166" s="827"/>
      <c r="AI166" s="828"/>
      <c r="AJ166" s="615" t="s">
        <v>6571</v>
      </c>
    </row>
    <row r="167" spans="1:36" s="567" customFormat="1" ht="15" customHeight="1">
      <c r="A167" s="615"/>
      <c r="B167" s="879" t="s">
        <v>6770</v>
      </c>
      <c r="C167" s="880"/>
      <c r="D167" s="880"/>
      <c r="E167" s="880"/>
      <c r="F167" s="880"/>
      <c r="G167" s="881"/>
      <c r="H167" s="882" t="s">
        <v>6771</v>
      </c>
      <c r="I167" s="883"/>
      <c r="J167" s="883"/>
      <c r="K167" s="883"/>
      <c r="L167" s="883"/>
      <c r="M167" s="883"/>
      <c r="N167" s="883"/>
      <c r="O167" s="883"/>
      <c r="P167" s="883"/>
      <c r="Q167" s="883"/>
      <c r="R167" s="883"/>
      <c r="S167" s="883"/>
      <c r="T167" s="883"/>
      <c r="U167" s="883"/>
      <c r="V167" s="883"/>
      <c r="W167" s="883"/>
      <c r="X167" s="883"/>
      <c r="Y167" s="883"/>
      <c r="Z167" s="883"/>
      <c r="AA167" s="883"/>
      <c r="AB167" s="883"/>
      <c r="AC167" s="884"/>
      <c r="AD167" s="622">
        <f>AD168+AD284</f>
        <v>0</v>
      </c>
      <c r="AE167" s="829">
        <f>AE168+AE284</f>
        <v>0</v>
      </c>
      <c r="AF167" s="829"/>
      <c r="AG167" s="829"/>
      <c r="AH167" s="829"/>
      <c r="AI167" s="830"/>
      <c r="AJ167" s="615" t="s">
        <v>6571</v>
      </c>
    </row>
    <row r="168" spans="1:36" s="567" customFormat="1" ht="15" customHeight="1">
      <c r="A168" s="615"/>
      <c r="B168" s="879" t="s">
        <v>6772</v>
      </c>
      <c r="C168" s="880"/>
      <c r="D168" s="880"/>
      <c r="E168" s="880"/>
      <c r="F168" s="880"/>
      <c r="G168" s="881"/>
      <c r="H168" s="882" t="s">
        <v>6773</v>
      </c>
      <c r="I168" s="883"/>
      <c r="J168" s="883"/>
      <c r="K168" s="883"/>
      <c r="L168" s="883"/>
      <c r="M168" s="883"/>
      <c r="N168" s="883"/>
      <c r="O168" s="883"/>
      <c r="P168" s="883"/>
      <c r="Q168" s="883"/>
      <c r="R168" s="883"/>
      <c r="S168" s="883"/>
      <c r="T168" s="883"/>
      <c r="U168" s="883"/>
      <c r="V168" s="883"/>
      <c r="W168" s="883"/>
      <c r="X168" s="883"/>
      <c r="Y168" s="883"/>
      <c r="Z168" s="883"/>
      <c r="AA168" s="883"/>
      <c r="AB168" s="883"/>
      <c r="AC168" s="884"/>
      <c r="AD168" s="622">
        <f>AD169+AD177+AD181+AD192+AD198+AD203+AD208+AD218+AD224+AD231+AD237+AD242+AD248+AD256+AD263+AD277+AD283</f>
        <v>0</v>
      </c>
      <c r="AE168" s="829">
        <f>AE169+AE177+AE181+AE192+AE198+AE203+AE208+AE218+AE224+AE231+AE237+AE242+AE248+AE256+AE263+AE277+AE283</f>
        <v>0</v>
      </c>
      <c r="AF168" s="829"/>
      <c r="AG168" s="829"/>
      <c r="AH168" s="829"/>
      <c r="AI168" s="830"/>
      <c r="AJ168" s="615" t="s">
        <v>6571</v>
      </c>
    </row>
    <row r="169" spans="1:36" s="567" customFormat="1" ht="15" customHeight="1">
      <c r="A169" s="615"/>
      <c r="B169" s="873" t="s">
        <v>6774</v>
      </c>
      <c r="C169" s="874"/>
      <c r="D169" s="874"/>
      <c r="E169" s="874"/>
      <c r="F169" s="874"/>
      <c r="G169" s="875"/>
      <c r="H169" s="876" t="s">
        <v>6775</v>
      </c>
      <c r="I169" s="877"/>
      <c r="J169" s="877"/>
      <c r="K169" s="877"/>
      <c r="L169" s="877"/>
      <c r="M169" s="877"/>
      <c r="N169" s="877"/>
      <c r="O169" s="877"/>
      <c r="P169" s="877"/>
      <c r="Q169" s="877"/>
      <c r="R169" s="877"/>
      <c r="S169" s="877"/>
      <c r="T169" s="877"/>
      <c r="U169" s="877"/>
      <c r="V169" s="877"/>
      <c r="W169" s="877"/>
      <c r="X169" s="877"/>
      <c r="Y169" s="877"/>
      <c r="Z169" s="877"/>
      <c r="AA169" s="877"/>
      <c r="AB169" s="877"/>
      <c r="AC169" s="878"/>
      <c r="AD169" s="622">
        <f>AD170+AD175+AD176</f>
        <v>0</v>
      </c>
      <c r="AE169" s="851">
        <f>AE170+AE175+AE176</f>
        <v>0</v>
      </c>
      <c r="AF169" s="851"/>
      <c r="AG169" s="851"/>
      <c r="AH169" s="851"/>
      <c r="AI169" s="852"/>
      <c r="AJ169" s="615" t="s">
        <v>6571</v>
      </c>
    </row>
    <row r="170" spans="1:36" s="567" customFormat="1" ht="15" customHeight="1">
      <c r="A170" s="615"/>
      <c r="B170" s="867" t="s">
        <v>6776</v>
      </c>
      <c r="C170" s="868"/>
      <c r="D170" s="868"/>
      <c r="E170" s="868"/>
      <c r="F170" s="868"/>
      <c r="G170" s="869"/>
      <c r="H170" s="870" t="s">
        <v>6777</v>
      </c>
      <c r="I170" s="871"/>
      <c r="J170" s="871"/>
      <c r="K170" s="871"/>
      <c r="L170" s="871"/>
      <c r="M170" s="871"/>
      <c r="N170" s="871"/>
      <c r="O170" s="871"/>
      <c r="P170" s="871"/>
      <c r="Q170" s="871"/>
      <c r="R170" s="871"/>
      <c r="S170" s="871"/>
      <c r="T170" s="871"/>
      <c r="U170" s="871"/>
      <c r="V170" s="871"/>
      <c r="W170" s="871"/>
      <c r="X170" s="871"/>
      <c r="Y170" s="871"/>
      <c r="Z170" s="871"/>
      <c r="AA170" s="871"/>
      <c r="AB170" s="871"/>
      <c r="AC170" s="872"/>
      <c r="AD170" s="625">
        <f>SUM(AD171:AD174)</f>
        <v>0</v>
      </c>
      <c r="AE170" s="851">
        <f>SUM(AE171:AI174)</f>
        <v>0</v>
      </c>
      <c r="AF170" s="851"/>
      <c r="AG170" s="851"/>
      <c r="AH170" s="851"/>
      <c r="AI170" s="852"/>
      <c r="AJ170" s="615" t="s">
        <v>6571</v>
      </c>
    </row>
    <row r="171" spans="1:36" s="567" customFormat="1" ht="15" customHeight="1">
      <c r="A171" s="615"/>
      <c r="B171" s="867" t="s">
        <v>2912</v>
      </c>
      <c r="C171" s="868"/>
      <c r="D171" s="868"/>
      <c r="E171" s="868"/>
      <c r="F171" s="868"/>
      <c r="G171" s="869"/>
      <c r="H171" s="870" t="s">
        <v>6778</v>
      </c>
      <c r="I171" s="871"/>
      <c r="J171" s="871"/>
      <c r="K171" s="871"/>
      <c r="L171" s="871"/>
      <c r="M171" s="871"/>
      <c r="N171" s="871"/>
      <c r="O171" s="871"/>
      <c r="P171" s="871"/>
      <c r="Q171" s="871"/>
      <c r="R171" s="871"/>
      <c r="S171" s="871"/>
      <c r="T171" s="871"/>
      <c r="U171" s="871"/>
      <c r="V171" s="871"/>
      <c r="W171" s="871"/>
      <c r="X171" s="871"/>
      <c r="Y171" s="871"/>
      <c r="Z171" s="871"/>
      <c r="AA171" s="871"/>
      <c r="AB171" s="871"/>
      <c r="AC171" s="872"/>
      <c r="AD171" s="621">
        <f>SUMIF('pdc 2015'!$G$612:$G$1604,'CE MINISTERIALE'!$B171,'pdc 2015'!$Q$612:$Q$1604)</f>
        <v>0</v>
      </c>
      <c r="AE171" s="827">
        <f t="shared" ref="AE171:AE176" si="6">ROUND(AD171/1000,0)</f>
        <v>0</v>
      </c>
      <c r="AF171" s="827"/>
      <c r="AG171" s="827"/>
      <c r="AH171" s="827"/>
      <c r="AI171" s="828"/>
      <c r="AJ171" s="615" t="s">
        <v>6571</v>
      </c>
    </row>
    <row r="172" spans="1:36" s="567" customFormat="1" ht="15" customHeight="1">
      <c r="A172" s="615"/>
      <c r="B172" s="867" t="s">
        <v>2930</v>
      </c>
      <c r="C172" s="868"/>
      <c r="D172" s="868"/>
      <c r="E172" s="868"/>
      <c r="F172" s="868"/>
      <c r="G172" s="869"/>
      <c r="H172" s="870" t="s">
        <v>6779</v>
      </c>
      <c r="I172" s="871"/>
      <c r="J172" s="871"/>
      <c r="K172" s="871"/>
      <c r="L172" s="871"/>
      <c r="M172" s="871"/>
      <c r="N172" s="871"/>
      <c r="O172" s="871"/>
      <c r="P172" s="871"/>
      <c r="Q172" s="871"/>
      <c r="R172" s="871"/>
      <c r="S172" s="871"/>
      <c r="T172" s="871"/>
      <c r="U172" s="871"/>
      <c r="V172" s="871"/>
      <c r="W172" s="871"/>
      <c r="X172" s="871"/>
      <c r="Y172" s="871"/>
      <c r="Z172" s="871"/>
      <c r="AA172" s="871"/>
      <c r="AB172" s="871"/>
      <c r="AC172" s="872"/>
      <c r="AD172" s="621">
        <f>SUMIF('pdc 2015'!$G$612:$G$1604,'CE MINISTERIALE'!$B172,'pdc 2015'!$Q$612:$Q$1604)</f>
        <v>0</v>
      </c>
      <c r="AE172" s="827">
        <f t="shared" si="6"/>
        <v>0</v>
      </c>
      <c r="AF172" s="827"/>
      <c r="AG172" s="827"/>
      <c r="AH172" s="827"/>
      <c r="AI172" s="828"/>
      <c r="AJ172" s="615" t="s">
        <v>6571</v>
      </c>
    </row>
    <row r="173" spans="1:36" s="567" customFormat="1" ht="15" customHeight="1">
      <c r="A173" s="615"/>
      <c r="B173" s="867" t="s">
        <v>2942</v>
      </c>
      <c r="C173" s="868"/>
      <c r="D173" s="868"/>
      <c r="E173" s="868"/>
      <c r="F173" s="868"/>
      <c r="G173" s="869"/>
      <c r="H173" s="870" t="s">
        <v>6780</v>
      </c>
      <c r="I173" s="871"/>
      <c r="J173" s="871"/>
      <c r="K173" s="871"/>
      <c r="L173" s="871"/>
      <c r="M173" s="871"/>
      <c r="N173" s="871"/>
      <c r="O173" s="871"/>
      <c r="P173" s="871"/>
      <c r="Q173" s="871"/>
      <c r="R173" s="871"/>
      <c r="S173" s="871"/>
      <c r="T173" s="871"/>
      <c r="U173" s="871"/>
      <c r="V173" s="871"/>
      <c r="W173" s="871"/>
      <c r="X173" s="871"/>
      <c r="Y173" s="871"/>
      <c r="Z173" s="871"/>
      <c r="AA173" s="871"/>
      <c r="AB173" s="871"/>
      <c r="AC173" s="872"/>
      <c r="AD173" s="621">
        <f>SUMIF('pdc 2015'!$G$612:$G$1604,'CE MINISTERIALE'!$B173,'pdc 2015'!$Q$612:$Q$1604)</f>
        <v>0</v>
      </c>
      <c r="AE173" s="827">
        <f t="shared" si="6"/>
        <v>0</v>
      </c>
      <c r="AF173" s="827"/>
      <c r="AG173" s="827"/>
      <c r="AH173" s="827"/>
      <c r="AI173" s="828"/>
      <c r="AJ173" s="615" t="s">
        <v>6571</v>
      </c>
    </row>
    <row r="174" spans="1:36" s="567" customFormat="1" ht="15" customHeight="1">
      <c r="A174" s="615"/>
      <c r="B174" s="867" t="s">
        <v>2967</v>
      </c>
      <c r="C174" s="868"/>
      <c r="D174" s="868"/>
      <c r="E174" s="868"/>
      <c r="F174" s="868"/>
      <c r="G174" s="869"/>
      <c r="H174" s="870" t="s">
        <v>6781</v>
      </c>
      <c r="I174" s="871"/>
      <c r="J174" s="871"/>
      <c r="K174" s="871"/>
      <c r="L174" s="871"/>
      <c r="M174" s="871"/>
      <c r="N174" s="871"/>
      <c r="O174" s="871"/>
      <c r="P174" s="871"/>
      <c r="Q174" s="871"/>
      <c r="R174" s="871"/>
      <c r="S174" s="871"/>
      <c r="T174" s="871"/>
      <c r="U174" s="871"/>
      <c r="V174" s="871"/>
      <c r="W174" s="871"/>
      <c r="X174" s="871"/>
      <c r="Y174" s="871"/>
      <c r="Z174" s="871"/>
      <c r="AA174" s="871"/>
      <c r="AB174" s="871"/>
      <c r="AC174" s="872"/>
      <c r="AD174" s="621">
        <f>SUMIF('pdc 2015'!$G$612:$G$1604,'CE MINISTERIALE'!$B174,'pdc 2015'!$Q$612:$Q$1604)</f>
        <v>0</v>
      </c>
      <c r="AE174" s="827">
        <f t="shared" si="6"/>
        <v>0</v>
      </c>
      <c r="AF174" s="827"/>
      <c r="AG174" s="827"/>
      <c r="AH174" s="827"/>
      <c r="AI174" s="828"/>
      <c r="AJ174" s="615" t="s">
        <v>6571</v>
      </c>
    </row>
    <row r="175" spans="1:36" s="567" customFormat="1" ht="15" customHeight="1">
      <c r="A175" s="615" t="s">
        <v>6586</v>
      </c>
      <c r="B175" s="867" t="s">
        <v>6782</v>
      </c>
      <c r="C175" s="868"/>
      <c r="D175" s="868"/>
      <c r="E175" s="868"/>
      <c r="F175" s="868"/>
      <c r="G175" s="869"/>
      <c r="H175" s="870" t="s">
        <v>6783</v>
      </c>
      <c r="I175" s="871"/>
      <c r="J175" s="871"/>
      <c r="K175" s="871"/>
      <c r="L175" s="871"/>
      <c r="M175" s="871"/>
      <c r="N175" s="871"/>
      <c r="O175" s="871"/>
      <c r="P175" s="871"/>
      <c r="Q175" s="871"/>
      <c r="R175" s="871"/>
      <c r="S175" s="871"/>
      <c r="T175" s="871"/>
      <c r="U175" s="871"/>
      <c r="V175" s="871"/>
      <c r="W175" s="871"/>
      <c r="X175" s="871"/>
      <c r="Y175" s="871"/>
      <c r="Z175" s="871"/>
      <c r="AA175" s="871"/>
      <c r="AB175" s="871"/>
      <c r="AC175" s="872"/>
      <c r="AD175" s="621">
        <f>SUMIF('pdc 2015'!$G$612:$G$1604,'CE MINISTERIALE'!$B175,'pdc 2015'!$Q$612:$Q$1604)</f>
        <v>0</v>
      </c>
      <c r="AE175" s="827">
        <f t="shared" si="6"/>
        <v>0</v>
      </c>
      <c r="AF175" s="827"/>
      <c r="AG175" s="827"/>
      <c r="AH175" s="827"/>
      <c r="AI175" s="828"/>
      <c r="AJ175" s="615" t="s">
        <v>6571</v>
      </c>
    </row>
    <row r="176" spans="1:36" s="567" customFormat="1" ht="15" customHeight="1">
      <c r="A176" s="615" t="s">
        <v>6643</v>
      </c>
      <c r="B176" s="867" t="s">
        <v>2973</v>
      </c>
      <c r="C176" s="868"/>
      <c r="D176" s="868"/>
      <c r="E176" s="868"/>
      <c r="F176" s="868"/>
      <c r="G176" s="869"/>
      <c r="H176" s="870" t="s">
        <v>6784</v>
      </c>
      <c r="I176" s="871"/>
      <c r="J176" s="871"/>
      <c r="K176" s="871"/>
      <c r="L176" s="871"/>
      <c r="M176" s="871"/>
      <c r="N176" s="871"/>
      <c r="O176" s="871"/>
      <c r="P176" s="871"/>
      <c r="Q176" s="871"/>
      <c r="R176" s="871"/>
      <c r="S176" s="871"/>
      <c r="T176" s="871"/>
      <c r="U176" s="871"/>
      <c r="V176" s="871"/>
      <c r="W176" s="871"/>
      <c r="X176" s="871"/>
      <c r="Y176" s="871"/>
      <c r="Z176" s="871"/>
      <c r="AA176" s="871"/>
      <c r="AB176" s="871"/>
      <c r="AC176" s="872"/>
      <c r="AD176" s="621">
        <f>SUMIF('pdc 2015'!$G$612:$G$1604,'CE MINISTERIALE'!$B176,'pdc 2015'!$Q$612:$Q$1604)</f>
        <v>0</v>
      </c>
      <c r="AE176" s="827">
        <f t="shared" si="6"/>
        <v>0</v>
      </c>
      <c r="AF176" s="827"/>
      <c r="AG176" s="827"/>
      <c r="AH176" s="827"/>
      <c r="AI176" s="828"/>
      <c r="AJ176" s="615" t="s">
        <v>6571</v>
      </c>
    </row>
    <row r="177" spans="1:36" s="567" customFormat="1" ht="15" customHeight="1">
      <c r="A177" s="615"/>
      <c r="B177" s="873" t="s">
        <v>6785</v>
      </c>
      <c r="C177" s="874"/>
      <c r="D177" s="874"/>
      <c r="E177" s="874"/>
      <c r="F177" s="874"/>
      <c r="G177" s="875"/>
      <c r="H177" s="876" t="s">
        <v>6786</v>
      </c>
      <c r="I177" s="877"/>
      <c r="J177" s="877"/>
      <c r="K177" s="877"/>
      <c r="L177" s="877"/>
      <c r="M177" s="877"/>
      <c r="N177" s="877"/>
      <c r="O177" s="877"/>
      <c r="P177" s="877"/>
      <c r="Q177" s="877"/>
      <c r="R177" s="877"/>
      <c r="S177" s="877"/>
      <c r="T177" s="877"/>
      <c r="U177" s="877"/>
      <c r="V177" s="877"/>
      <c r="W177" s="877"/>
      <c r="X177" s="877"/>
      <c r="Y177" s="877"/>
      <c r="Z177" s="877"/>
      <c r="AA177" s="877"/>
      <c r="AB177" s="877"/>
      <c r="AC177" s="878"/>
      <c r="AD177" s="622">
        <f>SUM(AD178:AD180)</f>
        <v>0</v>
      </c>
      <c r="AE177" s="851">
        <f>SUM(AE178:AI180)</f>
        <v>0</v>
      </c>
      <c r="AF177" s="851"/>
      <c r="AG177" s="851"/>
      <c r="AH177" s="851"/>
      <c r="AI177" s="852"/>
      <c r="AJ177" s="615" t="s">
        <v>6571</v>
      </c>
    </row>
    <row r="178" spans="1:36" s="567" customFormat="1" ht="15" customHeight="1">
      <c r="A178" s="615"/>
      <c r="B178" s="867" t="s">
        <v>2986</v>
      </c>
      <c r="C178" s="868"/>
      <c r="D178" s="868"/>
      <c r="E178" s="868"/>
      <c r="F178" s="868"/>
      <c r="G178" s="869"/>
      <c r="H178" s="870" t="s">
        <v>6787</v>
      </c>
      <c r="I178" s="871"/>
      <c r="J178" s="871"/>
      <c r="K178" s="871"/>
      <c r="L178" s="871"/>
      <c r="M178" s="871"/>
      <c r="N178" s="871"/>
      <c r="O178" s="871"/>
      <c r="P178" s="871"/>
      <c r="Q178" s="871"/>
      <c r="R178" s="871"/>
      <c r="S178" s="871"/>
      <c r="T178" s="871"/>
      <c r="U178" s="871"/>
      <c r="V178" s="871"/>
      <c r="W178" s="871"/>
      <c r="X178" s="871"/>
      <c r="Y178" s="871"/>
      <c r="Z178" s="871"/>
      <c r="AA178" s="871"/>
      <c r="AB178" s="871"/>
      <c r="AC178" s="872"/>
      <c r="AD178" s="621">
        <f>SUMIF('pdc 2015'!$G$612:$G$1604,'CE MINISTERIALE'!$B178,'pdc 2015'!$Q$612:$Q$1604)</f>
        <v>0</v>
      </c>
      <c r="AE178" s="827">
        <f>ROUND(AD178/1000,0)</f>
        <v>0</v>
      </c>
      <c r="AF178" s="827"/>
      <c r="AG178" s="827"/>
      <c r="AH178" s="827"/>
      <c r="AI178" s="828"/>
      <c r="AJ178" s="615" t="s">
        <v>6571</v>
      </c>
    </row>
    <row r="179" spans="1:36" s="567" customFormat="1" ht="15" customHeight="1">
      <c r="A179" s="615" t="s">
        <v>6586</v>
      </c>
      <c r="B179" s="867" t="s">
        <v>6788</v>
      </c>
      <c r="C179" s="868"/>
      <c r="D179" s="868"/>
      <c r="E179" s="868"/>
      <c r="F179" s="868"/>
      <c r="G179" s="869"/>
      <c r="H179" s="870" t="s">
        <v>6789</v>
      </c>
      <c r="I179" s="871"/>
      <c r="J179" s="871"/>
      <c r="K179" s="871"/>
      <c r="L179" s="871"/>
      <c r="M179" s="871"/>
      <c r="N179" s="871"/>
      <c r="O179" s="871"/>
      <c r="P179" s="871"/>
      <c r="Q179" s="871"/>
      <c r="R179" s="871"/>
      <c r="S179" s="871"/>
      <c r="T179" s="871"/>
      <c r="U179" s="871"/>
      <c r="V179" s="871"/>
      <c r="W179" s="871"/>
      <c r="X179" s="871"/>
      <c r="Y179" s="871"/>
      <c r="Z179" s="871"/>
      <c r="AA179" s="871"/>
      <c r="AB179" s="871"/>
      <c r="AC179" s="872"/>
      <c r="AD179" s="621">
        <f>SUMIF('pdc 2015'!$G$612:$G$1604,'CE MINISTERIALE'!$B179,'pdc 2015'!$Q$612:$Q$1604)</f>
        <v>0</v>
      </c>
      <c r="AE179" s="827">
        <f>ROUND(AD179/1000,0)</f>
        <v>0</v>
      </c>
      <c r="AF179" s="827"/>
      <c r="AG179" s="827"/>
      <c r="AH179" s="827"/>
      <c r="AI179" s="828"/>
      <c r="AJ179" s="615" t="s">
        <v>6571</v>
      </c>
    </row>
    <row r="180" spans="1:36" s="567" customFormat="1" ht="15" customHeight="1">
      <c r="A180" s="615" t="s">
        <v>6643</v>
      </c>
      <c r="B180" s="867" t="s">
        <v>3004</v>
      </c>
      <c r="C180" s="868"/>
      <c r="D180" s="868"/>
      <c r="E180" s="868"/>
      <c r="F180" s="868"/>
      <c r="G180" s="869"/>
      <c r="H180" s="870" t="s">
        <v>6790</v>
      </c>
      <c r="I180" s="871"/>
      <c r="J180" s="871"/>
      <c r="K180" s="871"/>
      <c r="L180" s="871"/>
      <c r="M180" s="871"/>
      <c r="N180" s="871"/>
      <c r="O180" s="871"/>
      <c r="P180" s="871"/>
      <c r="Q180" s="871"/>
      <c r="R180" s="871"/>
      <c r="S180" s="871"/>
      <c r="T180" s="871"/>
      <c r="U180" s="871"/>
      <c r="V180" s="871"/>
      <c r="W180" s="871"/>
      <c r="X180" s="871"/>
      <c r="Y180" s="871"/>
      <c r="Z180" s="871"/>
      <c r="AA180" s="871"/>
      <c r="AB180" s="871"/>
      <c r="AC180" s="872"/>
      <c r="AD180" s="621">
        <f>SUMIF('pdc 2015'!$G$612:$G$1604,'CE MINISTERIALE'!$B180,'pdc 2015'!$Q$612:$Q$1604)</f>
        <v>0</v>
      </c>
      <c r="AE180" s="827">
        <f>ROUND(AD180/1000,0)</f>
        <v>0</v>
      </c>
      <c r="AF180" s="827"/>
      <c r="AG180" s="827"/>
      <c r="AH180" s="827"/>
      <c r="AI180" s="828"/>
      <c r="AJ180" s="615" t="s">
        <v>6571</v>
      </c>
    </row>
    <row r="181" spans="1:36" s="567" customFormat="1" ht="15" customHeight="1">
      <c r="A181" s="615"/>
      <c r="B181" s="873" t="s">
        <v>6791</v>
      </c>
      <c r="C181" s="874"/>
      <c r="D181" s="874"/>
      <c r="E181" s="874"/>
      <c r="F181" s="874"/>
      <c r="G181" s="875"/>
      <c r="H181" s="876" t="s">
        <v>6792</v>
      </c>
      <c r="I181" s="877"/>
      <c r="J181" s="877"/>
      <c r="K181" s="877"/>
      <c r="L181" s="877"/>
      <c r="M181" s="877"/>
      <c r="N181" s="877"/>
      <c r="O181" s="877"/>
      <c r="P181" s="877"/>
      <c r="Q181" s="877"/>
      <c r="R181" s="877"/>
      <c r="S181" s="877"/>
      <c r="T181" s="877"/>
      <c r="U181" s="877"/>
      <c r="V181" s="877"/>
      <c r="W181" s="877"/>
      <c r="X181" s="877"/>
      <c r="Y181" s="877"/>
      <c r="Z181" s="877"/>
      <c r="AA181" s="877"/>
      <c r="AB181" s="877"/>
      <c r="AC181" s="878"/>
      <c r="AD181" s="622">
        <f>SUM(AD182:AD186)+AD191</f>
        <v>0</v>
      </c>
      <c r="AE181" s="851">
        <f>SUM(AE182:AI186)+AE191</f>
        <v>0</v>
      </c>
      <c r="AF181" s="851"/>
      <c r="AG181" s="851"/>
      <c r="AH181" s="851"/>
      <c r="AI181" s="852"/>
      <c r="AJ181" s="615" t="s">
        <v>6571</v>
      </c>
    </row>
    <row r="182" spans="1:36" s="567" customFormat="1" ht="15" customHeight="1">
      <c r="A182" s="626" t="s">
        <v>6586</v>
      </c>
      <c r="B182" s="867" t="s">
        <v>6793</v>
      </c>
      <c r="C182" s="868"/>
      <c r="D182" s="868"/>
      <c r="E182" s="868"/>
      <c r="F182" s="868"/>
      <c r="G182" s="869"/>
      <c r="H182" s="870" t="s">
        <v>6794</v>
      </c>
      <c r="I182" s="871"/>
      <c r="J182" s="871"/>
      <c r="K182" s="871"/>
      <c r="L182" s="871"/>
      <c r="M182" s="871"/>
      <c r="N182" s="871"/>
      <c r="O182" s="871"/>
      <c r="P182" s="871"/>
      <c r="Q182" s="871"/>
      <c r="R182" s="871"/>
      <c r="S182" s="871"/>
      <c r="T182" s="871"/>
      <c r="U182" s="871"/>
      <c r="V182" s="871"/>
      <c r="W182" s="871"/>
      <c r="X182" s="871"/>
      <c r="Y182" s="871"/>
      <c r="Z182" s="871"/>
      <c r="AA182" s="871"/>
      <c r="AB182" s="871"/>
      <c r="AC182" s="872"/>
      <c r="AD182" s="621">
        <f>SUMIF('pdc 2015'!$G$612:$G$1604,'CE MINISTERIALE'!$B182,'pdc 2015'!$Q$612:$Q$1604)</f>
        <v>0</v>
      </c>
      <c r="AE182" s="827">
        <f>ROUND(AD182/1000,0)</f>
        <v>0</v>
      </c>
      <c r="AF182" s="827"/>
      <c r="AG182" s="827"/>
      <c r="AH182" s="827"/>
      <c r="AI182" s="828"/>
      <c r="AJ182" s="615" t="s">
        <v>6571</v>
      </c>
    </row>
    <row r="183" spans="1:36" s="567" customFormat="1" ht="15" customHeight="1">
      <c r="A183" s="615"/>
      <c r="B183" s="867" t="s">
        <v>6795</v>
      </c>
      <c r="C183" s="868"/>
      <c r="D183" s="868"/>
      <c r="E183" s="868"/>
      <c r="F183" s="868"/>
      <c r="G183" s="869"/>
      <c r="H183" s="870" t="s">
        <v>6796</v>
      </c>
      <c r="I183" s="871"/>
      <c r="J183" s="871"/>
      <c r="K183" s="871"/>
      <c r="L183" s="871"/>
      <c r="M183" s="871"/>
      <c r="N183" s="871"/>
      <c r="O183" s="871"/>
      <c r="P183" s="871"/>
      <c r="Q183" s="871"/>
      <c r="R183" s="871"/>
      <c r="S183" s="871"/>
      <c r="T183" s="871"/>
      <c r="U183" s="871"/>
      <c r="V183" s="871"/>
      <c r="W183" s="871"/>
      <c r="X183" s="871"/>
      <c r="Y183" s="871"/>
      <c r="Z183" s="871"/>
      <c r="AA183" s="871"/>
      <c r="AB183" s="871"/>
      <c r="AC183" s="872"/>
      <c r="AD183" s="621">
        <f>SUMIF('pdc 2015'!$G$612:$G$1604,'CE MINISTERIALE'!$B183,'pdc 2015'!$Q$612:$Q$1604)</f>
        <v>0</v>
      </c>
      <c r="AE183" s="827">
        <f>ROUND(AD183/1000,0)</f>
        <v>0</v>
      </c>
      <c r="AF183" s="827"/>
      <c r="AG183" s="827"/>
      <c r="AH183" s="827"/>
      <c r="AI183" s="828"/>
      <c r="AJ183" s="615" t="s">
        <v>6571</v>
      </c>
    </row>
    <row r="184" spans="1:36" s="567" customFormat="1" ht="15" customHeight="1">
      <c r="A184" s="615" t="s">
        <v>6643</v>
      </c>
      <c r="B184" s="867" t="s">
        <v>3061</v>
      </c>
      <c r="C184" s="868"/>
      <c r="D184" s="868"/>
      <c r="E184" s="868"/>
      <c r="F184" s="868"/>
      <c r="G184" s="869"/>
      <c r="H184" s="870" t="s">
        <v>6797</v>
      </c>
      <c r="I184" s="871"/>
      <c r="J184" s="871"/>
      <c r="K184" s="871"/>
      <c r="L184" s="871"/>
      <c r="M184" s="871"/>
      <c r="N184" s="871"/>
      <c r="O184" s="871"/>
      <c r="P184" s="871"/>
      <c r="Q184" s="871"/>
      <c r="R184" s="871"/>
      <c r="S184" s="871"/>
      <c r="T184" s="871"/>
      <c r="U184" s="871"/>
      <c r="V184" s="871"/>
      <c r="W184" s="871"/>
      <c r="X184" s="871"/>
      <c r="Y184" s="871"/>
      <c r="Z184" s="871"/>
      <c r="AA184" s="871"/>
      <c r="AB184" s="871"/>
      <c r="AC184" s="872"/>
      <c r="AD184" s="621">
        <f>SUMIF('pdc 2015'!$G$612:$G$1604,'CE MINISTERIALE'!$B184,'pdc 2015'!$Q$612:$Q$1604)</f>
        <v>0</v>
      </c>
      <c r="AE184" s="827">
        <f>ROUND(AD184/1000,0)</f>
        <v>0</v>
      </c>
      <c r="AF184" s="827"/>
      <c r="AG184" s="827"/>
      <c r="AH184" s="827"/>
      <c r="AI184" s="828"/>
      <c r="AJ184" s="615" t="s">
        <v>6571</v>
      </c>
    </row>
    <row r="185" spans="1:36" s="567" customFormat="1" ht="15" customHeight="1">
      <c r="A185" s="615"/>
      <c r="B185" s="867" t="s">
        <v>3014</v>
      </c>
      <c r="C185" s="868"/>
      <c r="D185" s="868"/>
      <c r="E185" s="868"/>
      <c r="F185" s="868"/>
      <c r="G185" s="869"/>
      <c r="H185" s="870" t="s">
        <v>6798</v>
      </c>
      <c r="I185" s="871"/>
      <c r="J185" s="871"/>
      <c r="K185" s="871"/>
      <c r="L185" s="871"/>
      <c r="M185" s="871"/>
      <c r="N185" s="871"/>
      <c r="O185" s="871"/>
      <c r="P185" s="871"/>
      <c r="Q185" s="871"/>
      <c r="R185" s="871"/>
      <c r="S185" s="871"/>
      <c r="T185" s="871"/>
      <c r="U185" s="871"/>
      <c r="V185" s="871"/>
      <c r="W185" s="871"/>
      <c r="X185" s="871"/>
      <c r="Y185" s="871"/>
      <c r="Z185" s="871"/>
      <c r="AA185" s="871"/>
      <c r="AB185" s="871"/>
      <c r="AC185" s="872"/>
      <c r="AD185" s="621">
        <f>SUMIF('pdc 2015'!$G$612:$G$1604,'CE MINISTERIALE'!$B185,'pdc 2015'!$Q$612:$Q$1604)</f>
        <v>0</v>
      </c>
      <c r="AE185" s="827">
        <f>ROUND(AD185/1000,0)</f>
        <v>0</v>
      </c>
      <c r="AF185" s="827"/>
      <c r="AG185" s="827"/>
      <c r="AH185" s="827"/>
      <c r="AI185" s="828"/>
      <c r="AJ185" s="615" t="s">
        <v>6571</v>
      </c>
    </row>
    <row r="186" spans="1:36" s="567" customFormat="1" ht="15" customHeight="1">
      <c r="A186" s="615"/>
      <c r="B186" s="867" t="s">
        <v>6799</v>
      </c>
      <c r="C186" s="868"/>
      <c r="D186" s="868"/>
      <c r="E186" s="868"/>
      <c r="F186" s="868"/>
      <c r="G186" s="869"/>
      <c r="H186" s="870" t="s">
        <v>6800</v>
      </c>
      <c r="I186" s="871"/>
      <c r="J186" s="871"/>
      <c r="K186" s="871"/>
      <c r="L186" s="871"/>
      <c r="M186" s="871"/>
      <c r="N186" s="871"/>
      <c r="O186" s="871"/>
      <c r="P186" s="871"/>
      <c r="Q186" s="871"/>
      <c r="R186" s="871"/>
      <c r="S186" s="871"/>
      <c r="T186" s="871"/>
      <c r="U186" s="871"/>
      <c r="V186" s="871"/>
      <c r="W186" s="871"/>
      <c r="X186" s="871"/>
      <c r="Y186" s="871"/>
      <c r="Z186" s="871"/>
      <c r="AA186" s="871"/>
      <c r="AB186" s="871"/>
      <c r="AC186" s="872"/>
      <c r="AD186" s="625">
        <f>SUM(AD187:AD190)</f>
        <v>0</v>
      </c>
      <c r="AE186" s="851">
        <f>SUM(AE187:AI190)</f>
        <v>0</v>
      </c>
      <c r="AF186" s="851"/>
      <c r="AG186" s="851"/>
      <c r="AH186" s="851"/>
      <c r="AI186" s="852"/>
      <c r="AJ186" s="615" t="s">
        <v>6571</v>
      </c>
    </row>
    <row r="187" spans="1:36" s="567" customFormat="1" ht="15" customHeight="1">
      <c r="A187" s="615"/>
      <c r="B187" s="861" t="s">
        <v>3066</v>
      </c>
      <c r="C187" s="862"/>
      <c r="D187" s="862"/>
      <c r="E187" s="862"/>
      <c r="F187" s="862"/>
      <c r="G187" s="863"/>
      <c r="H187" s="864" t="s">
        <v>6801</v>
      </c>
      <c r="I187" s="865"/>
      <c r="J187" s="865"/>
      <c r="K187" s="865"/>
      <c r="L187" s="865"/>
      <c r="M187" s="865"/>
      <c r="N187" s="865"/>
      <c r="O187" s="865"/>
      <c r="P187" s="865"/>
      <c r="Q187" s="865"/>
      <c r="R187" s="865"/>
      <c r="S187" s="865"/>
      <c r="T187" s="865"/>
      <c r="U187" s="865"/>
      <c r="V187" s="865"/>
      <c r="W187" s="865"/>
      <c r="X187" s="865"/>
      <c r="Y187" s="865"/>
      <c r="Z187" s="865"/>
      <c r="AA187" s="865"/>
      <c r="AB187" s="865"/>
      <c r="AC187" s="866"/>
      <c r="AD187" s="621">
        <f>SUMIF('pdc 2015'!$G$612:$G$1604,'CE MINISTERIALE'!$B187,'pdc 2015'!$Q$612:$Q$1604)</f>
        <v>0</v>
      </c>
      <c r="AE187" s="827">
        <f>ROUND(AD187/1000,0)</f>
        <v>0</v>
      </c>
      <c r="AF187" s="827"/>
      <c r="AG187" s="827"/>
      <c r="AH187" s="827"/>
      <c r="AI187" s="828"/>
      <c r="AJ187" s="615" t="s">
        <v>6571</v>
      </c>
    </row>
    <row r="188" spans="1:36" s="567" customFormat="1" ht="15" customHeight="1">
      <c r="A188" s="615"/>
      <c r="B188" s="861" t="s">
        <v>6802</v>
      </c>
      <c r="C188" s="862"/>
      <c r="D188" s="862"/>
      <c r="E188" s="862"/>
      <c r="F188" s="862"/>
      <c r="G188" s="863"/>
      <c r="H188" s="864" t="s">
        <v>6803</v>
      </c>
      <c r="I188" s="865"/>
      <c r="J188" s="865"/>
      <c r="K188" s="865"/>
      <c r="L188" s="865"/>
      <c r="M188" s="865"/>
      <c r="N188" s="865"/>
      <c r="O188" s="865"/>
      <c r="P188" s="865"/>
      <c r="Q188" s="865"/>
      <c r="R188" s="865"/>
      <c r="S188" s="865"/>
      <c r="T188" s="865"/>
      <c r="U188" s="865"/>
      <c r="V188" s="865"/>
      <c r="W188" s="865"/>
      <c r="X188" s="865"/>
      <c r="Y188" s="865"/>
      <c r="Z188" s="865"/>
      <c r="AA188" s="865"/>
      <c r="AB188" s="865"/>
      <c r="AC188" s="866"/>
      <c r="AD188" s="621">
        <f>SUMIF('pdc 2015'!$G$612:$G$1604,'CE MINISTERIALE'!$B188,'pdc 2015'!$Q$612:$Q$1604)</f>
        <v>0</v>
      </c>
      <c r="AE188" s="827">
        <f>ROUND(AD188/1000,0)</f>
        <v>0</v>
      </c>
      <c r="AF188" s="827"/>
      <c r="AG188" s="827"/>
      <c r="AH188" s="827"/>
      <c r="AI188" s="828"/>
      <c r="AJ188" s="615" t="s">
        <v>6571</v>
      </c>
    </row>
    <row r="189" spans="1:36" s="567" customFormat="1" ht="15" customHeight="1">
      <c r="A189" s="615"/>
      <c r="B189" s="861" t="s">
        <v>3046</v>
      </c>
      <c r="C189" s="862"/>
      <c r="D189" s="862"/>
      <c r="E189" s="862"/>
      <c r="F189" s="862"/>
      <c r="G189" s="863"/>
      <c r="H189" s="864" t="s">
        <v>6804</v>
      </c>
      <c r="I189" s="865"/>
      <c r="J189" s="865"/>
      <c r="K189" s="865"/>
      <c r="L189" s="865"/>
      <c r="M189" s="865"/>
      <c r="N189" s="865"/>
      <c r="O189" s="865"/>
      <c r="P189" s="865"/>
      <c r="Q189" s="865"/>
      <c r="R189" s="865"/>
      <c r="S189" s="865"/>
      <c r="T189" s="865"/>
      <c r="U189" s="865"/>
      <c r="V189" s="865"/>
      <c r="W189" s="865"/>
      <c r="X189" s="865"/>
      <c r="Y189" s="865"/>
      <c r="Z189" s="865"/>
      <c r="AA189" s="865"/>
      <c r="AB189" s="865"/>
      <c r="AC189" s="866"/>
      <c r="AD189" s="621">
        <f>SUMIF('pdc 2015'!$G$612:$G$1604,'CE MINISTERIALE'!$B189,'pdc 2015'!$Q$612:$Q$1604)</f>
        <v>0</v>
      </c>
      <c r="AE189" s="827">
        <f>ROUND(AD189/1000,0)</f>
        <v>0</v>
      </c>
      <c r="AF189" s="827"/>
      <c r="AG189" s="827"/>
      <c r="AH189" s="827"/>
      <c r="AI189" s="828"/>
      <c r="AJ189" s="615" t="s">
        <v>6571</v>
      </c>
    </row>
    <row r="190" spans="1:36" s="567" customFormat="1" ht="15" customHeight="1">
      <c r="A190" s="615"/>
      <c r="B190" s="845" t="s">
        <v>3035</v>
      </c>
      <c r="C190" s="846"/>
      <c r="D190" s="846"/>
      <c r="E190" s="846"/>
      <c r="F190" s="846"/>
      <c r="G190" s="847"/>
      <c r="H190" s="848" t="s">
        <v>6805</v>
      </c>
      <c r="I190" s="849"/>
      <c r="J190" s="849"/>
      <c r="K190" s="849"/>
      <c r="L190" s="849"/>
      <c r="M190" s="849"/>
      <c r="N190" s="849"/>
      <c r="O190" s="849"/>
      <c r="P190" s="849"/>
      <c r="Q190" s="849"/>
      <c r="R190" s="849"/>
      <c r="S190" s="849"/>
      <c r="T190" s="849"/>
      <c r="U190" s="849"/>
      <c r="V190" s="849"/>
      <c r="W190" s="849"/>
      <c r="X190" s="849"/>
      <c r="Y190" s="849"/>
      <c r="Z190" s="849"/>
      <c r="AA190" s="849"/>
      <c r="AB190" s="849"/>
      <c r="AC190" s="850"/>
      <c r="AD190" s="621">
        <f>SUMIF('pdc 2015'!$G$612:$G$1604,'CE MINISTERIALE'!$B190,'pdc 2015'!$Q$612:$Q$1604)</f>
        <v>0</v>
      </c>
      <c r="AE190" s="827">
        <f>ROUND(AD190/1000,0)</f>
        <v>0</v>
      </c>
      <c r="AF190" s="827"/>
      <c r="AG190" s="827"/>
      <c r="AH190" s="827"/>
      <c r="AI190" s="828"/>
      <c r="AJ190" s="615" t="s">
        <v>6571</v>
      </c>
    </row>
    <row r="191" spans="1:36" s="567" customFormat="1" ht="15" customHeight="1">
      <c r="A191" s="615"/>
      <c r="B191" s="839" t="s">
        <v>3076</v>
      </c>
      <c r="C191" s="840"/>
      <c r="D191" s="840"/>
      <c r="E191" s="840"/>
      <c r="F191" s="840"/>
      <c r="G191" s="841"/>
      <c r="H191" s="842" t="s">
        <v>6806</v>
      </c>
      <c r="I191" s="843"/>
      <c r="J191" s="843"/>
      <c r="K191" s="843"/>
      <c r="L191" s="843"/>
      <c r="M191" s="843"/>
      <c r="N191" s="843"/>
      <c r="O191" s="843"/>
      <c r="P191" s="843"/>
      <c r="Q191" s="843"/>
      <c r="R191" s="843"/>
      <c r="S191" s="843"/>
      <c r="T191" s="843"/>
      <c r="U191" s="843"/>
      <c r="V191" s="843"/>
      <c r="W191" s="843"/>
      <c r="X191" s="843"/>
      <c r="Y191" s="843"/>
      <c r="Z191" s="843"/>
      <c r="AA191" s="843"/>
      <c r="AB191" s="843"/>
      <c r="AC191" s="844"/>
      <c r="AD191" s="621">
        <f>SUMIF('pdc 2015'!$G$612:$G$1604,'CE MINISTERIALE'!$B191,'pdc 2015'!$Q$612:$Q$1604)</f>
        <v>0</v>
      </c>
      <c r="AE191" s="827">
        <f>ROUND(AD191/1000,0)</f>
        <v>0</v>
      </c>
      <c r="AF191" s="827"/>
      <c r="AG191" s="827"/>
      <c r="AH191" s="827"/>
      <c r="AI191" s="828"/>
      <c r="AJ191" s="615" t="s">
        <v>6571</v>
      </c>
    </row>
    <row r="192" spans="1:36" s="567" customFormat="1" ht="15" customHeight="1">
      <c r="A192" s="615"/>
      <c r="B192" s="831" t="s">
        <v>6807</v>
      </c>
      <c r="C192" s="832"/>
      <c r="D192" s="832"/>
      <c r="E192" s="832"/>
      <c r="F192" s="832"/>
      <c r="G192" s="833"/>
      <c r="H192" s="834" t="s">
        <v>6808</v>
      </c>
      <c r="I192" s="835"/>
      <c r="J192" s="835"/>
      <c r="K192" s="835"/>
      <c r="L192" s="835"/>
      <c r="M192" s="835"/>
      <c r="N192" s="835"/>
      <c r="O192" s="835"/>
      <c r="P192" s="835"/>
      <c r="Q192" s="835"/>
      <c r="R192" s="835"/>
      <c r="S192" s="835"/>
      <c r="T192" s="835"/>
      <c r="U192" s="835"/>
      <c r="V192" s="835"/>
      <c r="W192" s="835"/>
      <c r="X192" s="835"/>
      <c r="Y192" s="835"/>
      <c r="Z192" s="835"/>
      <c r="AA192" s="835"/>
      <c r="AB192" s="835"/>
      <c r="AC192" s="836"/>
      <c r="AD192" s="624">
        <f>SUM(AD193:AD197)</f>
        <v>0</v>
      </c>
      <c r="AE192" s="851">
        <f>SUM(AE193:AI197)</f>
        <v>0</v>
      </c>
      <c r="AF192" s="851"/>
      <c r="AG192" s="851"/>
      <c r="AH192" s="851"/>
      <c r="AI192" s="852"/>
      <c r="AJ192" s="615" t="s">
        <v>6571</v>
      </c>
    </row>
    <row r="193" spans="1:36" s="567" customFormat="1" ht="15" customHeight="1">
      <c r="A193" s="615" t="s">
        <v>6586</v>
      </c>
      <c r="B193" s="839" t="s">
        <v>6809</v>
      </c>
      <c r="C193" s="840"/>
      <c r="D193" s="840"/>
      <c r="E193" s="840"/>
      <c r="F193" s="840"/>
      <c r="G193" s="841"/>
      <c r="H193" s="842" t="s">
        <v>6810</v>
      </c>
      <c r="I193" s="843"/>
      <c r="J193" s="843"/>
      <c r="K193" s="843"/>
      <c r="L193" s="843"/>
      <c r="M193" s="843"/>
      <c r="N193" s="843"/>
      <c r="O193" s="843"/>
      <c r="P193" s="843"/>
      <c r="Q193" s="843"/>
      <c r="R193" s="843"/>
      <c r="S193" s="843"/>
      <c r="T193" s="843"/>
      <c r="U193" s="843"/>
      <c r="V193" s="843"/>
      <c r="W193" s="843"/>
      <c r="X193" s="843"/>
      <c r="Y193" s="843"/>
      <c r="Z193" s="843"/>
      <c r="AA193" s="843"/>
      <c r="AB193" s="843"/>
      <c r="AC193" s="844"/>
      <c r="AD193" s="621">
        <f>SUMIF('pdc 2015'!$G$612:$G$1604,'CE MINISTERIALE'!$B193,'pdc 2015'!$Q$612:$Q$1604)</f>
        <v>0</v>
      </c>
      <c r="AE193" s="827">
        <f>ROUND(AD193/1000,0)</f>
        <v>0</v>
      </c>
      <c r="AF193" s="827"/>
      <c r="AG193" s="827"/>
      <c r="AH193" s="827"/>
      <c r="AI193" s="828"/>
      <c r="AJ193" s="615" t="s">
        <v>6571</v>
      </c>
    </row>
    <row r="194" spans="1:36" s="567" customFormat="1" ht="15" customHeight="1">
      <c r="A194" s="626"/>
      <c r="B194" s="839" t="s">
        <v>6811</v>
      </c>
      <c r="C194" s="840"/>
      <c r="D194" s="840"/>
      <c r="E194" s="840"/>
      <c r="F194" s="840"/>
      <c r="G194" s="841"/>
      <c r="H194" s="842" t="s">
        <v>6812</v>
      </c>
      <c r="I194" s="843"/>
      <c r="J194" s="843"/>
      <c r="K194" s="843"/>
      <c r="L194" s="843"/>
      <c r="M194" s="843"/>
      <c r="N194" s="843"/>
      <c r="O194" s="843"/>
      <c r="P194" s="843"/>
      <c r="Q194" s="843"/>
      <c r="R194" s="843"/>
      <c r="S194" s="843"/>
      <c r="T194" s="843"/>
      <c r="U194" s="843"/>
      <c r="V194" s="843"/>
      <c r="W194" s="843"/>
      <c r="X194" s="843"/>
      <c r="Y194" s="843"/>
      <c r="Z194" s="843"/>
      <c r="AA194" s="843"/>
      <c r="AB194" s="843"/>
      <c r="AC194" s="844"/>
      <c r="AD194" s="621">
        <f>SUMIF('pdc 2015'!$G$612:$G$1604,'CE MINISTERIALE'!$B194,'pdc 2015'!$Q$612:$Q$1604)</f>
        <v>0</v>
      </c>
      <c r="AE194" s="827">
        <f>ROUND(AD194/1000,0)</f>
        <v>0</v>
      </c>
      <c r="AF194" s="827"/>
      <c r="AG194" s="827"/>
      <c r="AH194" s="827"/>
      <c r="AI194" s="828"/>
      <c r="AJ194" s="615" t="s">
        <v>6571</v>
      </c>
    </row>
    <row r="195" spans="1:36" s="567" customFormat="1" ht="15" customHeight="1">
      <c r="A195" s="626" t="s">
        <v>6646</v>
      </c>
      <c r="B195" s="839" t="s">
        <v>3113</v>
      </c>
      <c r="C195" s="840"/>
      <c r="D195" s="840"/>
      <c r="E195" s="840"/>
      <c r="F195" s="840"/>
      <c r="G195" s="841"/>
      <c r="H195" s="842" t="s">
        <v>6813</v>
      </c>
      <c r="I195" s="843"/>
      <c r="J195" s="843"/>
      <c r="K195" s="843"/>
      <c r="L195" s="843"/>
      <c r="M195" s="843"/>
      <c r="N195" s="843"/>
      <c r="O195" s="843"/>
      <c r="P195" s="843"/>
      <c r="Q195" s="843"/>
      <c r="R195" s="843"/>
      <c r="S195" s="843"/>
      <c r="T195" s="843"/>
      <c r="U195" s="843"/>
      <c r="V195" s="843"/>
      <c r="W195" s="843"/>
      <c r="X195" s="843"/>
      <c r="Y195" s="843"/>
      <c r="Z195" s="843"/>
      <c r="AA195" s="843"/>
      <c r="AB195" s="843"/>
      <c r="AC195" s="844"/>
      <c r="AD195" s="621">
        <f>SUMIF('pdc 2015'!$G$612:$G$1604,'CE MINISTERIALE'!$B195,'pdc 2015'!$Q$612:$Q$1604)</f>
        <v>0</v>
      </c>
      <c r="AE195" s="827">
        <f>ROUND(AD195/1000,0)</f>
        <v>0</v>
      </c>
      <c r="AF195" s="827"/>
      <c r="AG195" s="827"/>
      <c r="AH195" s="827"/>
      <c r="AI195" s="828"/>
      <c r="AJ195" s="615" t="s">
        <v>6571</v>
      </c>
    </row>
    <row r="196" spans="1:36" s="567" customFormat="1" ht="15" customHeight="1">
      <c r="A196" s="626"/>
      <c r="B196" s="839" t="s">
        <v>3100</v>
      </c>
      <c r="C196" s="840"/>
      <c r="D196" s="840"/>
      <c r="E196" s="840"/>
      <c r="F196" s="840"/>
      <c r="G196" s="841"/>
      <c r="H196" s="842" t="s">
        <v>6814</v>
      </c>
      <c r="I196" s="843"/>
      <c r="J196" s="843"/>
      <c r="K196" s="843"/>
      <c r="L196" s="843"/>
      <c r="M196" s="843"/>
      <c r="N196" s="843"/>
      <c r="O196" s="843"/>
      <c r="P196" s="843"/>
      <c r="Q196" s="843"/>
      <c r="R196" s="843"/>
      <c r="S196" s="843"/>
      <c r="T196" s="843"/>
      <c r="U196" s="843"/>
      <c r="V196" s="843"/>
      <c r="W196" s="843"/>
      <c r="X196" s="843"/>
      <c r="Y196" s="843"/>
      <c r="Z196" s="843"/>
      <c r="AA196" s="843"/>
      <c r="AB196" s="843"/>
      <c r="AC196" s="844"/>
      <c r="AD196" s="621">
        <f>SUMIF('pdc 2015'!$G$612:$G$1604,'CE MINISTERIALE'!$B196,'pdc 2015'!$Q$612:$Q$1604)</f>
        <v>0</v>
      </c>
      <c r="AE196" s="827">
        <f>ROUND(AD196/1000,0)</f>
        <v>0</v>
      </c>
      <c r="AF196" s="827"/>
      <c r="AG196" s="827"/>
      <c r="AH196" s="827"/>
      <c r="AI196" s="828"/>
      <c r="AJ196" s="615" t="s">
        <v>6571</v>
      </c>
    </row>
    <row r="197" spans="1:36" s="567" customFormat="1" ht="15" customHeight="1">
      <c r="A197" s="626"/>
      <c r="B197" s="839" t="s">
        <v>3107</v>
      </c>
      <c r="C197" s="840"/>
      <c r="D197" s="840"/>
      <c r="E197" s="840"/>
      <c r="F197" s="840"/>
      <c r="G197" s="841"/>
      <c r="H197" s="842" t="s">
        <v>6815</v>
      </c>
      <c r="I197" s="843"/>
      <c r="J197" s="843"/>
      <c r="K197" s="843"/>
      <c r="L197" s="843"/>
      <c r="M197" s="843"/>
      <c r="N197" s="843"/>
      <c r="O197" s="843"/>
      <c r="P197" s="843"/>
      <c r="Q197" s="843"/>
      <c r="R197" s="843"/>
      <c r="S197" s="843"/>
      <c r="T197" s="843"/>
      <c r="U197" s="843"/>
      <c r="V197" s="843"/>
      <c r="W197" s="843"/>
      <c r="X197" s="843"/>
      <c r="Y197" s="843"/>
      <c r="Z197" s="843"/>
      <c r="AA197" s="843"/>
      <c r="AB197" s="843"/>
      <c r="AC197" s="844"/>
      <c r="AD197" s="621">
        <f>SUMIF('pdc 2015'!$G$612:$G$1604,'CE MINISTERIALE'!$B197,'pdc 2015'!$Q$612:$Q$1604)</f>
        <v>0</v>
      </c>
      <c r="AE197" s="827">
        <f>ROUND(AD197/1000,0)</f>
        <v>0</v>
      </c>
      <c r="AF197" s="827"/>
      <c r="AG197" s="827"/>
      <c r="AH197" s="827"/>
      <c r="AI197" s="828"/>
      <c r="AJ197" s="615" t="s">
        <v>6571</v>
      </c>
    </row>
    <row r="198" spans="1:36" s="567" customFormat="1" ht="15" customHeight="1">
      <c r="A198" s="615"/>
      <c r="B198" s="831" t="s">
        <v>6816</v>
      </c>
      <c r="C198" s="832"/>
      <c r="D198" s="832"/>
      <c r="E198" s="832"/>
      <c r="F198" s="832"/>
      <c r="G198" s="833"/>
      <c r="H198" s="834" t="s">
        <v>6817</v>
      </c>
      <c r="I198" s="835"/>
      <c r="J198" s="835"/>
      <c r="K198" s="835"/>
      <c r="L198" s="835"/>
      <c r="M198" s="835"/>
      <c r="N198" s="835"/>
      <c r="O198" s="835"/>
      <c r="P198" s="835"/>
      <c r="Q198" s="835"/>
      <c r="R198" s="835"/>
      <c r="S198" s="835"/>
      <c r="T198" s="835"/>
      <c r="U198" s="835"/>
      <c r="V198" s="835"/>
      <c r="W198" s="835"/>
      <c r="X198" s="835"/>
      <c r="Y198" s="835"/>
      <c r="Z198" s="835"/>
      <c r="AA198" s="835"/>
      <c r="AB198" s="835"/>
      <c r="AC198" s="836"/>
      <c r="AD198" s="624">
        <f>SUM(AD199:AD202)</f>
        <v>0</v>
      </c>
      <c r="AE198" s="851">
        <f>SUM(AE199:AI202)</f>
        <v>0</v>
      </c>
      <c r="AF198" s="851"/>
      <c r="AG198" s="851"/>
      <c r="AH198" s="851"/>
      <c r="AI198" s="852"/>
      <c r="AJ198" s="615" t="s">
        <v>6571</v>
      </c>
    </row>
    <row r="199" spans="1:36" s="567" customFormat="1" ht="15" customHeight="1">
      <c r="A199" s="615" t="s">
        <v>6586</v>
      </c>
      <c r="B199" s="839" t="s">
        <v>6818</v>
      </c>
      <c r="C199" s="840"/>
      <c r="D199" s="840"/>
      <c r="E199" s="840"/>
      <c r="F199" s="840"/>
      <c r="G199" s="841"/>
      <c r="H199" s="842" t="s">
        <v>6819</v>
      </c>
      <c r="I199" s="843"/>
      <c r="J199" s="843"/>
      <c r="K199" s="843"/>
      <c r="L199" s="843"/>
      <c r="M199" s="843"/>
      <c r="N199" s="843"/>
      <c r="O199" s="843"/>
      <c r="P199" s="843"/>
      <c r="Q199" s="843"/>
      <c r="R199" s="843"/>
      <c r="S199" s="843"/>
      <c r="T199" s="843"/>
      <c r="U199" s="843"/>
      <c r="V199" s="843"/>
      <c r="W199" s="843"/>
      <c r="X199" s="843"/>
      <c r="Y199" s="843"/>
      <c r="Z199" s="843"/>
      <c r="AA199" s="843"/>
      <c r="AB199" s="843"/>
      <c r="AC199" s="844"/>
      <c r="AD199" s="621">
        <f>SUMIF('pdc 2015'!$G$612:$G$1604,'CE MINISTERIALE'!$B199,'pdc 2015'!$Q$612:$Q$1604)</f>
        <v>0</v>
      </c>
      <c r="AE199" s="827">
        <f>ROUND(AD199/1000,0)</f>
        <v>0</v>
      </c>
      <c r="AF199" s="827"/>
      <c r="AG199" s="827"/>
      <c r="AH199" s="827"/>
      <c r="AI199" s="828"/>
      <c r="AJ199" s="615" t="s">
        <v>6571</v>
      </c>
    </row>
    <row r="200" spans="1:36" s="567" customFormat="1" ht="15" customHeight="1">
      <c r="A200" s="615"/>
      <c r="B200" s="839" t="s">
        <v>3182</v>
      </c>
      <c r="C200" s="840"/>
      <c r="D200" s="840"/>
      <c r="E200" s="840"/>
      <c r="F200" s="840"/>
      <c r="G200" s="841"/>
      <c r="H200" s="842" t="s">
        <v>6820</v>
      </c>
      <c r="I200" s="843"/>
      <c r="J200" s="843"/>
      <c r="K200" s="843"/>
      <c r="L200" s="843"/>
      <c r="M200" s="843"/>
      <c r="N200" s="843"/>
      <c r="O200" s="843"/>
      <c r="P200" s="843"/>
      <c r="Q200" s="843"/>
      <c r="R200" s="843"/>
      <c r="S200" s="843"/>
      <c r="T200" s="843"/>
      <c r="U200" s="843"/>
      <c r="V200" s="843"/>
      <c r="W200" s="843"/>
      <c r="X200" s="843"/>
      <c r="Y200" s="843"/>
      <c r="Z200" s="843"/>
      <c r="AA200" s="843"/>
      <c r="AB200" s="843"/>
      <c r="AC200" s="844"/>
      <c r="AD200" s="621">
        <f>SUMIF('pdc 2015'!$G$612:$G$1604,'CE MINISTERIALE'!$B200,'pdc 2015'!$Q$612:$Q$1604)</f>
        <v>0</v>
      </c>
      <c r="AE200" s="827">
        <f>ROUND(AD200/1000,0)</f>
        <v>0</v>
      </c>
      <c r="AF200" s="827"/>
      <c r="AG200" s="827"/>
      <c r="AH200" s="827"/>
      <c r="AI200" s="828"/>
      <c r="AJ200" s="615" t="s">
        <v>6571</v>
      </c>
    </row>
    <row r="201" spans="1:36" s="567" customFormat="1" ht="15" customHeight="1">
      <c r="A201" s="615" t="s">
        <v>6643</v>
      </c>
      <c r="B201" s="839" t="s">
        <v>3350</v>
      </c>
      <c r="C201" s="840"/>
      <c r="D201" s="840"/>
      <c r="E201" s="840"/>
      <c r="F201" s="840"/>
      <c r="G201" s="841"/>
      <c r="H201" s="842" t="s">
        <v>6821</v>
      </c>
      <c r="I201" s="843"/>
      <c r="J201" s="843"/>
      <c r="K201" s="843"/>
      <c r="L201" s="843"/>
      <c r="M201" s="843"/>
      <c r="N201" s="843"/>
      <c r="O201" s="843"/>
      <c r="P201" s="843"/>
      <c r="Q201" s="843"/>
      <c r="R201" s="843"/>
      <c r="S201" s="843"/>
      <c r="T201" s="843"/>
      <c r="U201" s="843"/>
      <c r="V201" s="843"/>
      <c r="W201" s="843"/>
      <c r="X201" s="843"/>
      <c r="Y201" s="843"/>
      <c r="Z201" s="843"/>
      <c r="AA201" s="843"/>
      <c r="AB201" s="843"/>
      <c r="AC201" s="844"/>
      <c r="AD201" s="621">
        <f>SUMIF('pdc 2015'!$G$612:$G$1604,'CE MINISTERIALE'!$B201,'pdc 2015'!$Q$612:$Q$1604)</f>
        <v>0</v>
      </c>
      <c r="AE201" s="827">
        <f>ROUND(AD201/1000,0)</f>
        <v>0</v>
      </c>
      <c r="AF201" s="827"/>
      <c r="AG201" s="827"/>
      <c r="AH201" s="827"/>
      <c r="AI201" s="828"/>
      <c r="AJ201" s="615" t="s">
        <v>6571</v>
      </c>
    </row>
    <row r="202" spans="1:36" s="567" customFormat="1" ht="15" customHeight="1">
      <c r="A202" s="615"/>
      <c r="B202" s="839" t="s">
        <v>3189</v>
      </c>
      <c r="C202" s="840"/>
      <c r="D202" s="840"/>
      <c r="E202" s="840"/>
      <c r="F202" s="840"/>
      <c r="G202" s="841"/>
      <c r="H202" s="842" t="s">
        <v>6822</v>
      </c>
      <c r="I202" s="843"/>
      <c r="J202" s="843"/>
      <c r="K202" s="843"/>
      <c r="L202" s="843"/>
      <c r="M202" s="843"/>
      <c r="N202" s="843"/>
      <c r="O202" s="843"/>
      <c r="P202" s="843"/>
      <c r="Q202" s="843"/>
      <c r="R202" s="843"/>
      <c r="S202" s="843"/>
      <c r="T202" s="843"/>
      <c r="U202" s="843"/>
      <c r="V202" s="843"/>
      <c r="W202" s="843"/>
      <c r="X202" s="843"/>
      <c r="Y202" s="843"/>
      <c r="Z202" s="843"/>
      <c r="AA202" s="843"/>
      <c r="AB202" s="843"/>
      <c r="AC202" s="844"/>
      <c r="AD202" s="621">
        <f>SUMIF('pdc 2015'!$G$612:$G$1604,'CE MINISTERIALE'!$B202,'pdc 2015'!$Q$612:$Q$1604)</f>
        <v>0</v>
      </c>
      <c r="AE202" s="827">
        <f>ROUND(AD202/1000,0)</f>
        <v>0</v>
      </c>
      <c r="AF202" s="827"/>
      <c r="AG202" s="827"/>
      <c r="AH202" s="827"/>
      <c r="AI202" s="828"/>
      <c r="AJ202" s="615" t="s">
        <v>6571</v>
      </c>
    </row>
    <row r="203" spans="1:36" s="567" customFormat="1" ht="15" customHeight="1">
      <c r="A203" s="615"/>
      <c r="B203" s="831" t="s">
        <v>6823</v>
      </c>
      <c r="C203" s="832"/>
      <c r="D203" s="832"/>
      <c r="E203" s="832"/>
      <c r="F203" s="832"/>
      <c r="G203" s="833"/>
      <c r="H203" s="834" t="s">
        <v>6824</v>
      </c>
      <c r="I203" s="835"/>
      <c r="J203" s="835"/>
      <c r="K203" s="835"/>
      <c r="L203" s="835"/>
      <c r="M203" s="835"/>
      <c r="N203" s="835"/>
      <c r="O203" s="835"/>
      <c r="P203" s="835"/>
      <c r="Q203" s="835"/>
      <c r="R203" s="835"/>
      <c r="S203" s="835"/>
      <c r="T203" s="835"/>
      <c r="U203" s="835"/>
      <c r="V203" s="835"/>
      <c r="W203" s="835"/>
      <c r="X203" s="835"/>
      <c r="Y203" s="835"/>
      <c r="Z203" s="835"/>
      <c r="AA203" s="835"/>
      <c r="AB203" s="835"/>
      <c r="AC203" s="836"/>
      <c r="AD203" s="624">
        <f>SUM(AD204:AD207)</f>
        <v>0</v>
      </c>
      <c r="AE203" s="851">
        <f>SUM(AE204:AI207)</f>
        <v>0</v>
      </c>
      <c r="AF203" s="851"/>
      <c r="AG203" s="851"/>
      <c r="AH203" s="851"/>
      <c r="AI203" s="852"/>
      <c r="AJ203" s="615" t="s">
        <v>6571</v>
      </c>
    </row>
    <row r="204" spans="1:36" s="567" customFormat="1" ht="15" customHeight="1">
      <c r="A204" s="615" t="s">
        <v>6586</v>
      </c>
      <c r="B204" s="839" t="s">
        <v>6825</v>
      </c>
      <c r="C204" s="840"/>
      <c r="D204" s="840"/>
      <c r="E204" s="840"/>
      <c r="F204" s="840"/>
      <c r="G204" s="841"/>
      <c r="H204" s="842" t="s">
        <v>6826</v>
      </c>
      <c r="I204" s="843"/>
      <c r="J204" s="843"/>
      <c r="K204" s="843"/>
      <c r="L204" s="843"/>
      <c r="M204" s="843"/>
      <c r="N204" s="843"/>
      <c r="O204" s="843"/>
      <c r="P204" s="843"/>
      <c r="Q204" s="843"/>
      <c r="R204" s="843"/>
      <c r="S204" s="843"/>
      <c r="T204" s="843"/>
      <c r="U204" s="843"/>
      <c r="V204" s="843"/>
      <c r="W204" s="843"/>
      <c r="X204" s="843"/>
      <c r="Y204" s="843"/>
      <c r="Z204" s="843"/>
      <c r="AA204" s="843"/>
      <c r="AB204" s="843"/>
      <c r="AC204" s="844"/>
      <c r="AD204" s="621">
        <f>SUMIF('pdc 2015'!$G$612:$G$1604,'CE MINISTERIALE'!$B204,'pdc 2015'!$Q$612:$Q$1604)</f>
        <v>0</v>
      </c>
      <c r="AE204" s="827">
        <f>ROUND(AD204/1000,0)</f>
        <v>0</v>
      </c>
      <c r="AF204" s="827"/>
      <c r="AG204" s="827"/>
      <c r="AH204" s="827"/>
      <c r="AI204" s="828"/>
      <c r="AJ204" s="615" t="s">
        <v>6571</v>
      </c>
    </row>
    <row r="205" spans="1:36" s="567" customFormat="1" ht="15" customHeight="1">
      <c r="A205" s="615"/>
      <c r="B205" s="839" t="s">
        <v>6827</v>
      </c>
      <c r="C205" s="840"/>
      <c r="D205" s="840"/>
      <c r="E205" s="840"/>
      <c r="F205" s="840"/>
      <c r="G205" s="841"/>
      <c r="H205" s="842" t="s">
        <v>6828</v>
      </c>
      <c r="I205" s="843"/>
      <c r="J205" s="843"/>
      <c r="K205" s="843"/>
      <c r="L205" s="843"/>
      <c r="M205" s="843"/>
      <c r="N205" s="843"/>
      <c r="O205" s="843"/>
      <c r="P205" s="843"/>
      <c r="Q205" s="843"/>
      <c r="R205" s="843"/>
      <c r="S205" s="843"/>
      <c r="T205" s="843"/>
      <c r="U205" s="843"/>
      <c r="V205" s="843"/>
      <c r="W205" s="843"/>
      <c r="X205" s="843"/>
      <c r="Y205" s="843"/>
      <c r="Z205" s="843"/>
      <c r="AA205" s="843"/>
      <c r="AB205" s="843"/>
      <c r="AC205" s="844"/>
      <c r="AD205" s="621">
        <f>SUMIF('pdc 2015'!$G$612:$G$1604,'CE MINISTERIALE'!$B205,'pdc 2015'!$Q$612:$Q$1604)</f>
        <v>0</v>
      </c>
      <c r="AE205" s="827">
        <f>ROUND(AD205/1000,0)</f>
        <v>0</v>
      </c>
      <c r="AF205" s="827"/>
      <c r="AG205" s="827"/>
      <c r="AH205" s="827"/>
      <c r="AI205" s="828"/>
      <c r="AJ205" s="615" t="s">
        <v>6571</v>
      </c>
    </row>
    <row r="206" spans="1:36" s="567" customFormat="1" ht="15" customHeight="1">
      <c r="A206" s="615" t="s">
        <v>6643</v>
      </c>
      <c r="B206" s="839" t="s">
        <v>6829</v>
      </c>
      <c r="C206" s="840"/>
      <c r="D206" s="840"/>
      <c r="E206" s="840"/>
      <c r="F206" s="840"/>
      <c r="G206" s="841"/>
      <c r="H206" s="842" t="s">
        <v>6830</v>
      </c>
      <c r="I206" s="843"/>
      <c r="J206" s="843"/>
      <c r="K206" s="843"/>
      <c r="L206" s="843"/>
      <c r="M206" s="843"/>
      <c r="N206" s="843"/>
      <c r="O206" s="843"/>
      <c r="P206" s="843"/>
      <c r="Q206" s="843"/>
      <c r="R206" s="843"/>
      <c r="S206" s="843"/>
      <c r="T206" s="843"/>
      <c r="U206" s="843"/>
      <c r="V206" s="843"/>
      <c r="W206" s="843"/>
      <c r="X206" s="843"/>
      <c r="Y206" s="843"/>
      <c r="Z206" s="843"/>
      <c r="AA206" s="843"/>
      <c r="AB206" s="843"/>
      <c r="AC206" s="844"/>
      <c r="AD206" s="621">
        <f>SUMIF('pdc 2015'!$G$612:$G$1604,'CE MINISTERIALE'!$B206,'pdc 2015'!$Q$612:$Q$1604)</f>
        <v>0</v>
      </c>
      <c r="AE206" s="827">
        <f>ROUND(AD206/1000,0)</f>
        <v>0</v>
      </c>
      <c r="AF206" s="827"/>
      <c r="AG206" s="827"/>
      <c r="AH206" s="827"/>
      <c r="AI206" s="828"/>
      <c r="AJ206" s="615" t="s">
        <v>6571</v>
      </c>
    </row>
    <row r="207" spans="1:36" s="567" customFormat="1" ht="15" customHeight="1">
      <c r="A207" s="615"/>
      <c r="B207" s="839" t="s">
        <v>3089</v>
      </c>
      <c r="C207" s="840"/>
      <c r="D207" s="840"/>
      <c r="E207" s="840"/>
      <c r="F207" s="840"/>
      <c r="G207" s="841"/>
      <c r="H207" s="842" t="s">
        <v>6831</v>
      </c>
      <c r="I207" s="843"/>
      <c r="J207" s="843"/>
      <c r="K207" s="843"/>
      <c r="L207" s="843"/>
      <c r="M207" s="843"/>
      <c r="N207" s="843"/>
      <c r="O207" s="843"/>
      <c r="P207" s="843"/>
      <c r="Q207" s="843"/>
      <c r="R207" s="843"/>
      <c r="S207" s="843"/>
      <c r="T207" s="843"/>
      <c r="U207" s="843"/>
      <c r="V207" s="843"/>
      <c r="W207" s="843"/>
      <c r="X207" s="843"/>
      <c r="Y207" s="843"/>
      <c r="Z207" s="843"/>
      <c r="AA207" s="843"/>
      <c r="AB207" s="843"/>
      <c r="AC207" s="844"/>
      <c r="AD207" s="621">
        <f>SUMIF('pdc 2015'!$G$612:$G$1604,'CE MINISTERIALE'!$B207,'pdc 2015'!$Q$612:$Q$1604)</f>
        <v>0</v>
      </c>
      <c r="AE207" s="827">
        <f>ROUND(AD207/1000,0)</f>
        <v>0</v>
      </c>
      <c r="AF207" s="827"/>
      <c r="AG207" s="827"/>
      <c r="AH207" s="827"/>
      <c r="AI207" s="828"/>
      <c r="AJ207" s="615" t="s">
        <v>6571</v>
      </c>
    </row>
    <row r="208" spans="1:36" s="567" customFormat="1" ht="15" customHeight="1">
      <c r="A208" s="615"/>
      <c r="B208" s="831" t="s">
        <v>6832</v>
      </c>
      <c r="C208" s="832"/>
      <c r="D208" s="832"/>
      <c r="E208" s="832"/>
      <c r="F208" s="832"/>
      <c r="G208" s="833"/>
      <c r="H208" s="834" t="s">
        <v>6833</v>
      </c>
      <c r="I208" s="835"/>
      <c r="J208" s="835"/>
      <c r="K208" s="835"/>
      <c r="L208" s="835"/>
      <c r="M208" s="835"/>
      <c r="N208" s="835"/>
      <c r="O208" s="835"/>
      <c r="P208" s="835"/>
      <c r="Q208" s="835"/>
      <c r="R208" s="835"/>
      <c r="S208" s="835"/>
      <c r="T208" s="835"/>
      <c r="U208" s="835"/>
      <c r="V208" s="835"/>
      <c r="W208" s="835"/>
      <c r="X208" s="835"/>
      <c r="Y208" s="835"/>
      <c r="Z208" s="835"/>
      <c r="AA208" s="835"/>
      <c r="AB208" s="835"/>
      <c r="AC208" s="836"/>
      <c r="AD208" s="624">
        <f>SUM(AD209:AD212)+AD217</f>
        <v>0</v>
      </c>
      <c r="AE208" s="851">
        <f>SUM(AE209:AI212)+AE217</f>
        <v>0</v>
      </c>
      <c r="AF208" s="851"/>
      <c r="AG208" s="851"/>
      <c r="AH208" s="851"/>
      <c r="AI208" s="852"/>
      <c r="AJ208" s="615" t="s">
        <v>6571</v>
      </c>
    </row>
    <row r="209" spans="1:36" s="567" customFormat="1" ht="15" customHeight="1">
      <c r="A209" s="615" t="s">
        <v>6586</v>
      </c>
      <c r="B209" s="839" t="s">
        <v>6834</v>
      </c>
      <c r="C209" s="840"/>
      <c r="D209" s="840"/>
      <c r="E209" s="840"/>
      <c r="F209" s="840"/>
      <c r="G209" s="841"/>
      <c r="H209" s="842" t="s">
        <v>6835</v>
      </c>
      <c r="I209" s="843"/>
      <c r="J209" s="843"/>
      <c r="K209" s="843"/>
      <c r="L209" s="843"/>
      <c r="M209" s="843"/>
      <c r="N209" s="843"/>
      <c r="O209" s="843"/>
      <c r="P209" s="843"/>
      <c r="Q209" s="843"/>
      <c r="R209" s="843"/>
      <c r="S209" s="843"/>
      <c r="T209" s="843"/>
      <c r="U209" s="843"/>
      <c r="V209" s="843"/>
      <c r="W209" s="843"/>
      <c r="X209" s="843"/>
      <c r="Y209" s="843"/>
      <c r="Z209" s="843"/>
      <c r="AA209" s="843"/>
      <c r="AB209" s="843"/>
      <c r="AC209" s="844"/>
      <c r="AD209" s="621">
        <f>SUMIF('pdc 2015'!$G$612:$G$1604,'CE MINISTERIALE'!$B209,'pdc 2015'!$Q$612:$Q$1604)</f>
        <v>0</v>
      </c>
      <c r="AE209" s="827">
        <f>ROUND(AD209/1000,0)</f>
        <v>0</v>
      </c>
      <c r="AF209" s="827"/>
      <c r="AG209" s="827"/>
      <c r="AH209" s="827"/>
      <c r="AI209" s="828"/>
      <c r="AJ209" s="615" t="s">
        <v>6571</v>
      </c>
    </row>
    <row r="210" spans="1:36" s="567" customFormat="1" ht="15" customHeight="1">
      <c r="A210" s="615"/>
      <c r="B210" s="839" t="s">
        <v>3277</v>
      </c>
      <c r="C210" s="840"/>
      <c r="D210" s="840"/>
      <c r="E210" s="840"/>
      <c r="F210" s="840"/>
      <c r="G210" s="841"/>
      <c r="H210" s="842" t="s">
        <v>6836</v>
      </c>
      <c r="I210" s="843"/>
      <c r="J210" s="843"/>
      <c r="K210" s="843"/>
      <c r="L210" s="843"/>
      <c r="M210" s="843"/>
      <c r="N210" s="843"/>
      <c r="O210" s="843"/>
      <c r="P210" s="843"/>
      <c r="Q210" s="843"/>
      <c r="R210" s="843"/>
      <c r="S210" s="843"/>
      <c r="T210" s="843"/>
      <c r="U210" s="843"/>
      <c r="V210" s="843"/>
      <c r="W210" s="843"/>
      <c r="X210" s="843"/>
      <c r="Y210" s="843"/>
      <c r="Z210" s="843"/>
      <c r="AA210" s="843"/>
      <c r="AB210" s="843"/>
      <c r="AC210" s="844"/>
      <c r="AD210" s="621">
        <f>SUMIF('pdc 2015'!$G$612:$G$1604,'CE MINISTERIALE'!$B210,'pdc 2015'!$Q$612:$Q$1604)</f>
        <v>0</v>
      </c>
      <c r="AE210" s="827">
        <f>ROUND(AD210/1000,0)</f>
        <v>0</v>
      </c>
      <c r="AF210" s="827"/>
      <c r="AG210" s="827"/>
      <c r="AH210" s="827"/>
      <c r="AI210" s="828"/>
      <c r="AJ210" s="615" t="s">
        <v>6571</v>
      </c>
    </row>
    <row r="211" spans="1:36" s="567" customFormat="1" ht="15" customHeight="1">
      <c r="A211" s="615" t="s">
        <v>6643</v>
      </c>
      <c r="B211" s="839" t="s">
        <v>3270</v>
      </c>
      <c r="C211" s="840"/>
      <c r="D211" s="840"/>
      <c r="E211" s="840"/>
      <c r="F211" s="840"/>
      <c r="G211" s="841"/>
      <c r="H211" s="842" t="s">
        <v>6837</v>
      </c>
      <c r="I211" s="843"/>
      <c r="J211" s="843"/>
      <c r="K211" s="843"/>
      <c r="L211" s="843"/>
      <c r="M211" s="843"/>
      <c r="N211" s="843"/>
      <c r="O211" s="843"/>
      <c r="P211" s="843"/>
      <c r="Q211" s="843"/>
      <c r="R211" s="843"/>
      <c r="S211" s="843"/>
      <c r="T211" s="843"/>
      <c r="U211" s="843"/>
      <c r="V211" s="843"/>
      <c r="W211" s="843"/>
      <c r="X211" s="843"/>
      <c r="Y211" s="843"/>
      <c r="Z211" s="843"/>
      <c r="AA211" s="843"/>
      <c r="AB211" s="843"/>
      <c r="AC211" s="844"/>
      <c r="AD211" s="621">
        <f>SUMIF('pdc 2015'!$G$612:$G$1604,'CE MINISTERIALE'!$B211,'pdc 2015'!$Q$612:$Q$1604)</f>
        <v>0</v>
      </c>
      <c r="AE211" s="827">
        <f>ROUND(AD211/1000,0)</f>
        <v>0</v>
      </c>
      <c r="AF211" s="827"/>
      <c r="AG211" s="827"/>
      <c r="AH211" s="827"/>
      <c r="AI211" s="828"/>
      <c r="AJ211" s="615" t="s">
        <v>6571</v>
      </c>
    </row>
    <row r="212" spans="1:36" s="567" customFormat="1" ht="15" customHeight="1">
      <c r="A212" s="615"/>
      <c r="B212" s="839" t="s">
        <v>6838</v>
      </c>
      <c r="C212" s="840"/>
      <c r="D212" s="840"/>
      <c r="E212" s="840"/>
      <c r="F212" s="840"/>
      <c r="G212" s="841"/>
      <c r="H212" s="842" t="s">
        <v>6839</v>
      </c>
      <c r="I212" s="843"/>
      <c r="J212" s="843"/>
      <c r="K212" s="843"/>
      <c r="L212" s="843"/>
      <c r="M212" s="843"/>
      <c r="N212" s="843"/>
      <c r="O212" s="843"/>
      <c r="P212" s="843"/>
      <c r="Q212" s="843"/>
      <c r="R212" s="843"/>
      <c r="S212" s="843"/>
      <c r="T212" s="843"/>
      <c r="U212" s="843"/>
      <c r="V212" s="843"/>
      <c r="W212" s="843"/>
      <c r="X212" s="843"/>
      <c r="Y212" s="843"/>
      <c r="Z212" s="843"/>
      <c r="AA212" s="843"/>
      <c r="AB212" s="843"/>
      <c r="AC212" s="844"/>
      <c r="AD212" s="621">
        <f>SUM(AD213:AD216)</f>
        <v>0</v>
      </c>
      <c r="AE212" s="851">
        <f>SUM(AE213:AE216)</f>
        <v>0</v>
      </c>
      <c r="AF212" s="851"/>
      <c r="AG212" s="851"/>
      <c r="AH212" s="851"/>
      <c r="AI212" s="852"/>
      <c r="AJ212" s="615" t="s">
        <v>6571</v>
      </c>
    </row>
    <row r="213" spans="1:36" s="567" customFormat="1" ht="15" customHeight="1">
      <c r="A213" s="615"/>
      <c r="B213" s="845" t="s">
        <v>3298</v>
      </c>
      <c r="C213" s="846"/>
      <c r="D213" s="846"/>
      <c r="E213" s="846"/>
      <c r="F213" s="846"/>
      <c r="G213" s="847"/>
      <c r="H213" s="848" t="s">
        <v>6840</v>
      </c>
      <c r="I213" s="849"/>
      <c r="J213" s="849"/>
      <c r="K213" s="849"/>
      <c r="L213" s="849"/>
      <c r="M213" s="849"/>
      <c r="N213" s="849"/>
      <c r="O213" s="849"/>
      <c r="P213" s="849"/>
      <c r="Q213" s="849"/>
      <c r="R213" s="849"/>
      <c r="S213" s="849"/>
      <c r="T213" s="849"/>
      <c r="U213" s="849"/>
      <c r="V213" s="849"/>
      <c r="W213" s="849"/>
      <c r="X213" s="849"/>
      <c r="Y213" s="849"/>
      <c r="Z213" s="849"/>
      <c r="AA213" s="849"/>
      <c r="AB213" s="849"/>
      <c r="AC213" s="850"/>
      <c r="AD213" s="621">
        <f>SUMIF('pdc 2015'!$G$612:$G$1604,'CE MINISTERIALE'!$B213,'pdc 2015'!$Q$612:$Q$1604)</f>
        <v>0</v>
      </c>
      <c r="AE213" s="827">
        <f>ROUND(AD213/1000,0)</f>
        <v>0</v>
      </c>
      <c r="AF213" s="827"/>
      <c r="AG213" s="827"/>
      <c r="AH213" s="827"/>
      <c r="AI213" s="828"/>
      <c r="AJ213" s="615" t="s">
        <v>6571</v>
      </c>
    </row>
    <row r="214" spans="1:36" s="567" customFormat="1" ht="15" customHeight="1">
      <c r="A214" s="615"/>
      <c r="B214" s="845" t="s">
        <v>6841</v>
      </c>
      <c r="C214" s="846"/>
      <c r="D214" s="846"/>
      <c r="E214" s="846"/>
      <c r="F214" s="846"/>
      <c r="G214" s="847"/>
      <c r="H214" s="848" t="s">
        <v>6842</v>
      </c>
      <c r="I214" s="849"/>
      <c r="J214" s="849"/>
      <c r="K214" s="849"/>
      <c r="L214" s="849"/>
      <c r="M214" s="849"/>
      <c r="N214" s="849"/>
      <c r="O214" s="849"/>
      <c r="P214" s="849"/>
      <c r="Q214" s="849"/>
      <c r="R214" s="849"/>
      <c r="S214" s="849"/>
      <c r="T214" s="849"/>
      <c r="U214" s="849"/>
      <c r="V214" s="849"/>
      <c r="W214" s="849"/>
      <c r="X214" s="849"/>
      <c r="Y214" s="849"/>
      <c r="Z214" s="849"/>
      <c r="AA214" s="849"/>
      <c r="AB214" s="849"/>
      <c r="AC214" s="850"/>
      <c r="AD214" s="621">
        <f>SUMIF('pdc 2015'!$G$612:$G$1604,'CE MINISTERIALE'!$B214,'pdc 2015'!$Q$612:$Q$1604)</f>
        <v>0</v>
      </c>
      <c r="AE214" s="827">
        <f>ROUND(AD214/1000,0)</f>
        <v>0</v>
      </c>
      <c r="AF214" s="827"/>
      <c r="AG214" s="827"/>
      <c r="AH214" s="827"/>
      <c r="AI214" s="828"/>
      <c r="AJ214" s="615" t="s">
        <v>6571</v>
      </c>
    </row>
    <row r="215" spans="1:36" s="567" customFormat="1" ht="15" customHeight="1">
      <c r="A215" s="615"/>
      <c r="B215" s="845" t="s">
        <v>3291</v>
      </c>
      <c r="C215" s="846"/>
      <c r="D215" s="846"/>
      <c r="E215" s="846"/>
      <c r="F215" s="846"/>
      <c r="G215" s="847"/>
      <c r="H215" s="848" t="s">
        <v>6843</v>
      </c>
      <c r="I215" s="849"/>
      <c r="J215" s="849"/>
      <c r="K215" s="849"/>
      <c r="L215" s="849"/>
      <c r="M215" s="849"/>
      <c r="N215" s="849"/>
      <c r="O215" s="849"/>
      <c r="P215" s="849"/>
      <c r="Q215" s="849"/>
      <c r="R215" s="849"/>
      <c r="S215" s="849"/>
      <c r="T215" s="849"/>
      <c r="U215" s="849"/>
      <c r="V215" s="849"/>
      <c r="W215" s="849"/>
      <c r="X215" s="849"/>
      <c r="Y215" s="849"/>
      <c r="Z215" s="849"/>
      <c r="AA215" s="849"/>
      <c r="AB215" s="849"/>
      <c r="AC215" s="850"/>
      <c r="AD215" s="621">
        <f>SUMIF('pdc 2015'!$G$612:$G$1604,'CE MINISTERIALE'!$B215,'pdc 2015'!$Q$612:$Q$1604)</f>
        <v>0</v>
      </c>
      <c r="AE215" s="827">
        <f>ROUND(AD215/1000,0)</f>
        <v>0</v>
      </c>
      <c r="AF215" s="827"/>
      <c r="AG215" s="827"/>
      <c r="AH215" s="827"/>
      <c r="AI215" s="828"/>
      <c r="AJ215" s="615" t="s">
        <v>6571</v>
      </c>
    </row>
    <row r="216" spans="1:36" s="567" customFormat="1" ht="15" customHeight="1">
      <c r="A216" s="615"/>
      <c r="B216" s="845" t="s">
        <v>6844</v>
      </c>
      <c r="C216" s="846"/>
      <c r="D216" s="846"/>
      <c r="E216" s="846"/>
      <c r="F216" s="846"/>
      <c r="G216" s="847"/>
      <c r="H216" s="848" t="s">
        <v>6845</v>
      </c>
      <c r="I216" s="849"/>
      <c r="J216" s="849"/>
      <c r="K216" s="849"/>
      <c r="L216" s="849"/>
      <c r="M216" s="849"/>
      <c r="N216" s="849"/>
      <c r="O216" s="849"/>
      <c r="P216" s="849"/>
      <c r="Q216" s="849"/>
      <c r="R216" s="849"/>
      <c r="S216" s="849"/>
      <c r="T216" s="849"/>
      <c r="U216" s="849"/>
      <c r="V216" s="849"/>
      <c r="W216" s="849"/>
      <c r="X216" s="849"/>
      <c r="Y216" s="849"/>
      <c r="Z216" s="849"/>
      <c r="AA216" s="849"/>
      <c r="AB216" s="849"/>
      <c r="AC216" s="850"/>
      <c r="AD216" s="621">
        <f>SUMIF('pdc 2015'!$G$612:$G$1604,'CE MINISTERIALE'!$B216,'pdc 2015'!$Q$612:$Q$1604)</f>
        <v>0</v>
      </c>
      <c r="AE216" s="827">
        <f>ROUND(AD216/1000,0)</f>
        <v>0</v>
      </c>
      <c r="AF216" s="827"/>
      <c r="AG216" s="827"/>
      <c r="AH216" s="827"/>
      <c r="AI216" s="828"/>
      <c r="AJ216" s="615" t="s">
        <v>6571</v>
      </c>
    </row>
    <row r="217" spans="1:36" s="567" customFormat="1" ht="15" customHeight="1">
      <c r="A217" s="615"/>
      <c r="B217" s="839" t="s">
        <v>3304</v>
      </c>
      <c r="C217" s="840"/>
      <c r="D217" s="840"/>
      <c r="E217" s="840"/>
      <c r="F217" s="840"/>
      <c r="G217" s="841"/>
      <c r="H217" s="842" t="s">
        <v>6846</v>
      </c>
      <c r="I217" s="843"/>
      <c r="J217" s="843"/>
      <c r="K217" s="843"/>
      <c r="L217" s="843"/>
      <c r="M217" s="843"/>
      <c r="N217" s="843"/>
      <c r="O217" s="843"/>
      <c r="P217" s="843"/>
      <c r="Q217" s="843"/>
      <c r="R217" s="843"/>
      <c r="S217" s="843"/>
      <c r="T217" s="843"/>
      <c r="U217" s="843"/>
      <c r="V217" s="843"/>
      <c r="W217" s="843"/>
      <c r="X217" s="843"/>
      <c r="Y217" s="843"/>
      <c r="Z217" s="843"/>
      <c r="AA217" s="843"/>
      <c r="AB217" s="843"/>
      <c r="AC217" s="844"/>
      <c r="AD217" s="621">
        <f>SUMIF('pdc 2015'!$G$612:$G$1604,'CE MINISTERIALE'!$B217,'pdc 2015'!$Q$612:$Q$1604)</f>
        <v>0</v>
      </c>
      <c r="AE217" s="827">
        <f>ROUND(AD217/1000,0)</f>
        <v>0</v>
      </c>
      <c r="AF217" s="827"/>
      <c r="AG217" s="827"/>
      <c r="AH217" s="827"/>
      <c r="AI217" s="828"/>
      <c r="AJ217" s="615" t="s">
        <v>6571</v>
      </c>
    </row>
    <row r="218" spans="1:36" s="567" customFormat="1" ht="15" customHeight="1">
      <c r="A218" s="615"/>
      <c r="B218" s="831" t="s">
        <v>6847</v>
      </c>
      <c r="C218" s="832"/>
      <c r="D218" s="832"/>
      <c r="E218" s="832"/>
      <c r="F218" s="832"/>
      <c r="G218" s="833"/>
      <c r="H218" s="834" t="s">
        <v>6848</v>
      </c>
      <c r="I218" s="835"/>
      <c r="J218" s="835"/>
      <c r="K218" s="835"/>
      <c r="L218" s="835"/>
      <c r="M218" s="835"/>
      <c r="N218" s="835"/>
      <c r="O218" s="835"/>
      <c r="P218" s="835"/>
      <c r="Q218" s="835"/>
      <c r="R218" s="835"/>
      <c r="S218" s="835"/>
      <c r="T218" s="835"/>
      <c r="U218" s="835"/>
      <c r="V218" s="835"/>
      <c r="W218" s="835"/>
      <c r="X218" s="835"/>
      <c r="Y218" s="835"/>
      <c r="Z218" s="835"/>
      <c r="AA218" s="835"/>
      <c r="AB218" s="835"/>
      <c r="AC218" s="836"/>
      <c r="AD218" s="624">
        <f>SUM(AD219:AD223)</f>
        <v>0</v>
      </c>
      <c r="AE218" s="851">
        <f>SUM(AE219:AI223)</f>
        <v>0</v>
      </c>
      <c r="AF218" s="851"/>
      <c r="AG218" s="851"/>
      <c r="AH218" s="851"/>
      <c r="AI218" s="852"/>
      <c r="AJ218" s="615" t="s">
        <v>6571</v>
      </c>
    </row>
    <row r="219" spans="1:36" s="567" customFormat="1" ht="15" customHeight="1">
      <c r="A219" s="615" t="s">
        <v>6586</v>
      </c>
      <c r="B219" s="839" t="s">
        <v>6849</v>
      </c>
      <c r="C219" s="840"/>
      <c r="D219" s="840"/>
      <c r="E219" s="840"/>
      <c r="F219" s="840"/>
      <c r="G219" s="841"/>
      <c r="H219" s="842" t="s">
        <v>6850</v>
      </c>
      <c r="I219" s="843"/>
      <c r="J219" s="843"/>
      <c r="K219" s="843"/>
      <c r="L219" s="843"/>
      <c r="M219" s="843"/>
      <c r="N219" s="843"/>
      <c r="O219" s="843"/>
      <c r="P219" s="843"/>
      <c r="Q219" s="843"/>
      <c r="R219" s="843"/>
      <c r="S219" s="843"/>
      <c r="T219" s="843"/>
      <c r="U219" s="843"/>
      <c r="V219" s="843"/>
      <c r="W219" s="843"/>
      <c r="X219" s="843"/>
      <c r="Y219" s="843"/>
      <c r="Z219" s="843"/>
      <c r="AA219" s="843"/>
      <c r="AB219" s="843"/>
      <c r="AC219" s="844"/>
      <c r="AD219" s="621">
        <f>SUMIF('pdc 2015'!$G$612:$G$1604,'CE MINISTERIALE'!$B219,'pdc 2015'!$Q$612:$Q$1604)</f>
        <v>0</v>
      </c>
      <c r="AE219" s="827">
        <f>ROUND(AD219/1000,0)</f>
        <v>0</v>
      </c>
      <c r="AF219" s="827"/>
      <c r="AG219" s="827"/>
      <c r="AH219" s="827"/>
      <c r="AI219" s="828"/>
      <c r="AJ219" s="615" t="s">
        <v>6571</v>
      </c>
    </row>
    <row r="220" spans="1:36" s="567" customFormat="1" ht="15" customHeight="1">
      <c r="A220" s="615"/>
      <c r="B220" s="839" t="s">
        <v>6851</v>
      </c>
      <c r="C220" s="840"/>
      <c r="D220" s="840"/>
      <c r="E220" s="840"/>
      <c r="F220" s="840"/>
      <c r="G220" s="841"/>
      <c r="H220" s="842" t="s">
        <v>6852</v>
      </c>
      <c r="I220" s="843"/>
      <c r="J220" s="843"/>
      <c r="K220" s="843"/>
      <c r="L220" s="843"/>
      <c r="M220" s="843"/>
      <c r="N220" s="843"/>
      <c r="O220" s="843"/>
      <c r="P220" s="843"/>
      <c r="Q220" s="843"/>
      <c r="R220" s="843"/>
      <c r="S220" s="843"/>
      <c r="T220" s="843"/>
      <c r="U220" s="843"/>
      <c r="V220" s="843"/>
      <c r="W220" s="843"/>
      <c r="X220" s="843"/>
      <c r="Y220" s="843"/>
      <c r="Z220" s="843"/>
      <c r="AA220" s="843"/>
      <c r="AB220" s="843"/>
      <c r="AC220" s="844"/>
      <c r="AD220" s="621">
        <f>SUMIF('pdc 2015'!$G$612:$G$1604,'CE MINISTERIALE'!$B220,'pdc 2015'!$Q$612:$Q$1604)</f>
        <v>0</v>
      </c>
      <c r="AE220" s="827">
        <f>ROUND(AD220/1000,0)</f>
        <v>0</v>
      </c>
      <c r="AF220" s="827"/>
      <c r="AG220" s="827"/>
      <c r="AH220" s="827"/>
      <c r="AI220" s="828"/>
      <c r="AJ220" s="615" t="s">
        <v>6571</v>
      </c>
    </row>
    <row r="221" spans="1:36" s="567" customFormat="1" ht="15" customHeight="1">
      <c r="A221" s="615" t="s">
        <v>6646</v>
      </c>
      <c r="B221" s="839" t="s">
        <v>6853</v>
      </c>
      <c r="C221" s="840"/>
      <c r="D221" s="840"/>
      <c r="E221" s="840"/>
      <c r="F221" s="840"/>
      <c r="G221" s="841"/>
      <c r="H221" s="842" t="s">
        <v>6854</v>
      </c>
      <c r="I221" s="843"/>
      <c r="J221" s="843"/>
      <c r="K221" s="843"/>
      <c r="L221" s="843"/>
      <c r="M221" s="843"/>
      <c r="N221" s="843"/>
      <c r="O221" s="843"/>
      <c r="P221" s="843"/>
      <c r="Q221" s="843"/>
      <c r="R221" s="843"/>
      <c r="S221" s="843"/>
      <c r="T221" s="843"/>
      <c r="U221" s="843"/>
      <c r="V221" s="843"/>
      <c r="W221" s="843"/>
      <c r="X221" s="843"/>
      <c r="Y221" s="843"/>
      <c r="Z221" s="843"/>
      <c r="AA221" s="843"/>
      <c r="AB221" s="843"/>
      <c r="AC221" s="844"/>
      <c r="AD221" s="621">
        <f>SUMIF('pdc 2015'!$G$612:$G$1604,'CE MINISTERIALE'!$B221,'pdc 2015'!$Q$612:$Q$1604)</f>
        <v>0</v>
      </c>
      <c r="AE221" s="827">
        <f>ROUND(AD221/1000,0)</f>
        <v>0</v>
      </c>
      <c r="AF221" s="827"/>
      <c r="AG221" s="827"/>
      <c r="AH221" s="827"/>
      <c r="AI221" s="828"/>
      <c r="AJ221" s="615" t="s">
        <v>6571</v>
      </c>
    </row>
    <row r="222" spans="1:36" s="567" customFormat="1" ht="15" customHeight="1">
      <c r="A222" s="615"/>
      <c r="B222" s="839" t="s">
        <v>3135</v>
      </c>
      <c r="C222" s="840"/>
      <c r="D222" s="840"/>
      <c r="E222" s="840"/>
      <c r="F222" s="840"/>
      <c r="G222" s="841"/>
      <c r="H222" s="842" t="s">
        <v>6855</v>
      </c>
      <c r="I222" s="843"/>
      <c r="J222" s="843"/>
      <c r="K222" s="843"/>
      <c r="L222" s="843"/>
      <c r="M222" s="843"/>
      <c r="N222" s="843"/>
      <c r="O222" s="843"/>
      <c r="P222" s="843"/>
      <c r="Q222" s="843"/>
      <c r="R222" s="843"/>
      <c r="S222" s="843"/>
      <c r="T222" s="843"/>
      <c r="U222" s="843"/>
      <c r="V222" s="843"/>
      <c r="W222" s="843"/>
      <c r="X222" s="843"/>
      <c r="Y222" s="843"/>
      <c r="Z222" s="843"/>
      <c r="AA222" s="843"/>
      <c r="AB222" s="843"/>
      <c r="AC222" s="844"/>
      <c r="AD222" s="621">
        <f>SUMIF('pdc 2015'!$G$612:$G$1604,'CE MINISTERIALE'!$B222,'pdc 2015'!$Q$612:$Q$1604)</f>
        <v>0</v>
      </c>
      <c r="AE222" s="827">
        <f>ROUND(AD222/1000,0)</f>
        <v>0</v>
      </c>
      <c r="AF222" s="827"/>
      <c r="AG222" s="827"/>
      <c r="AH222" s="827"/>
      <c r="AI222" s="828"/>
      <c r="AJ222" s="615" t="s">
        <v>6571</v>
      </c>
    </row>
    <row r="223" spans="1:36" s="567" customFormat="1" ht="15" customHeight="1">
      <c r="A223" s="626"/>
      <c r="B223" s="839" t="s">
        <v>3142</v>
      </c>
      <c r="C223" s="840"/>
      <c r="D223" s="840"/>
      <c r="E223" s="840"/>
      <c r="F223" s="840"/>
      <c r="G223" s="841"/>
      <c r="H223" s="842" t="s">
        <v>6856</v>
      </c>
      <c r="I223" s="843"/>
      <c r="J223" s="843"/>
      <c r="K223" s="843"/>
      <c r="L223" s="843"/>
      <c r="M223" s="843"/>
      <c r="N223" s="843"/>
      <c r="O223" s="843"/>
      <c r="P223" s="843"/>
      <c r="Q223" s="843"/>
      <c r="R223" s="843"/>
      <c r="S223" s="843"/>
      <c r="T223" s="843"/>
      <c r="U223" s="843"/>
      <c r="V223" s="843"/>
      <c r="W223" s="843"/>
      <c r="X223" s="843"/>
      <c r="Y223" s="843"/>
      <c r="Z223" s="843"/>
      <c r="AA223" s="843"/>
      <c r="AB223" s="843"/>
      <c r="AC223" s="844"/>
      <c r="AD223" s="621">
        <f>SUMIF('pdc 2015'!$G$612:$G$1604,'CE MINISTERIALE'!$B223,'pdc 2015'!$Q$612:$Q$1604)</f>
        <v>0</v>
      </c>
      <c r="AE223" s="827">
        <f>ROUND(AD223/1000,0)</f>
        <v>0</v>
      </c>
      <c r="AF223" s="827"/>
      <c r="AG223" s="827"/>
      <c r="AH223" s="827"/>
      <c r="AI223" s="828"/>
      <c r="AJ223" s="615" t="s">
        <v>6571</v>
      </c>
    </row>
    <row r="224" spans="1:36" s="567" customFormat="1" ht="15" customHeight="1">
      <c r="A224" s="615"/>
      <c r="B224" s="831" t="s">
        <v>6857</v>
      </c>
      <c r="C224" s="832"/>
      <c r="D224" s="832"/>
      <c r="E224" s="832"/>
      <c r="F224" s="832"/>
      <c r="G224" s="833"/>
      <c r="H224" s="834" t="s">
        <v>6858</v>
      </c>
      <c r="I224" s="835"/>
      <c r="J224" s="835"/>
      <c r="K224" s="835"/>
      <c r="L224" s="835"/>
      <c r="M224" s="835"/>
      <c r="N224" s="835"/>
      <c r="O224" s="835"/>
      <c r="P224" s="835"/>
      <c r="Q224" s="835"/>
      <c r="R224" s="835"/>
      <c r="S224" s="835"/>
      <c r="T224" s="835"/>
      <c r="U224" s="835"/>
      <c r="V224" s="835"/>
      <c r="W224" s="835"/>
      <c r="X224" s="835"/>
      <c r="Y224" s="835"/>
      <c r="Z224" s="835"/>
      <c r="AA224" s="835"/>
      <c r="AB224" s="835"/>
      <c r="AC224" s="836"/>
      <c r="AD224" s="624">
        <f>SUM(AD225:AD230)</f>
        <v>0</v>
      </c>
      <c r="AE224" s="851">
        <f>SUM(AE225:AI230)</f>
        <v>0</v>
      </c>
      <c r="AF224" s="851"/>
      <c r="AG224" s="851"/>
      <c r="AH224" s="851"/>
      <c r="AI224" s="852"/>
      <c r="AJ224" s="615" t="s">
        <v>6571</v>
      </c>
    </row>
    <row r="225" spans="1:36" s="567" customFormat="1" ht="15" customHeight="1">
      <c r="A225" s="615" t="s">
        <v>6586</v>
      </c>
      <c r="B225" s="839" t="s">
        <v>6859</v>
      </c>
      <c r="C225" s="840"/>
      <c r="D225" s="840"/>
      <c r="E225" s="840"/>
      <c r="F225" s="840"/>
      <c r="G225" s="841"/>
      <c r="H225" s="842" t="s">
        <v>6860</v>
      </c>
      <c r="I225" s="843"/>
      <c r="J225" s="843"/>
      <c r="K225" s="843"/>
      <c r="L225" s="843"/>
      <c r="M225" s="843"/>
      <c r="N225" s="843"/>
      <c r="O225" s="843"/>
      <c r="P225" s="843"/>
      <c r="Q225" s="843"/>
      <c r="R225" s="843"/>
      <c r="S225" s="843"/>
      <c r="T225" s="843"/>
      <c r="U225" s="843"/>
      <c r="V225" s="843"/>
      <c r="W225" s="843"/>
      <c r="X225" s="843"/>
      <c r="Y225" s="843"/>
      <c r="Z225" s="843"/>
      <c r="AA225" s="843"/>
      <c r="AB225" s="843"/>
      <c r="AC225" s="844"/>
      <c r="AD225" s="621">
        <f>SUMIF('pdc 2015'!$G$612:$G$1604,'CE MINISTERIALE'!$B225,'pdc 2015'!$Q$612:$Q$1604)</f>
        <v>0</v>
      </c>
      <c r="AE225" s="827">
        <f t="shared" ref="AE225:AE230" si="7">ROUND(AD225/1000,0)</f>
        <v>0</v>
      </c>
      <c r="AF225" s="827"/>
      <c r="AG225" s="827"/>
      <c r="AH225" s="827"/>
      <c r="AI225" s="828"/>
      <c r="AJ225" s="615" t="s">
        <v>6571</v>
      </c>
    </row>
    <row r="226" spans="1:36" s="567" customFormat="1" ht="15" customHeight="1">
      <c r="A226" s="615"/>
      <c r="B226" s="839" t="s">
        <v>3240</v>
      </c>
      <c r="C226" s="840"/>
      <c r="D226" s="840"/>
      <c r="E226" s="840"/>
      <c r="F226" s="840"/>
      <c r="G226" s="841"/>
      <c r="H226" s="842" t="s">
        <v>6861</v>
      </c>
      <c r="I226" s="843"/>
      <c r="J226" s="843"/>
      <c r="K226" s="843"/>
      <c r="L226" s="843"/>
      <c r="M226" s="843"/>
      <c r="N226" s="843"/>
      <c r="O226" s="843"/>
      <c r="P226" s="843"/>
      <c r="Q226" s="843"/>
      <c r="R226" s="843"/>
      <c r="S226" s="843"/>
      <c r="T226" s="843"/>
      <c r="U226" s="843"/>
      <c r="V226" s="843"/>
      <c r="W226" s="843"/>
      <c r="X226" s="843"/>
      <c r="Y226" s="843"/>
      <c r="Z226" s="843"/>
      <c r="AA226" s="843"/>
      <c r="AB226" s="843"/>
      <c r="AC226" s="844"/>
      <c r="AD226" s="621">
        <f>SUMIF('pdc 2015'!$G$612:$G$1604,'CE MINISTERIALE'!$B226,'pdc 2015'!$Q$612:$Q$1604)</f>
        <v>0</v>
      </c>
      <c r="AE226" s="827">
        <f t="shared" si="7"/>
        <v>0</v>
      </c>
      <c r="AF226" s="827"/>
      <c r="AG226" s="827"/>
      <c r="AH226" s="827"/>
      <c r="AI226" s="828"/>
      <c r="AJ226" s="615" t="s">
        <v>6571</v>
      </c>
    </row>
    <row r="227" spans="1:36" s="567" customFormat="1" ht="15" customHeight="1">
      <c r="A227" s="615" t="s">
        <v>6643</v>
      </c>
      <c r="B227" s="839" t="s">
        <v>3248</v>
      </c>
      <c r="C227" s="840"/>
      <c r="D227" s="840"/>
      <c r="E227" s="840"/>
      <c r="F227" s="840"/>
      <c r="G227" s="841"/>
      <c r="H227" s="842" t="s">
        <v>6862</v>
      </c>
      <c r="I227" s="843"/>
      <c r="J227" s="843"/>
      <c r="K227" s="843"/>
      <c r="L227" s="843"/>
      <c r="M227" s="843"/>
      <c r="N227" s="843"/>
      <c r="O227" s="843"/>
      <c r="P227" s="843"/>
      <c r="Q227" s="843"/>
      <c r="R227" s="843"/>
      <c r="S227" s="843"/>
      <c r="T227" s="843"/>
      <c r="U227" s="843"/>
      <c r="V227" s="843"/>
      <c r="W227" s="843"/>
      <c r="X227" s="843"/>
      <c r="Y227" s="843"/>
      <c r="Z227" s="843"/>
      <c r="AA227" s="843"/>
      <c r="AB227" s="843"/>
      <c r="AC227" s="844"/>
      <c r="AD227" s="621">
        <f>SUMIF('pdc 2015'!$G$612:$G$1604,'CE MINISTERIALE'!$B227,'pdc 2015'!$Q$612:$Q$1604)</f>
        <v>0</v>
      </c>
      <c r="AE227" s="827">
        <f t="shared" si="7"/>
        <v>0</v>
      </c>
      <c r="AF227" s="827"/>
      <c r="AG227" s="827"/>
      <c r="AH227" s="827"/>
      <c r="AI227" s="828"/>
      <c r="AJ227" s="615" t="s">
        <v>6571</v>
      </c>
    </row>
    <row r="228" spans="1:36" s="567" customFormat="1" ht="15" customHeight="1">
      <c r="A228" s="615"/>
      <c r="B228" s="839" t="s">
        <v>3253</v>
      </c>
      <c r="C228" s="840"/>
      <c r="D228" s="840"/>
      <c r="E228" s="840"/>
      <c r="F228" s="840"/>
      <c r="G228" s="841"/>
      <c r="H228" s="842" t="s">
        <v>6863</v>
      </c>
      <c r="I228" s="843"/>
      <c r="J228" s="843"/>
      <c r="K228" s="843"/>
      <c r="L228" s="843"/>
      <c r="M228" s="843"/>
      <c r="N228" s="843"/>
      <c r="O228" s="843"/>
      <c r="P228" s="843"/>
      <c r="Q228" s="843"/>
      <c r="R228" s="843"/>
      <c r="S228" s="843"/>
      <c r="T228" s="843"/>
      <c r="U228" s="843"/>
      <c r="V228" s="843"/>
      <c r="W228" s="843"/>
      <c r="X228" s="843"/>
      <c r="Y228" s="843"/>
      <c r="Z228" s="843"/>
      <c r="AA228" s="843"/>
      <c r="AB228" s="843"/>
      <c r="AC228" s="844"/>
      <c r="AD228" s="621">
        <f>SUMIF('pdc 2015'!$G$612:$G$1604,'CE MINISTERIALE'!$B228,'pdc 2015'!$Q$612:$Q$1604)</f>
        <v>0</v>
      </c>
      <c r="AE228" s="827">
        <f t="shared" si="7"/>
        <v>0</v>
      </c>
      <c r="AF228" s="827"/>
      <c r="AG228" s="827"/>
      <c r="AH228" s="827"/>
      <c r="AI228" s="828"/>
      <c r="AJ228" s="615" t="s">
        <v>6571</v>
      </c>
    </row>
    <row r="229" spans="1:36" s="567" customFormat="1" ht="15" customHeight="1">
      <c r="A229" s="626"/>
      <c r="B229" s="839" t="s">
        <v>6864</v>
      </c>
      <c r="C229" s="840"/>
      <c r="D229" s="840"/>
      <c r="E229" s="840"/>
      <c r="F229" s="840"/>
      <c r="G229" s="841"/>
      <c r="H229" s="842" t="s">
        <v>6865</v>
      </c>
      <c r="I229" s="843"/>
      <c r="J229" s="843"/>
      <c r="K229" s="843"/>
      <c r="L229" s="843"/>
      <c r="M229" s="843"/>
      <c r="N229" s="843"/>
      <c r="O229" s="843"/>
      <c r="P229" s="843"/>
      <c r="Q229" s="843"/>
      <c r="R229" s="843"/>
      <c r="S229" s="843"/>
      <c r="T229" s="843"/>
      <c r="U229" s="843"/>
      <c r="V229" s="843"/>
      <c r="W229" s="843"/>
      <c r="X229" s="843"/>
      <c r="Y229" s="843"/>
      <c r="Z229" s="843"/>
      <c r="AA229" s="843"/>
      <c r="AB229" s="843"/>
      <c r="AC229" s="844"/>
      <c r="AD229" s="621">
        <f>SUMIF('pdc 2015'!$G$612:$G$1604,'CE MINISTERIALE'!$B229,'pdc 2015'!$Q$612:$Q$1604)</f>
        <v>0</v>
      </c>
      <c r="AE229" s="827">
        <f t="shared" si="7"/>
        <v>0</v>
      </c>
      <c r="AF229" s="827"/>
      <c r="AG229" s="827"/>
      <c r="AH229" s="827"/>
      <c r="AI229" s="828"/>
      <c r="AJ229" s="615" t="s">
        <v>6571</v>
      </c>
    </row>
    <row r="230" spans="1:36" s="567" customFormat="1" ht="15" customHeight="1">
      <c r="A230" s="615"/>
      <c r="B230" s="839" t="s">
        <v>6866</v>
      </c>
      <c r="C230" s="840"/>
      <c r="D230" s="840"/>
      <c r="E230" s="840"/>
      <c r="F230" s="840"/>
      <c r="G230" s="841"/>
      <c r="H230" s="842" t="s">
        <v>6867</v>
      </c>
      <c r="I230" s="843"/>
      <c r="J230" s="843"/>
      <c r="K230" s="843"/>
      <c r="L230" s="843"/>
      <c r="M230" s="843"/>
      <c r="N230" s="843"/>
      <c r="O230" s="843"/>
      <c r="P230" s="843"/>
      <c r="Q230" s="843"/>
      <c r="R230" s="843"/>
      <c r="S230" s="843"/>
      <c r="T230" s="843"/>
      <c r="U230" s="843"/>
      <c r="V230" s="843"/>
      <c r="W230" s="843"/>
      <c r="X230" s="843"/>
      <c r="Y230" s="843"/>
      <c r="Z230" s="843"/>
      <c r="AA230" s="843"/>
      <c r="AB230" s="843"/>
      <c r="AC230" s="844"/>
      <c r="AD230" s="621">
        <f>SUMIF('pdc 2015'!$G$612:$G$1604,'CE MINISTERIALE'!$B230,'pdc 2015'!$Q$612:$Q$1604)</f>
        <v>0</v>
      </c>
      <c r="AE230" s="827">
        <f t="shared" si="7"/>
        <v>0</v>
      </c>
      <c r="AF230" s="827"/>
      <c r="AG230" s="827"/>
      <c r="AH230" s="827"/>
      <c r="AI230" s="828"/>
      <c r="AJ230" s="615" t="s">
        <v>6571</v>
      </c>
    </row>
    <row r="231" spans="1:36" s="567" customFormat="1" ht="15" customHeight="1">
      <c r="A231" s="615"/>
      <c r="B231" s="831" t="s">
        <v>6868</v>
      </c>
      <c r="C231" s="832"/>
      <c r="D231" s="832"/>
      <c r="E231" s="832"/>
      <c r="F231" s="832"/>
      <c r="G231" s="833"/>
      <c r="H231" s="834" t="s">
        <v>6869</v>
      </c>
      <c r="I231" s="835"/>
      <c r="J231" s="835"/>
      <c r="K231" s="835"/>
      <c r="L231" s="835"/>
      <c r="M231" s="835"/>
      <c r="N231" s="835"/>
      <c r="O231" s="835"/>
      <c r="P231" s="835"/>
      <c r="Q231" s="835"/>
      <c r="R231" s="835"/>
      <c r="S231" s="835"/>
      <c r="T231" s="835"/>
      <c r="U231" s="835"/>
      <c r="V231" s="835"/>
      <c r="W231" s="835"/>
      <c r="X231" s="835"/>
      <c r="Y231" s="835"/>
      <c r="Z231" s="835"/>
      <c r="AA231" s="835"/>
      <c r="AB231" s="835"/>
      <c r="AC231" s="836"/>
      <c r="AD231" s="624">
        <f>SUM(AD232:AD236)</f>
        <v>0</v>
      </c>
      <c r="AE231" s="851">
        <f>SUM(AE232:AE236)</f>
        <v>0</v>
      </c>
      <c r="AF231" s="851"/>
      <c r="AG231" s="851"/>
      <c r="AH231" s="851"/>
      <c r="AI231" s="852"/>
      <c r="AJ231" s="615" t="s">
        <v>6571</v>
      </c>
    </row>
    <row r="232" spans="1:36" s="567" customFormat="1" ht="15" customHeight="1">
      <c r="A232" s="615" t="s">
        <v>6586</v>
      </c>
      <c r="B232" s="839" t="s">
        <v>6870</v>
      </c>
      <c r="C232" s="840"/>
      <c r="D232" s="840"/>
      <c r="E232" s="840"/>
      <c r="F232" s="840"/>
      <c r="G232" s="841"/>
      <c r="H232" s="842" t="s">
        <v>6871</v>
      </c>
      <c r="I232" s="843"/>
      <c r="J232" s="843"/>
      <c r="K232" s="843"/>
      <c r="L232" s="843"/>
      <c r="M232" s="843"/>
      <c r="N232" s="843"/>
      <c r="O232" s="843"/>
      <c r="P232" s="843"/>
      <c r="Q232" s="843"/>
      <c r="R232" s="843"/>
      <c r="S232" s="843"/>
      <c r="T232" s="843"/>
      <c r="U232" s="843"/>
      <c r="V232" s="843"/>
      <c r="W232" s="843"/>
      <c r="X232" s="843"/>
      <c r="Y232" s="843"/>
      <c r="Z232" s="843"/>
      <c r="AA232" s="843"/>
      <c r="AB232" s="843"/>
      <c r="AC232" s="844"/>
      <c r="AD232" s="621">
        <f>SUMIF('pdc 2015'!$G$612:$G$1604,'CE MINISTERIALE'!$B232,'pdc 2015'!$Q$612:$Q$1604)</f>
        <v>0</v>
      </c>
      <c r="AE232" s="827">
        <f>ROUND(AD232/1000,0)</f>
        <v>0</v>
      </c>
      <c r="AF232" s="827"/>
      <c r="AG232" s="827"/>
      <c r="AH232" s="827"/>
      <c r="AI232" s="828"/>
      <c r="AJ232" s="615" t="s">
        <v>6571</v>
      </c>
    </row>
    <row r="233" spans="1:36" s="567" customFormat="1" ht="15" customHeight="1">
      <c r="A233" s="615"/>
      <c r="B233" s="839" t="s">
        <v>6872</v>
      </c>
      <c r="C233" s="840"/>
      <c r="D233" s="840"/>
      <c r="E233" s="840"/>
      <c r="F233" s="840"/>
      <c r="G233" s="841"/>
      <c r="H233" s="842" t="s">
        <v>6873</v>
      </c>
      <c r="I233" s="843"/>
      <c r="J233" s="843"/>
      <c r="K233" s="843"/>
      <c r="L233" s="843"/>
      <c r="M233" s="843"/>
      <c r="N233" s="843"/>
      <c r="O233" s="843"/>
      <c r="P233" s="843"/>
      <c r="Q233" s="843"/>
      <c r="R233" s="843"/>
      <c r="S233" s="843"/>
      <c r="T233" s="843"/>
      <c r="U233" s="843"/>
      <c r="V233" s="843"/>
      <c r="W233" s="843"/>
      <c r="X233" s="843"/>
      <c r="Y233" s="843"/>
      <c r="Z233" s="843"/>
      <c r="AA233" s="843"/>
      <c r="AB233" s="843"/>
      <c r="AC233" s="844"/>
      <c r="AD233" s="621">
        <f>SUMIF('pdc 2015'!$G$612:$G$1604,'CE MINISTERIALE'!$B233,'pdc 2015'!$Q$612:$Q$1604)</f>
        <v>0</v>
      </c>
      <c r="AE233" s="827">
        <f>ROUND(AD233/1000,0)</f>
        <v>0</v>
      </c>
      <c r="AF233" s="827"/>
      <c r="AG233" s="827"/>
      <c r="AH233" s="827"/>
      <c r="AI233" s="828"/>
      <c r="AJ233" s="615" t="s">
        <v>6571</v>
      </c>
    </row>
    <row r="234" spans="1:36" s="567" customFormat="1" ht="15" customHeight="1">
      <c r="A234" s="615" t="s">
        <v>6643</v>
      </c>
      <c r="B234" s="839" t="s">
        <v>3226</v>
      </c>
      <c r="C234" s="840"/>
      <c r="D234" s="840"/>
      <c r="E234" s="840"/>
      <c r="F234" s="840"/>
      <c r="G234" s="841"/>
      <c r="H234" s="842" t="s">
        <v>6874</v>
      </c>
      <c r="I234" s="843"/>
      <c r="J234" s="843"/>
      <c r="K234" s="843"/>
      <c r="L234" s="843"/>
      <c r="M234" s="843"/>
      <c r="N234" s="843"/>
      <c r="O234" s="843"/>
      <c r="P234" s="843"/>
      <c r="Q234" s="843"/>
      <c r="R234" s="843"/>
      <c r="S234" s="843"/>
      <c r="T234" s="843"/>
      <c r="U234" s="843"/>
      <c r="V234" s="843"/>
      <c r="W234" s="843"/>
      <c r="X234" s="843"/>
      <c r="Y234" s="843"/>
      <c r="Z234" s="843"/>
      <c r="AA234" s="843"/>
      <c r="AB234" s="843"/>
      <c r="AC234" s="844"/>
      <c r="AD234" s="621">
        <f>SUMIF('pdc 2015'!$G$612:$G$1604,'CE MINISTERIALE'!$B234,'pdc 2015'!$Q$612:$Q$1604)</f>
        <v>0</v>
      </c>
      <c r="AE234" s="827">
        <f>ROUND(AD234/1000,0)</f>
        <v>0</v>
      </c>
      <c r="AF234" s="827"/>
      <c r="AG234" s="827"/>
      <c r="AH234" s="827"/>
      <c r="AI234" s="828"/>
      <c r="AJ234" s="615" t="s">
        <v>6571</v>
      </c>
    </row>
    <row r="235" spans="1:36" s="567" customFormat="1" ht="15" customHeight="1">
      <c r="A235" s="615"/>
      <c r="B235" s="839" t="s">
        <v>3216</v>
      </c>
      <c r="C235" s="840"/>
      <c r="D235" s="840"/>
      <c r="E235" s="840"/>
      <c r="F235" s="840"/>
      <c r="G235" s="841"/>
      <c r="H235" s="842" t="s">
        <v>6875</v>
      </c>
      <c r="I235" s="843"/>
      <c r="J235" s="843"/>
      <c r="K235" s="843"/>
      <c r="L235" s="843"/>
      <c r="M235" s="843"/>
      <c r="N235" s="843"/>
      <c r="O235" s="843"/>
      <c r="P235" s="843"/>
      <c r="Q235" s="843"/>
      <c r="R235" s="843"/>
      <c r="S235" s="843"/>
      <c r="T235" s="843"/>
      <c r="U235" s="843"/>
      <c r="V235" s="843"/>
      <c r="W235" s="843"/>
      <c r="X235" s="843"/>
      <c r="Y235" s="843"/>
      <c r="Z235" s="843"/>
      <c r="AA235" s="843"/>
      <c r="AB235" s="843"/>
      <c r="AC235" s="844"/>
      <c r="AD235" s="621">
        <f>SUMIF('pdc 2015'!$G$612:$G$1604,'CE MINISTERIALE'!$B235,'pdc 2015'!$Q$612:$Q$1604)</f>
        <v>0</v>
      </c>
      <c r="AE235" s="827">
        <f>ROUND(AD235/1000,0)</f>
        <v>0</v>
      </c>
      <c r="AF235" s="827"/>
      <c r="AG235" s="827"/>
      <c r="AH235" s="827"/>
      <c r="AI235" s="828"/>
      <c r="AJ235" s="615" t="s">
        <v>6571</v>
      </c>
    </row>
    <row r="236" spans="1:36" s="567" customFormat="1" ht="15" customHeight="1">
      <c r="A236" s="615"/>
      <c r="B236" s="839" t="s">
        <v>6876</v>
      </c>
      <c r="C236" s="840"/>
      <c r="D236" s="840"/>
      <c r="E236" s="840"/>
      <c r="F236" s="840"/>
      <c r="G236" s="841"/>
      <c r="H236" s="842" t="s">
        <v>6877</v>
      </c>
      <c r="I236" s="843"/>
      <c r="J236" s="843"/>
      <c r="K236" s="843"/>
      <c r="L236" s="843"/>
      <c r="M236" s="843"/>
      <c r="N236" s="843"/>
      <c r="O236" s="843"/>
      <c r="P236" s="843"/>
      <c r="Q236" s="843"/>
      <c r="R236" s="843"/>
      <c r="S236" s="843"/>
      <c r="T236" s="843"/>
      <c r="U236" s="843"/>
      <c r="V236" s="843"/>
      <c r="W236" s="843"/>
      <c r="X236" s="843"/>
      <c r="Y236" s="843"/>
      <c r="Z236" s="843"/>
      <c r="AA236" s="843"/>
      <c r="AB236" s="843"/>
      <c r="AC236" s="844"/>
      <c r="AD236" s="621">
        <f>SUMIF('pdc 2015'!$G$612:$G$1604,'CE MINISTERIALE'!$B236,'pdc 2015'!$Q$612:$Q$1604)</f>
        <v>0</v>
      </c>
      <c r="AE236" s="827">
        <f>ROUND(AD236/1000,0)</f>
        <v>0</v>
      </c>
      <c r="AF236" s="827"/>
      <c r="AG236" s="827"/>
      <c r="AH236" s="827"/>
      <c r="AI236" s="828"/>
      <c r="AJ236" s="615" t="s">
        <v>6571</v>
      </c>
    </row>
    <row r="237" spans="1:36" s="567" customFormat="1" ht="15" customHeight="1">
      <c r="A237" s="615"/>
      <c r="B237" s="831" t="s">
        <v>6878</v>
      </c>
      <c r="C237" s="832"/>
      <c r="D237" s="832"/>
      <c r="E237" s="832"/>
      <c r="F237" s="832"/>
      <c r="G237" s="833"/>
      <c r="H237" s="834" t="s">
        <v>6879</v>
      </c>
      <c r="I237" s="835"/>
      <c r="J237" s="835"/>
      <c r="K237" s="835"/>
      <c r="L237" s="835"/>
      <c r="M237" s="835"/>
      <c r="N237" s="835"/>
      <c r="O237" s="835"/>
      <c r="P237" s="835"/>
      <c r="Q237" s="835"/>
      <c r="R237" s="835"/>
      <c r="S237" s="835"/>
      <c r="T237" s="835"/>
      <c r="U237" s="835"/>
      <c r="V237" s="835"/>
      <c r="W237" s="835"/>
      <c r="X237" s="835"/>
      <c r="Y237" s="835"/>
      <c r="Z237" s="835"/>
      <c r="AA237" s="835"/>
      <c r="AB237" s="835"/>
      <c r="AC237" s="836"/>
      <c r="AD237" s="624">
        <f>SUM(AD238:AD241)</f>
        <v>0</v>
      </c>
      <c r="AE237" s="851">
        <f>SUM(AE238:AI241)</f>
        <v>0</v>
      </c>
      <c r="AF237" s="851"/>
      <c r="AG237" s="851"/>
      <c r="AH237" s="851"/>
      <c r="AI237" s="852"/>
      <c r="AJ237" s="615" t="s">
        <v>6571</v>
      </c>
    </row>
    <row r="238" spans="1:36" s="567" customFormat="1" ht="15" customHeight="1">
      <c r="A238" s="615" t="s">
        <v>6586</v>
      </c>
      <c r="B238" s="839" t="s">
        <v>6880</v>
      </c>
      <c r="C238" s="840"/>
      <c r="D238" s="840"/>
      <c r="E238" s="840"/>
      <c r="F238" s="840"/>
      <c r="G238" s="841"/>
      <c r="H238" s="842" t="s">
        <v>6881</v>
      </c>
      <c r="I238" s="843"/>
      <c r="J238" s="843"/>
      <c r="K238" s="843"/>
      <c r="L238" s="843"/>
      <c r="M238" s="843"/>
      <c r="N238" s="843"/>
      <c r="O238" s="843"/>
      <c r="P238" s="843"/>
      <c r="Q238" s="843"/>
      <c r="R238" s="843"/>
      <c r="S238" s="843"/>
      <c r="T238" s="843"/>
      <c r="U238" s="843"/>
      <c r="V238" s="843"/>
      <c r="W238" s="843"/>
      <c r="X238" s="843"/>
      <c r="Y238" s="843"/>
      <c r="Z238" s="843"/>
      <c r="AA238" s="843"/>
      <c r="AB238" s="843"/>
      <c r="AC238" s="844"/>
      <c r="AD238" s="621">
        <f>SUMIF('pdc 2015'!$G$612:$G$1604,'CE MINISTERIALE'!$B238,'pdc 2015'!$Q$612:$Q$1604)</f>
        <v>0</v>
      </c>
      <c r="AE238" s="827">
        <f>ROUND(AD238/1000,0)</f>
        <v>0</v>
      </c>
      <c r="AF238" s="827"/>
      <c r="AG238" s="827"/>
      <c r="AH238" s="827"/>
      <c r="AI238" s="828"/>
      <c r="AJ238" s="615" t="s">
        <v>6571</v>
      </c>
    </row>
    <row r="239" spans="1:36" s="567" customFormat="1" ht="15" customHeight="1">
      <c r="A239" s="615"/>
      <c r="B239" s="839" t="s">
        <v>2748</v>
      </c>
      <c r="C239" s="840"/>
      <c r="D239" s="840"/>
      <c r="E239" s="840"/>
      <c r="F239" s="840"/>
      <c r="G239" s="841"/>
      <c r="H239" s="842" t="s">
        <v>6882</v>
      </c>
      <c r="I239" s="843"/>
      <c r="J239" s="843"/>
      <c r="K239" s="843"/>
      <c r="L239" s="843"/>
      <c r="M239" s="843"/>
      <c r="N239" s="843"/>
      <c r="O239" s="843"/>
      <c r="P239" s="843"/>
      <c r="Q239" s="843"/>
      <c r="R239" s="843"/>
      <c r="S239" s="843"/>
      <c r="T239" s="843"/>
      <c r="U239" s="843"/>
      <c r="V239" s="843"/>
      <c r="W239" s="843"/>
      <c r="X239" s="843"/>
      <c r="Y239" s="843"/>
      <c r="Z239" s="843"/>
      <c r="AA239" s="843"/>
      <c r="AB239" s="843"/>
      <c r="AC239" s="844"/>
      <c r="AD239" s="621">
        <f>SUMIF('pdc 2015'!$G$612:$G$1604,'CE MINISTERIALE'!$B239,'pdc 2015'!$Q$612:$Q$1604)</f>
        <v>0</v>
      </c>
      <c r="AE239" s="827">
        <f>ROUND(AD239/1000,0)</f>
        <v>0</v>
      </c>
      <c r="AF239" s="827"/>
      <c r="AG239" s="827"/>
      <c r="AH239" s="827"/>
      <c r="AI239" s="828"/>
      <c r="AJ239" s="615" t="s">
        <v>6571</v>
      </c>
    </row>
    <row r="240" spans="1:36" s="567" customFormat="1" ht="15" customHeight="1">
      <c r="A240" s="615" t="s">
        <v>6643</v>
      </c>
      <c r="B240" s="839" t="s">
        <v>2773</v>
      </c>
      <c r="C240" s="840"/>
      <c r="D240" s="840"/>
      <c r="E240" s="840"/>
      <c r="F240" s="840"/>
      <c r="G240" s="841"/>
      <c r="H240" s="842" t="s">
        <v>6883</v>
      </c>
      <c r="I240" s="843"/>
      <c r="J240" s="843"/>
      <c r="K240" s="843"/>
      <c r="L240" s="843"/>
      <c r="M240" s="843"/>
      <c r="N240" s="843"/>
      <c r="O240" s="843"/>
      <c r="P240" s="843"/>
      <c r="Q240" s="843"/>
      <c r="R240" s="843"/>
      <c r="S240" s="843"/>
      <c r="T240" s="843"/>
      <c r="U240" s="843"/>
      <c r="V240" s="843"/>
      <c r="W240" s="843"/>
      <c r="X240" s="843"/>
      <c r="Y240" s="843"/>
      <c r="Z240" s="843"/>
      <c r="AA240" s="843"/>
      <c r="AB240" s="843"/>
      <c r="AC240" s="844"/>
      <c r="AD240" s="621">
        <f>SUMIF('pdc 2015'!$G$612:$G$1604,'CE MINISTERIALE'!$B240,'pdc 2015'!$Q$612:$Q$1604)</f>
        <v>0</v>
      </c>
      <c r="AE240" s="827">
        <f>ROUND(AD240/1000,0)</f>
        <v>0</v>
      </c>
      <c r="AF240" s="827"/>
      <c r="AG240" s="827"/>
      <c r="AH240" s="827"/>
      <c r="AI240" s="828"/>
      <c r="AJ240" s="615" t="s">
        <v>6571</v>
      </c>
    </row>
    <row r="241" spans="1:36" s="567" customFormat="1" ht="15" customHeight="1">
      <c r="A241" s="615"/>
      <c r="B241" s="839" t="s">
        <v>2756</v>
      </c>
      <c r="C241" s="840"/>
      <c r="D241" s="840"/>
      <c r="E241" s="840"/>
      <c r="F241" s="840"/>
      <c r="G241" s="841"/>
      <c r="H241" s="842" t="s">
        <v>6884</v>
      </c>
      <c r="I241" s="843"/>
      <c r="J241" s="843"/>
      <c r="K241" s="843"/>
      <c r="L241" s="843"/>
      <c r="M241" s="843"/>
      <c r="N241" s="843"/>
      <c r="O241" s="843"/>
      <c r="P241" s="843"/>
      <c r="Q241" s="843"/>
      <c r="R241" s="843"/>
      <c r="S241" s="843"/>
      <c r="T241" s="843"/>
      <c r="U241" s="843"/>
      <c r="V241" s="843"/>
      <c r="W241" s="843"/>
      <c r="X241" s="843"/>
      <c r="Y241" s="843"/>
      <c r="Z241" s="843"/>
      <c r="AA241" s="843"/>
      <c r="AB241" s="843"/>
      <c r="AC241" s="844"/>
      <c r="AD241" s="621">
        <f>SUMIF('pdc 2015'!$G$612:$G$1604,'CE MINISTERIALE'!$B241,'pdc 2015'!$Q$612:$Q$1604)</f>
        <v>0</v>
      </c>
      <c r="AE241" s="827">
        <f>ROUND(AD241/1000,0)</f>
        <v>0</v>
      </c>
      <c r="AF241" s="827"/>
      <c r="AG241" s="827"/>
      <c r="AH241" s="827"/>
      <c r="AI241" s="828"/>
      <c r="AJ241" s="615" t="s">
        <v>6571</v>
      </c>
    </row>
    <row r="242" spans="1:36" s="567" customFormat="1" ht="15" customHeight="1">
      <c r="A242" s="615"/>
      <c r="B242" s="831" t="s">
        <v>6885</v>
      </c>
      <c r="C242" s="832"/>
      <c r="D242" s="832"/>
      <c r="E242" s="832"/>
      <c r="F242" s="832"/>
      <c r="G242" s="833"/>
      <c r="H242" s="834" t="s">
        <v>6886</v>
      </c>
      <c r="I242" s="835"/>
      <c r="J242" s="835"/>
      <c r="K242" s="835"/>
      <c r="L242" s="835"/>
      <c r="M242" s="835"/>
      <c r="N242" s="835"/>
      <c r="O242" s="835"/>
      <c r="P242" s="835"/>
      <c r="Q242" s="835"/>
      <c r="R242" s="835"/>
      <c r="S242" s="835"/>
      <c r="T242" s="835"/>
      <c r="U242" s="835"/>
      <c r="V242" s="835"/>
      <c r="W242" s="835"/>
      <c r="X242" s="835"/>
      <c r="Y242" s="835"/>
      <c r="Z242" s="835"/>
      <c r="AA242" s="835"/>
      <c r="AB242" s="835"/>
      <c r="AC242" s="836"/>
      <c r="AD242" s="624">
        <f>SUM(AD243:AD247)</f>
        <v>0</v>
      </c>
      <c r="AE242" s="851">
        <f>SUM(AE243:AI247)</f>
        <v>0</v>
      </c>
      <c r="AF242" s="851"/>
      <c r="AG242" s="851"/>
      <c r="AH242" s="851"/>
      <c r="AI242" s="852"/>
      <c r="AJ242" s="615" t="s">
        <v>6571</v>
      </c>
    </row>
    <row r="243" spans="1:36" s="567" customFormat="1" ht="15" customHeight="1">
      <c r="A243" s="615" t="s">
        <v>6586</v>
      </c>
      <c r="B243" s="839" t="s">
        <v>6887</v>
      </c>
      <c r="C243" s="840"/>
      <c r="D243" s="840"/>
      <c r="E243" s="840"/>
      <c r="F243" s="840"/>
      <c r="G243" s="841"/>
      <c r="H243" s="842" t="s">
        <v>6888</v>
      </c>
      <c r="I243" s="843"/>
      <c r="J243" s="843"/>
      <c r="K243" s="843"/>
      <c r="L243" s="843"/>
      <c r="M243" s="843"/>
      <c r="N243" s="843"/>
      <c r="O243" s="843"/>
      <c r="P243" s="843"/>
      <c r="Q243" s="843"/>
      <c r="R243" s="843"/>
      <c r="S243" s="843"/>
      <c r="T243" s="843"/>
      <c r="U243" s="843"/>
      <c r="V243" s="843"/>
      <c r="W243" s="843"/>
      <c r="X243" s="843"/>
      <c r="Y243" s="843"/>
      <c r="Z243" s="843"/>
      <c r="AA243" s="843"/>
      <c r="AB243" s="843"/>
      <c r="AC243" s="844"/>
      <c r="AD243" s="621">
        <f>SUMIF('pdc 2015'!$G$612:$G$1604,'CE MINISTERIALE'!$B243,'pdc 2015'!$Q$612:$Q$1604)</f>
        <v>0</v>
      </c>
      <c r="AE243" s="827">
        <f>ROUND(AD243/1000,0)</f>
        <v>0</v>
      </c>
      <c r="AF243" s="827"/>
      <c r="AG243" s="827"/>
      <c r="AH243" s="827"/>
      <c r="AI243" s="828"/>
      <c r="AJ243" s="615" t="s">
        <v>6571</v>
      </c>
    </row>
    <row r="244" spans="1:36" s="567" customFormat="1" ht="15" customHeight="1">
      <c r="A244" s="615"/>
      <c r="B244" s="839" t="s">
        <v>3150</v>
      </c>
      <c r="C244" s="840"/>
      <c r="D244" s="840"/>
      <c r="E244" s="840"/>
      <c r="F244" s="840"/>
      <c r="G244" s="841"/>
      <c r="H244" s="842" t="s">
        <v>6889</v>
      </c>
      <c r="I244" s="843"/>
      <c r="J244" s="843"/>
      <c r="K244" s="843"/>
      <c r="L244" s="843"/>
      <c r="M244" s="843"/>
      <c r="N244" s="843"/>
      <c r="O244" s="843"/>
      <c r="P244" s="843"/>
      <c r="Q244" s="843"/>
      <c r="R244" s="843"/>
      <c r="S244" s="843"/>
      <c r="T244" s="843"/>
      <c r="U244" s="843"/>
      <c r="V244" s="843"/>
      <c r="W244" s="843"/>
      <c r="X244" s="843"/>
      <c r="Y244" s="843"/>
      <c r="Z244" s="843"/>
      <c r="AA244" s="843"/>
      <c r="AB244" s="843"/>
      <c r="AC244" s="844"/>
      <c r="AD244" s="621">
        <f>SUMIF('pdc 2015'!$G$612:$G$1604,'CE MINISTERIALE'!$B244,'pdc 2015'!$Q$612:$Q$1604)</f>
        <v>0</v>
      </c>
      <c r="AE244" s="827">
        <f>ROUND(AD244/1000,0)</f>
        <v>0</v>
      </c>
      <c r="AF244" s="827"/>
      <c r="AG244" s="827"/>
      <c r="AH244" s="827"/>
      <c r="AI244" s="828"/>
      <c r="AJ244" s="615" t="s">
        <v>6571</v>
      </c>
    </row>
    <row r="245" spans="1:36" s="567" customFormat="1" ht="15" customHeight="1">
      <c r="A245" s="615" t="s">
        <v>6646</v>
      </c>
      <c r="B245" s="839" t="s">
        <v>3166</v>
      </c>
      <c r="C245" s="840"/>
      <c r="D245" s="840"/>
      <c r="E245" s="840"/>
      <c r="F245" s="840"/>
      <c r="G245" s="841"/>
      <c r="H245" s="842" t="s">
        <v>6890</v>
      </c>
      <c r="I245" s="843"/>
      <c r="J245" s="843"/>
      <c r="K245" s="843"/>
      <c r="L245" s="843"/>
      <c r="M245" s="843"/>
      <c r="N245" s="843"/>
      <c r="O245" s="843"/>
      <c r="P245" s="843"/>
      <c r="Q245" s="843"/>
      <c r="R245" s="843"/>
      <c r="S245" s="843"/>
      <c r="T245" s="843"/>
      <c r="U245" s="843"/>
      <c r="V245" s="843"/>
      <c r="W245" s="843"/>
      <c r="X245" s="843"/>
      <c r="Y245" s="843"/>
      <c r="Z245" s="843"/>
      <c r="AA245" s="843"/>
      <c r="AB245" s="843"/>
      <c r="AC245" s="844"/>
      <c r="AD245" s="621">
        <f>SUMIF('pdc 2015'!$G$612:$G$1604,'CE MINISTERIALE'!$B245,'pdc 2015'!$Q$612:$Q$1604)</f>
        <v>0</v>
      </c>
      <c r="AE245" s="827">
        <f>ROUND(AD245/1000,0)</f>
        <v>0</v>
      </c>
      <c r="AF245" s="827"/>
      <c r="AG245" s="827"/>
      <c r="AH245" s="827"/>
      <c r="AI245" s="828"/>
      <c r="AJ245" s="615" t="s">
        <v>6571</v>
      </c>
    </row>
    <row r="246" spans="1:36" s="567" customFormat="1" ht="15" customHeight="1">
      <c r="A246" s="615"/>
      <c r="B246" s="839" t="s">
        <v>2849</v>
      </c>
      <c r="C246" s="840"/>
      <c r="D246" s="840"/>
      <c r="E246" s="840"/>
      <c r="F246" s="840"/>
      <c r="G246" s="841"/>
      <c r="H246" s="842" t="s">
        <v>6891</v>
      </c>
      <c r="I246" s="843"/>
      <c r="J246" s="843"/>
      <c r="K246" s="843"/>
      <c r="L246" s="843"/>
      <c r="M246" s="843"/>
      <c r="N246" s="843"/>
      <c r="O246" s="843"/>
      <c r="P246" s="843"/>
      <c r="Q246" s="843"/>
      <c r="R246" s="843"/>
      <c r="S246" s="843"/>
      <c r="T246" s="843"/>
      <c r="U246" s="843"/>
      <c r="V246" s="843"/>
      <c r="W246" s="843"/>
      <c r="X246" s="843"/>
      <c r="Y246" s="843"/>
      <c r="Z246" s="843"/>
      <c r="AA246" s="843"/>
      <c r="AB246" s="843"/>
      <c r="AC246" s="844"/>
      <c r="AD246" s="621">
        <f>SUMIF('pdc 2015'!$G$612:$G$1604,'CE MINISTERIALE'!$B246,'pdc 2015'!$Q$612:$Q$1604)</f>
        <v>0</v>
      </c>
      <c r="AE246" s="827">
        <f>ROUND(AD246/1000,0)</f>
        <v>0</v>
      </c>
      <c r="AF246" s="827"/>
      <c r="AG246" s="827"/>
      <c r="AH246" s="827"/>
      <c r="AI246" s="828"/>
      <c r="AJ246" s="615" t="s">
        <v>6571</v>
      </c>
    </row>
    <row r="247" spans="1:36" s="567" customFormat="1" ht="15" customHeight="1">
      <c r="A247" s="615"/>
      <c r="B247" s="839" t="s">
        <v>3126</v>
      </c>
      <c r="C247" s="840"/>
      <c r="D247" s="840"/>
      <c r="E247" s="840"/>
      <c r="F247" s="840"/>
      <c r="G247" s="841"/>
      <c r="H247" s="842" t="s">
        <v>6892</v>
      </c>
      <c r="I247" s="843"/>
      <c r="J247" s="843"/>
      <c r="K247" s="843"/>
      <c r="L247" s="843"/>
      <c r="M247" s="843"/>
      <c r="N247" s="843"/>
      <c r="O247" s="843"/>
      <c r="P247" s="843"/>
      <c r="Q247" s="843"/>
      <c r="R247" s="843"/>
      <c r="S247" s="843"/>
      <c r="T247" s="843"/>
      <c r="U247" s="843"/>
      <c r="V247" s="843"/>
      <c r="W247" s="843"/>
      <c r="X247" s="843"/>
      <c r="Y247" s="843"/>
      <c r="Z247" s="843"/>
      <c r="AA247" s="843"/>
      <c r="AB247" s="843"/>
      <c r="AC247" s="844"/>
      <c r="AD247" s="621">
        <f>SUMIF('pdc 2015'!$G$612:$G$1604,'CE MINISTERIALE'!$B247,'pdc 2015'!$Q$612:$Q$1604)</f>
        <v>0</v>
      </c>
      <c r="AE247" s="827">
        <f>ROUND(AD247/1000,0)</f>
        <v>0</v>
      </c>
      <c r="AF247" s="827"/>
      <c r="AG247" s="827"/>
      <c r="AH247" s="827"/>
      <c r="AI247" s="828"/>
      <c r="AJ247" s="615" t="s">
        <v>6571</v>
      </c>
    </row>
    <row r="248" spans="1:36" s="567" customFormat="1" ht="15" customHeight="1">
      <c r="A248" s="626"/>
      <c r="B248" s="831" t="s">
        <v>6893</v>
      </c>
      <c r="C248" s="832"/>
      <c r="D248" s="832"/>
      <c r="E248" s="832"/>
      <c r="F248" s="832"/>
      <c r="G248" s="833"/>
      <c r="H248" s="834" t="s">
        <v>6894</v>
      </c>
      <c r="I248" s="835"/>
      <c r="J248" s="835"/>
      <c r="K248" s="835"/>
      <c r="L248" s="835"/>
      <c r="M248" s="835"/>
      <c r="N248" s="835"/>
      <c r="O248" s="835"/>
      <c r="P248" s="835"/>
      <c r="Q248" s="835"/>
      <c r="R248" s="835"/>
      <c r="S248" s="835"/>
      <c r="T248" s="835"/>
      <c r="U248" s="835"/>
      <c r="V248" s="835"/>
      <c r="W248" s="835"/>
      <c r="X248" s="835"/>
      <c r="Y248" s="835"/>
      <c r="Z248" s="835"/>
      <c r="AA248" s="835"/>
      <c r="AB248" s="835"/>
      <c r="AC248" s="836"/>
      <c r="AD248" s="624">
        <f>SUM(AD249:AD255)</f>
        <v>0</v>
      </c>
      <c r="AE248" s="851">
        <f>SUM(AE249:AI255)</f>
        <v>0</v>
      </c>
      <c r="AF248" s="851"/>
      <c r="AG248" s="851"/>
      <c r="AH248" s="851"/>
      <c r="AI248" s="852"/>
      <c r="AJ248" s="615" t="s">
        <v>6571</v>
      </c>
    </row>
    <row r="249" spans="1:36" s="567" customFormat="1" ht="15" customHeight="1">
      <c r="A249" s="615"/>
      <c r="B249" s="839" t="s">
        <v>4325</v>
      </c>
      <c r="C249" s="840"/>
      <c r="D249" s="840"/>
      <c r="E249" s="840"/>
      <c r="F249" s="840"/>
      <c r="G249" s="841"/>
      <c r="H249" s="842" t="s">
        <v>6895</v>
      </c>
      <c r="I249" s="843"/>
      <c r="J249" s="843"/>
      <c r="K249" s="843"/>
      <c r="L249" s="843"/>
      <c r="M249" s="843"/>
      <c r="N249" s="843"/>
      <c r="O249" s="843"/>
      <c r="P249" s="843"/>
      <c r="Q249" s="843"/>
      <c r="R249" s="843"/>
      <c r="S249" s="843"/>
      <c r="T249" s="843"/>
      <c r="U249" s="843"/>
      <c r="V249" s="843"/>
      <c r="W249" s="843"/>
      <c r="X249" s="843"/>
      <c r="Y249" s="843"/>
      <c r="Z249" s="843"/>
      <c r="AA249" s="843"/>
      <c r="AB249" s="843"/>
      <c r="AC249" s="844"/>
      <c r="AD249" s="621">
        <f>SUMIF('pdc 2015'!$G$612:$G$1604,'CE MINISTERIALE'!$B249,'pdc 2015'!$Q$612:$Q$1604)</f>
        <v>0</v>
      </c>
      <c r="AE249" s="827">
        <f t="shared" ref="AE249:AE255" si="8">ROUND(AD249/1000,0)</f>
        <v>0</v>
      </c>
      <c r="AF249" s="827"/>
      <c r="AG249" s="827"/>
      <c r="AH249" s="827"/>
      <c r="AI249" s="828"/>
      <c r="AJ249" s="615" t="s">
        <v>6571</v>
      </c>
    </row>
    <row r="250" spans="1:36" s="567" customFormat="1" ht="15" customHeight="1">
      <c r="A250" s="615"/>
      <c r="B250" s="839" t="s">
        <v>4333</v>
      </c>
      <c r="C250" s="840"/>
      <c r="D250" s="840"/>
      <c r="E250" s="840"/>
      <c r="F250" s="840"/>
      <c r="G250" s="841"/>
      <c r="H250" s="842" t="s">
        <v>6896</v>
      </c>
      <c r="I250" s="843"/>
      <c r="J250" s="843"/>
      <c r="K250" s="843"/>
      <c r="L250" s="843"/>
      <c r="M250" s="843"/>
      <c r="N250" s="843"/>
      <c r="O250" s="843"/>
      <c r="P250" s="843"/>
      <c r="Q250" s="843"/>
      <c r="R250" s="843"/>
      <c r="S250" s="843"/>
      <c r="T250" s="843"/>
      <c r="U250" s="843"/>
      <c r="V250" s="843"/>
      <c r="W250" s="843"/>
      <c r="X250" s="843"/>
      <c r="Y250" s="843"/>
      <c r="Z250" s="843"/>
      <c r="AA250" s="843"/>
      <c r="AB250" s="843"/>
      <c r="AC250" s="844"/>
      <c r="AD250" s="621">
        <f>SUMIF('pdc 2015'!$G$612:$G$1604,'CE MINISTERIALE'!$B250,'pdc 2015'!$Q$612:$Q$1604)</f>
        <v>0</v>
      </c>
      <c r="AE250" s="827">
        <f t="shared" si="8"/>
        <v>0</v>
      </c>
      <c r="AF250" s="827"/>
      <c r="AG250" s="827"/>
      <c r="AH250" s="827"/>
      <c r="AI250" s="828"/>
      <c r="AJ250" s="615" t="s">
        <v>6571</v>
      </c>
    </row>
    <row r="251" spans="1:36" s="567" customFormat="1" ht="30" customHeight="1">
      <c r="A251" s="615"/>
      <c r="B251" s="839" t="s">
        <v>6897</v>
      </c>
      <c r="C251" s="840"/>
      <c r="D251" s="840"/>
      <c r="E251" s="840"/>
      <c r="F251" s="840"/>
      <c r="G251" s="841"/>
      <c r="H251" s="842" t="s">
        <v>6898</v>
      </c>
      <c r="I251" s="843"/>
      <c r="J251" s="843"/>
      <c r="K251" s="843"/>
      <c r="L251" s="843"/>
      <c r="M251" s="843"/>
      <c r="N251" s="843"/>
      <c r="O251" s="843"/>
      <c r="P251" s="843"/>
      <c r="Q251" s="843"/>
      <c r="R251" s="843"/>
      <c r="S251" s="843"/>
      <c r="T251" s="843"/>
      <c r="U251" s="843"/>
      <c r="V251" s="843"/>
      <c r="W251" s="843"/>
      <c r="X251" s="843"/>
      <c r="Y251" s="843"/>
      <c r="Z251" s="843"/>
      <c r="AA251" s="843"/>
      <c r="AB251" s="843"/>
      <c r="AC251" s="844"/>
      <c r="AD251" s="621">
        <f>SUMIF('pdc 2015'!$G$612:$G$1604,'CE MINISTERIALE'!$B251,'pdc 2015'!$Q$612:$Q$1604)</f>
        <v>0</v>
      </c>
      <c r="AE251" s="827">
        <f t="shared" si="8"/>
        <v>0</v>
      </c>
      <c r="AF251" s="827"/>
      <c r="AG251" s="827"/>
      <c r="AH251" s="827"/>
      <c r="AI251" s="828"/>
      <c r="AJ251" s="615" t="s">
        <v>6571</v>
      </c>
    </row>
    <row r="252" spans="1:36" s="567" customFormat="1" ht="30.6" customHeight="1">
      <c r="A252" s="615"/>
      <c r="B252" s="839" t="s">
        <v>4339</v>
      </c>
      <c r="C252" s="840"/>
      <c r="D252" s="840"/>
      <c r="E252" s="840"/>
      <c r="F252" s="840"/>
      <c r="G252" s="841"/>
      <c r="H252" s="842" t="s">
        <v>6899</v>
      </c>
      <c r="I252" s="843"/>
      <c r="J252" s="843"/>
      <c r="K252" s="843"/>
      <c r="L252" s="843"/>
      <c r="M252" s="843"/>
      <c r="N252" s="843"/>
      <c r="O252" s="843"/>
      <c r="P252" s="843"/>
      <c r="Q252" s="843"/>
      <c r="R252" s="843"/>
      <c r="S252" s="843"/>
      <c r="T252" s="843"/>
      <c r="U252" s="843"/>
      <c r="V252" s="843"/>
      <c r="W252" s="843"/>
      <c r="X252" s="843"/>
      <c r="Y252" s="843"/>
      <c r="Z252" s="843"/>
      <c r="AA252" s="843"/>
      <c r="AB252" s="843"/>
      <c r="AC252" s="844"/>
      <c r="AD252" s="621">
        <f>SUMIF('pdc 2015'!$G$612:$G$1604,'CE MINISTERIALE'!$B252,'pdc 2015'!$Q$612:$Q$1604)</f>
        <v>0</v>
      </c>
      <c r="AE252" s="827">
        <f t="shared" si="8"/>
        <v>0</v>
      </c>
      <c r="AF252" s="827"/>
      <c r="AG252" s="827"/>
      <c r="AH252" s="827"/>
      <c r="AI252" s="828"/>
      <c r="AJ252" s="615" t="s">
        <v>6571</v>
      </c>
    </row>
    <row r="253" spans="1:36" s="567" customFormat="1" ht="31.15" customHeight="1">
      <c r="A253" s="615" t="s">
        <v>6586</v>
      </c>
      <c r="B253" s="839" t="s">
        <v>6900</v>
      </c>
      <c r="C253" s="840"/>
      <c r="D253" s="840"/>
      <c r="E253" s="840"/>
      <c r="F253" s="840"/>
      <c r="G253" s="841"/>
      <c r="H253" s="842" t="s">
        <v>6901</v>
      </c>
      <c r="I253" s="843"/>
      <c r="J253" s="843"/>
      <c r="K253" s="843"/>
      <c r="L253" s="843"/>
      <c r="M253" s="843"/>
      <c r="N253" s="843"/>
      <c r="O253" s="843"/>
      <c r="P253" s="843"/>
      <c r="Q253" s="843"/>
      <c r="R253" s="843"/>
      <c r="S253" s="843"/>
      <c r="T253" s="843"/>
      <c r="U253" s="843"/>
      <c r="V253" s="843"/>
      <c r="W253" s="843"/>
      <c r="X253" s="843"/>
      <c r="Y253" s="843"/>
      <c r="Z253" s="843"/>
      <c r="AA253" s="843"/>
      <c r="AB253" s="843"/>
      <c r="AC253" s="844"/>
      <c r="AD253" s="621">
        <f>SUMIF('pdc 2015'!$G$612:$G$1604,'CE MINISTERIALE'!$B253,'pdc 2015'!$Q$612:$Q$1604)</f>
        <v>0</v>
      </c>
      <c r="AE253" s="827">
        <f t="shared" si="8"/>
        <v>0</v>
      </c>
      <c r="AF253" s="827"/>
      <c r="AG253" s="827"/>
      <c r="AH253" s="827"/>
      <c r="AI253" s="828"/>
      <c r="AJ253" s="615" t="s">
        <v>6571</v>
      </c>
    </row>
    <row r="254" spans="1:36" s="567" customFormat="1" ht="15" customHeight="1">
      <c r="A254" s="615"/>
      <c r="B254" s="839" t="s">
        <v>4345</v>
      </c>
      <c r="C254" s="840"/>
      <c r="D254" s="840"/>
      <c r="E254" s="840"/>
      <c r="F254" s="840"/>
      <c r="G254" s="841"/>
      <c r="H254" s="842" t="s">
        <v>6902</v>
      </c>
      <c r="I254" s="843"/>
      <c r="J254" s="843"/>
      <c r="K254" s="843"/>
      <c r="L254" s="843"/>
      <c r="M254" s="843"/>
      <c r="N254" s="843"/>
      <c r="O254" s="843"/>
      <c r="P254" s="843"/>
      <c r="Q254" s="843"/>
      <c r="R254" s="843"/>
      <c r="S254" s="843"/>
      <c r="T254" s="843"/>
      <c r="U254" s="843"/>
      <c r="V254" s="843"/>
      <c r="W254" s="843"/>
      <c r="X254" s="843"/>
      <c r="Y254" s="843"/>
      <c r="Z254" s="843"/>
      <c r="AA254" s="843"/>
      <c r="AB254" s="843"/>
      <c r="AC254" s="844"/>
      <c r="AD254" s="621">
        <f>SUMIF('pdc 2015'!$G$612:$G$1604,'CE MINISTERIALE'!$B254,'pdc 2015'!$Q$612:$Q$1604)</f>
        <v>0</v>
      </c>
      <c r="AE254" s="827">
        <f t="shared" si="8"/>
        <v>0</v>
      </c>
      <c r="AF254" s="827"/>
      <c r="AG254" s="827"/>
      <c r="AH254" s="827"/>
      <c r="AI254" s="828"/>
      <c r="AJ254" s="615" t="s">
        <v>6571</v>
      </c>
    </row>
    <row r="255" spans="1:36" s="567" customFormat="1" ht="28.9" customHeight="1">
      <c r="A255" s="615" t="s">
        <v>6586</v>
      </c>
      <c r="B255" s="839" t="s">
        <v>6903</v>
      </c>
      <c r="C255" s="840"/>
      <c r="D255" s="840"/>
      <c r="E255" s="840"/>
      <c r="F255" s="840"/>
      <c r="G255" s="841"/>
      <c r="H255" s="842" t="s">
        <v>6904</v>
      </c>
      <c r="I255" s="843"/>
      <c r="J255" s="843"/>
      <c r="K255" s="843"/>
      <c r="L255" s="843"/>
      <c r="M255" s="843"/>
      <c r="N255" s="843"/>
      <c r="O255" s="843"/>
      <c r="P255" s="843"/>
      <c r="Q255" s="843"/>
      <c r="R255" s="843"/>
      <c r="S255" s="843"/>
      <c r="T255" s="843"/>
      <c r="U255" s="843"/>
      <c r="V255" s="843"/>
      <c r="W255" s="843"/>
      <c r="X255" s="843"/>
      <c r="Y255" s="843"/>
      <c r="Z255" s="843"/>
      <c r="AA255" s="843"/>
      <c r="AB255" s="843"/>
      <c r="AC255" s="844"/>
      <c r="AD255" s="621">
        <f>SUMIF('pdc 2015'!$G$612:$G$1604,'CE MINISTERIALE'!$B255,'pdc 2015'!$Q$612:$Q$1604)</f>
        <v>0</v>
      </c>
      <c r="AE255" s="827">
        <f t="shared" si="8"/>
        <v>0</v>
      </c>
      <c r="AF255" s="827"/>
      <c r="AG255" s="827"/>
      <c r="AH255" s="827"/>
      <c r="AI255" s="828"/>
      <c r="AJ255" s="615" t="s">
        <v>6571</v>
      </c>
    </row>
    <row r="256" spans="1:36" s="567" customFormat="1" ht="15" customHeight="1">
      <c r="A256" s="615"/>
      <c r="B256" s="831" t="s">
        <v>6905</v>
      </c>
      <c r="C256" s="832"/>
      <c r="D256" s="832"/>
      <c r="E256" s="832"/>
      <c r="F256" s="832"/>
      <c r="G256" s="833"/>
      <c r="H256" s="834" t="s">
        <v>6906</v>
      </c>
      <c r="I256" s="835"/>
      <c r="J256" s="835"/>
      <c r="K256" s="835"/>
      <c r="L256" s="835"/>
      <c r="M256" s="835"/>
      <c r="N256" s="835"/>
      <c r="O256" s="835"/>
      <c r="P256" s="835"/>
      <c r="Q256" s="835"/>
      <c r="R256" s="835"/>
      <c r="S256" s="835"/>
      <c r="T256" s="835"/>
      <c r="U256" s="835"/>
      <c r="V256" s="835"/>
      <c r="W256" s="835"/>
      <c r="X256" s="835"/>
      <c r="Y256" s="835"/>
      <c r="Z256" s="835"/>
      <c r="AA256" s="835"/>
      <c r="AB256" s="835"/>
      <c r="AC256" s="836"/>
      <c r="AD256" s="624">
        <f>SUM(AD257:AD262)</f>
        <v>0</v>
      </c>
      <c r="AE256" s="851">
        <f>SUM(AE257:AI262)</f>
        <v>0</v>
      </c>
      <c r="AF256" s="851"/>
      <c r="AG256" s="851"/>
      <c r="AH256" s="851"/>
      <c r="AI256" s="852"/>
      <c r="AJ256" s="615" t="s">
        <v>6571</v>
      </c>
    </row>
    <row r="257" spans="1:36" s="567" customFormat="1" ht="15" customHeight="1">
      <c r="A257" s="626"/>
      <c r="B257" s="839" t="s">
        <v>3420</v>
      </c>
      <c r="C257" s="840"/>
      <c r="D257" s="840"/>
      <c r="E257" s="840"/>
      <c r="F257" s="840"/>
      <c r="G257" s="841"/>
      <c r="H257" s="842" t="s">
        <v>6907</v>
      </c>
      <c r="I257" s="843"/>
      <c r="J257" s="843"/>
      <c r="K257" s="843"/>
      <c r="L257" s="843"/>
      <c r="M257" s="843"/>
      <c r="N257" s="843"/>
      <c r="O257" s="843"/>
      <c r="P257" s="843"/>
      <c r="Q257" s="843"/>
      <c r="R257" s="843"/>
      <c r="S257" s="843"/>
      <c r="T257" s="843"/>
      <c r="U257" s="843"/>
      <c r="V257" s="843"/>
      <c r="W257" s="843"/>
      <c r="X257" s="843"/>
      <c r="Y257" s="843"/>
      <c r="Z257" s="843"/>
      <c r="AA257" s="843"/>
      <c r="AB257" s="843"/>
      <c r="AC257" s="844"/>
      <c r="AD257" s="621">
        <f>SUMIF('pdc 2015'!$G$612:$G$1604,'CE MINISTERIALE'!$B257,'pdc 2015'!$Q$612:$Q$1604)</f>
        <v>0</v>
      </c>
      <c r="AE257" s="827">
        <f t="shared" ref="AE257:AE262" si="9">ROUND(AD257/1000,0)</f>
        <v>0</v>
      </c>
      <c r="AF257" s="827"/>
      <c r="AG257" s="827"/>
      <c r="AH257" s="827"/>
      <c r="AI257" s="828"/>
      <c r="AJ257" s="615" t="s">
        <v>6571</v>
      </c>
    </row>
    <row r="258" spans="1:36" s="567" customFormat="1" ht="15" customHeight="1">
      <c r="A258" s="626"/>
      <c r="B258" s="839" t="s">
        <v>3378</v>
      </c>
      <c r="C258" s="840"/>
      <c r="D258" s="840"/>
      <c r="E258" s="840"/>
      <c r="F258" s="840"/>
      <c r="G258" s="841"/>
      <c r="H258" s="842" t="s">
        <v>6908</v>
      </c>
      <c r="I258" s="843"/>
      <c r="J258" s="843"/>
      <c r="K258" s="843"/>
      <c r="L258" s="843"/>
      <c r="M258" s="843"/>
      <c r="N258" s="843"/>
      <c r="O258" s="843"/>
      <c r="P258" s="843"/>
      <c r="Q258" s="843"/>
      <c r="R258" s="843"/>
      <c r="S258" s="843"/>
      <c r="T258" s="843"/>
      <c r="U258" s="843"/>
      <c r="V258" s="843"/>
      <c r="W258" s="843"/>
      <c r="X258" s="843"/>
      <c r="Y258" s="843"/>
      <c r="Z258" s="843"/>
      <c r="AA258" s="843"/>
      <c r="AB258" s="843"/>
      <c r="AC258" s="844"/>
      <c r="AD258" s="621">
        <f>SUMIF('pdc 2015'!$G$612:$G$1604,'CE MINISTERIALE'!$B258,'pdc 2015'!$Q$612:$Q$1604)</f>
        <v>0</v>
      </c>
      <c r="AE258" s="827">
        <f t="shared" si="9"/>
        <v>0</v>
      </c>
      <c r="AF258" s="827"/>
      <c r="AG258" s="827"/>
      <c r="AH258" s="827"/>
      <c r="AI258" s="828"/>
      <c r="AJ258" s="615" t="s">
        <v>6571</v>
      </c>
    </row>
    <row r="259" spans="1:36" s="567" customFormat="1" ht="15" customHeight="1">
      <c r="A259" s="615"/>
      <c r="B259" s="839" t="s">
        <v>6909</v>
      </c>
      <c r="C259" s="840"/>
      <c r="D259" s="840"/>
      <c r="E259" s="840"/>
      <c r="F259" s="840"/>
      <c r="G259" s="841"/>
      <c r="H259" s="842" t="s">
        <v>6910</v>
      </c>
      <c r="I259" s="843"/>
      <c r="J259" s="843"/>
      <c r="K259" s="843"/>
      <c r="L259" s="843"/>
      <c r="M259" s="843"/>
      <c r="N259" s="843"/>
      <c r="O259" s="843"/>
      <c r="P259" s="843"/>
      <c r="Q259" s="843"/>
      <c r="R259" s="843"/>
      <c r="S259" s="843"/>
      <c r="T259" s="843"/>
      <c r="U259" s="843"/>
      <c r="V259" s="843"/>
      <c r="W259" s="843"/>
      <c r="X259" s="843"/>
      <c r="Y259" s="843"/>
      <c r="Z259" s="843"/>
      <c r="AA259" s="843"/>
      <c r="AB259" s="843"/>
      <c r="AC259" s="844"/>
      <c r="AD259" s="621">
        <f>SUMIF('pdc 2015'!$G$612:$G$1604,'CE MINISTERIALE'!$B259,'pdc 2015'!$Q$612:$Q$1604)</f>
        <v>0</v>
      </c>
      <c r="AE259" s="827">
        <f t="shared" si="9"/>
        <v>0</v>
      </c>
      <c r="AF259" s="827"/>
      <c r="AG259" s="827"/>
      <c r="AH259" s="827"/>
      <c r="AI259" s="828"/>
      <c r="AJ259" s="615" t="s">
        <v>6571</v>
      </c>
    </row>
    <row r="260" spans="1:36" s="567" customFormat="1" ht="15" customHeight="1">
      <c r="A260" s="626"/>
      <c r="B260" s="839" t="s">
        <v>6911</v>
      </c>
      <c r="C260" s="840"/>
      <c r="D260" s="840"/>
      <c r="E260" s="840"/>
      <c r="F260" s="840"/>
      <c r="G260" s="841"/>
      <c r="H260" s="842" t="s">
        <v>6912</v>
      </c>
      <c r="I260" s="843"/>
      <c r="J260" s="843"/>
      <c r="K260" s="843"/>
      <c r="L260" s="843"/>
      <c r="M260" s="843"/>
      <c r="N260" s="843"/>
      <c r="O260" s="843"/>
      <c r="P260" s="843"/>
      <c r="Q260" s="843"/>
      <c r="R260" s="843"/>
      <c r="S260" s="843"/>
      <c r="T260" s="843"/>
      <c r="U260" s="843"/>
      <c r="V260" s="843"/>
      <c r="W260" s="843"/>
      <c r="X260" s="843"/>
      <c r="Y260" s="843"/>
      <c r="Z260" s="843"/>
      <c r="AA260" s="843"/>
      <c r="AB260" s="843"/>
      <c r="AC260" s="844"/>
      <c r="AD260" s="621">
        <f>SUMIF('pdc 2015'!$G$612:$G$1604,'CE MINISTERIALE'!$B260,'pdc 2015'!$Q$612:$Q$1604)</f>
        <v>0</v>
      </c>
      <c r="AE260" s="827">
        <f t="shared" si="9"/>
        <v>0</v>
      </c>
      <c r="AF260" s="827"/>
      <c r="AG260" s="827"/>
      <c r="AH260" s="827"/>
      <c r="AI260" s="828"/>
      <c r="AJ260" s="615" t="s">
        <v>6571</v>
      </c>
    </row>
    <row r="261" spans="1:36" s="567" customFormat="1" ht="15" customHeight="1">
      <c r="A261" s="626"/>
      <c r="B261" s="839" t="s">
        <v>3368</v>
      </c>
      <c r="C261" s="840"/>
      <c r="D261" s="840"/>
      <c r="E261" s="840"/>
      <c r="F261" s="840"/>
      <c r="G261" s="841"/>
      <c r="H261" s="842" t="s">
        <v>6913</v>
      </c>
      <c r="I261" s="843"/>
      <c r="J261" s="843"/>
      <c r="K261" s="843"/>
      <c r="L261" s="843"/>
      <c r="M261" s="843"/>
      <c r="N261" s="843"/>
      <c r="O261" s="843"/>
      <c r="P261" s="843"/>
      <c r="Q261" s="843"/>
      <c r="R261" s="843"/>
      <c r="S261" s="843"/>
      <c r="T261" s="843"/>
      <c r="U261" s="843"/>
      <c r="V261" s="843"/>
      <c r="W261" s="843"/>
      <c r="X261" s="843"/>
      <c r="Y261" s="843"/>
      <c r="Z261" s="843"/>
      <c r="AA261" s="843"/>
      <c r="AB261" s="843"/>
      <c r="AC261" s="844"/>
      <c r="AD261" s="621">
        <f>SUMIF('pdc 2015'!$G$612:$G$1604,'CE MINISTERIALE'!$B261,'pdc 2015'!$Q$612:$Q$1604)</f>
        <v>0</v>
      </c>
      <c r="AE261" s="827">
        <f t="shared" si="9"/>
        <v>0</v>
      </c>
      <c r="AF261" s="827"/>
      <c r="AG261" s="827"/>
      <c r="AH261" s="827"/>
      <c r="AI261" s="828"/>
      <c r="AJ261" s="615" t="s">
        <v>6571</v>
      </c>
    </row>
    <row r="262" spans="1:36" s="567" customFormat="1" ht="15" customHeight="1">
      <c r="A262" s="626" t="s">
        <v>6586</v>
      </c>
      <c r="B262" s="839" t="s">
        <v>6914</v>
      </c>
      <c r="C262" s="840"/>
      <c r="D262" s="840"/>
      <c r="E262" s="840"/>
      <c r="F262" s="840"/>
      <c r="G262" s="841"/>
      <c r="H262" s="842" t="s">
        <v>6915</v>
      </c>
      <c r="I262" s="843"/>
      <c r="J262" s="843"/>
      <c r="K262" s="843"/>
      <c r="L262" s="843"/>
      <c r="M262" s="843"/>
      <c r="N262" s="843"/>
      <c r="O262" s="843"/>
      <c r="P262" s="843"/>
      <c r="Q262" s="843"/>
      <c r="R262" s="843"/>
      <c r="S262" s="843"/>
      <c r="T262" s="843"/>
      <c r="U262" s="843"/>
      <c r="V262" s="843"/>
      <c r="W262" s="843"/>
      <c r="X262" s="843"/>
      <c r="Y262" s="843"/>
      <c r="Z262" s="843"/>
      <c r="AA262" s="843"/>
      <c r="AB262" s="843"/>
      <c r="AC262" s="844"/>
      <c r="AD262" s="621">
        <f>SUMIF('pdc 2015'!$G$612:$G$1604,'CE MINISTERIALE'!$B262,'pdc 2015'!$Q$612:$Q$1604)</f>
        <v>0</v>
      </c>
      <c r="AE262" s="827">
        <f t="shared" si="9"/>
        <v>0</v>
      </c>
      <c r="AF262" s="827"/>
      <c r="AG262" s="827"/>
      <c r="AH262" s="827"/>
      <c r="AI262" s="828"/>
      <c r="AJ262" s="615" t="s">
        <v>6571</v>
      </c>
    </row>
    <row r="263" spans="1:36" s="567" customFormat="1" ht="30" customHeight="1">
      <c r="A263" s="615"/>
      <c r="B263" s="831" t="s">
        <v>6916</v>
      </c>
      <c r="C263" s="832"/>
      <c r="D263" s="832"/>
      <c r="E263" s="832"/>
      <c r="F263" s="832"/>
      <c r="G263" s="833"/>
      <c r="H263" s="834" t="s">
        <v>6917</v>
      </c>
      <c r="I263" s="835"/>
      <c r="J263" s="835"/>
      <c r="K263" s="835"/>
      <c r="L263" s="835"/>
      <c r="M263" s="835"/>
      <c r="N263" s="835"/>
      <c r="O263" s="835"/>
      <c r="P263" s="835"/>
      <c r="Q263" s="835"/>
      <c r="R263" s="835"/>
      <c r="S263" s="835"/>
      <c r="T263" s="835"/>
      <c r="U263" s="835"/>
      <c r="V263" s="835"/>
      <c r="W263" s="835"/>
      <c r="X263" s="835"/>
      <c r="Y263" s="835"/>
      <c r="Z263" s="835"/>
      <c r="AA263" s="835"/>
      <c r="AB263" s="835"/>
      <c r="AC263" s="836"/>
      <c r="AD263" s="624">
        <f>SUM(AD264:AD266)+AD273</f>
        <v>0</v>
      </c>
      <c r="AE263" s="851">
        <f>SUM(AE264:AI266)+AE273</f>
        <v>0</v>
      </c>
      <c r="AF263" s="851"/>
      <c r="AG263" s="851"/>
      <c r="AH263" s="851"/>
      <c r="AI263" s="852"/>
      <c r="AJ263" s="615" t="s">
        <v>6571</v>
      </c>
    </row>
    <row r="264" spans="1:36" s="567" customFormat="1" ht="15" customHeight="1">
      <c r="A264" s="615" t="s">
        <v>6586</v>
      </c>
      <c r="B264" s="839" t="s">
        <v>6918</v>
      </c>
      <c r="C264" s="840"/>
      <c r="D264" s="840"/>
      <c r="E264" s="840"/>
      <c r="F264" s="840"/>
      <c r="G264" s="841"/>
      <c r="H264" s="842" t="s">
        <v>6919</v>
      </c>
      <c r="I264" s="843"/>
      <c r="J264" s="843"/>
      <c r="K264" s="843"/>
      <c r="L264" s="843"/>
      <c r="M264" s="843"/>
      <c r="N264" s="843"/>
      <c r="O264" s="843"/>
      <c r="P264" s="843"/>
      <c r="Q264" s="843"/>
      <c r="R264" s="843"/>
      <c r="S264" s="843"/>
      <c r="T264" s="843"/>
      <c r="U264" s="843"/>
      <c r="V264" s="843"/>
      <c r="W264" s="843"/>
      <c r="X264" s="843"/>
      <c r="Y264" s="843"/>
      <c r="Z264" s="843"/>
      <c r="AA264" s="843"/>
      <c r="AB264" s="843"/>
      <c r="AC264" s="844"/>
      <c r="AD264" s="621">
        <f>SUMIF('pdc 2015'!$G$612:$G$1604,'CE MINISTERIALE'!$B264,'pdc 2015'!$Q$612:$Q$1604)</f>
        <v>0</v>
      </c>
      <c r="AE264" s="827">
        <f>ROUND(AD264/1000,0)</f>
        <v>0</v>
      </c>
      <c r="AF264" s="827"/>
      <c r="AG264" s="827"/>
      <c r="AH264" s="827"/>
      <c r="AI264" s="828"/>
      <c r="AJ264" s="615" t="s">
        <v>6571</v>
      </c>
    </row>
    <row r="265" spans="1:36" s="567" customFormat="1" ht="15" customHeight="1">
      <c r="A265" s="615"/>
      <c r="B265" s="839" t="s">
        <v>2807</v>
      </c>
      <c r="C265" s="840"/>
      <c r="D265" s="840"/>
      <c r="E265" s="840"/>
      <c r="F265" s="840"/>
      <c r="G265" s="841"/>
      <c r="H265" s="842" t="s">
        <v>6920</v>
      </c>
      <c r="I265" s="843"/>
      <c r="J265" s="843"/>
      <c r="K265" s="843"/>
      <c r="L265" s="843"/>
      <c r="M265" s="843"/>
      <c r="N265" s="843"/>
      <c r="O265" s="843"/>
      <c r="P265" s="843"/>
      <c r="Q265" s="843"/>
      <c r="R265" s="843"/>
      <c r="S265" s="843"/>
      <c r="T265" s="843"/>
      <c r="U265" s="843"/>
      <c r="V265" s="843"/>
      <c r="W265" s="843"/>
      <c r="X265" s="843"/>
      <c r="Y265" s="843"/>
      <c r="Z265" s="843"/>
      <c r="AA265" s="843"/>
      <c r="AB265" s="843"/>
      <c r="AC265" s="844"/>
      <c r="AD265" s="621">
        <f>SUMIF('pdc 2015'!$G$612:$G$1604,'CE MINISTERIALE'!$B265,'pdc 2015'!$Q$612:$Q$1604)</f>
        <v>0</v>
      </c>
      <c r="AE265" s="827">
        <f>ROUND(AD265/1000,0)</f>
        <v>0</v>
      </c>
      <c r="AF265" s="827"/>
      <c r="AG265" s="827"/>
      <c r="AH265" s="827"/>
      <c r="AI265" s="828"/>
      <c r="AJ265" s="615" t="s">
        <v>6571</v>
      </c>
    </row>
    <row r="266" spans="1:36" s="567" customFormat="1" ht="28.15" customHeight="1">
      <c r="A266" s="615"/>
      <c r="B266" s="839" t="s">
        <v>6921</v>
      </c>
      <c r="C266" s="840"/>
      <c r="D266" s="840"/>
      <c r="E266" s="840"/>
      <c r="F266" s="840"/>
      <c r="G266" s="841"/>
      <c r="H266" s="842" t="s">
        <v>6922</v>
      </c>
      <c r="I266" s="843"/>
      <c r="J266" s="843"/>
      <c r="K266" s="843"/>
      <c r="L266" s="843"/>
      <c r="M266" s="843"/>
      <c r="N266" s="843"/>
      <c r="O266" s="843"/>
      <c r="P266" s="843"/>
      <c r="Q266" s="843"/>
      <c r="R266" s="843"/>
      <c r="S266" s="843"/>
      <c r="T266" s="843"/>
      <c r="U266" s="843"/>
      <c r="V266" s="843"/>
      <c r="W266" s="843"/>
      <c r="X266" s="843"/>
      <c r="Y266" s="843"/>
      <c r="Z266" s="843"/>
      <c r="AA266" s="843"/>
      <c r="AB266" s="843"/>
      <c r="AC266" s="844"/>
      <c r="AD266" s="621">
        <f>SUM(AD267:AD272)</f>
        <v>0</v>
      </c>
      <c r="AE266" s="851">
        <f>SUM(AE267:AE272)</f>
        <v>0</v>
      </c>
      <c r="AF266" s="851"/>
      <c r="AG266" s="851"/>
      <c r="AH266" s="851"/>
      <c r="AI266" s="852"/>
      <c r="AJ266" s="615" t="s">
        <v>6571</v>
      </c>
    </row>
    <row r="267" spans="1:36" s="567" customFormat="1" ht="15" customHeight="1">
      <c r="A267" s="615"/>
      <c r="B267" s="845" t="s">
        <v>6923</v>
      </c>
      <c r="C267" s="846"/>
      <c r="D267" s="846"/>
      <c r="E267" s="846"/>
      <c r="F267" s="846"/>
      <c r="G267" s="847"/>
      <c r="H267" s="848" t="s">
        <v>6924</v>
      </c>
      <c r="I267" s="849"/>
      <c r="J267" s="849"/>
      <c r="K267" s="849"/>
      <c r="L267" s="849"/>
      <c r="M267" s="849"/>
      <c r="N267" s="849"/>
      <c r="O267" s="849"/>
      <c r="P267" s="849"/>
      <c r="Q267" s="849"/>
      <c r="R267" s="849"/>
      <c r="S267" s="849"/>
      <c r="T267" s="849"/>
      <c r="U267" s="849"/>
      <c r="V267" s="849"/>
      <c r="W267" s="849"/>
      <c r="X267" s="849"/>
      <c r="Y267" s="849"/>
      <c r="Z267" s="849"/>
      <c r="AA267" s="849"/>
      <c r="AB267" s="849"/>
      <c r="AC267" s="850"/>
      <c r="AD267" s="621">
        <f>SUMIF('pdc 2015'!$G$612:$G$1604,'CE MINISTERIALE'!$B267,'pdc 2015'!$Q$612:$Q$1604)</f>
        <v>0</v>
      </c>
      <c r="AE267" s="827">
        <f t="shared" ref="AE267:AE272" si="10">ROUND(AD267/1000,0)</f>
        <v>0</v>
      </c>
      <c r="AF267" s="827"/>
      <c r="AG267" s="827"/>
      <c r="AH267" s="827"/>
      <c r="AI267" s="828"/>
      <c r="AJ267" s="615" t="s">
        <v>6571</v>
      </c>
    </row>
    <row r="268" spans="1:36" s="567" customFormat="1" ht="15" customHeight="1">
      <c r="A268" s="615"/>
      <c r="B268" s="845" t="s">
        <v>2815</v>
      </c>
      <c r="C268" s="846"/>
      <c r="D268" s="846"/>
      <c r="E268" s="846"/>
      <c r="F268" s="846"/>
      <c r="G268" s="847"/>
      <c r="H268" s="848" t="s">
        <v>6925</v>
      </c>
      <c r="I268" s="849"/>
      <c r="J268" s="849"/>
      <c r="K268" s="849"/>
      <c r="L268" s="849"/>
      <c r="M268" s="849"/>
      <c r="N268" s="849"/>
      <c r="O268" s="849"/>
      <c r="P268" s="849"/>
      <c r="Q268" s="849"/>
      <c r="R268" s="849"/>
      <c r="S268" s="849"/>
      <c r="T268" s="849"/>
      <c r="U268" s="849"/>
      <c r="V268" s="849"/>
      <c r="W268" s="849"/>
      <c r="X268" s="849"/>
      <c r="Y268" s="849"/>
      <c r="Z268" s="849"/>
      <c r="AA268" s="849"/>
      <c r="AB268" s="849"/>
      <c r="AC268" s="850"/>
      <c r="AD268" s="621">
        <f>SUMIF('pdc 2015'!$G$612:$G$1604,'CE MINISTERIALE'!$B268,'pdc 2015'!$Q$612:$Q$1604)</f>
        <v>0</v>
      </c>
      <c r="AE268" s="827">
        <f t="shared" si="10"/>
        <v>0</v>
      </c>
      <c r="AF268" s="827"/>
      <c r="AG268" s="827"/>
      <c r="AH268" s="827"/>
      <c r="AI268" s="828"/>
      <c r="AJ268" s="615" t="s">
        <v>6571</v>
      </c>
    </row>
    <row r="269" spans="1:36" s="567" customFormat="1" ht="15" customHeight="1">
      <c r="A269" s="615"/>
      <c r="B269" s="845" t="s">
        <v>4379</v>
      </c>
      <c r="C269" s="846"/>
      <c r="D269" s="846"/>
      <c r="E269" s="846"/>
      <c r="F269" s="846"/>
      <c r="G269" s="847"/>
      <c r="H269" s="848" t="s">
        <v>6926</v>
      </c>
      <c r="I269" s="849"/>
      <c r="J269" s="849"/>
      <c r="K269" s="849"/>
      <c r="L269" s="849"/>
      <c r="M269" s="849"/>
      <c r="N269" s="849"/>
      <c r="O269" s="849"/>
      <c r="P269" s="849"/>
      <c r="Q269" s="849"/>
      <c r="R269" s="849"/>
      <c r="S269" s="849"/>
      <c r="T269" s="849"/>
      <c r="U269" s="849"/>
      <c r="V269" s="849"/>
      <c r="W269" s="849"/>
      <c r="X269" s="849"/>
      <c r="Y269" s="849"/>
      <c r="Z269" s="849"/>
      <c r="AA269" s="849"/>
      <c r="AB269" s="849"/>
      <c r="AC269" s="850"/>
      <c r="AD269" s="621">
        <f>SUMIF('pdc 2015'!$G$612:$G$1604,'CE MINISTERIALE'!$B269,'pdc 2015'!$Q$612:$Q$1604)</f>
        <v>0</v>
      </c>
      <c r="AE269" s="827">
        <f t="shared" si="10"/>
        <v>0</v>
      </c>
      <c r="AF269" s="827"/>
      <c r="AG269" s="827"/>
      <c r="AH269" s="827"/>
      <c r="AI269" s="828"/>
      <c r="AJ269" s="615" t="s">
        <v>6571</v>
      </c>
    </row>
    <row r="270" spans="1:36" s="567" customFormat="1" ht="15" customHeight="1">
      <c r="A270" s="615"/>
      <c r="B270" s="845" t="s">
        <v>6927</v>
      </c>
      <c r="C270" s="846"/>
      <c r="D270" s="846"/>
      <c r="E270" s="846"/>
      <c r="F270" s="846"/>
      <c r="G270" s="847"/>
      <c r="H270" s="848" t="s">
        <v>6928</v>
      </c>
      <c r="I270" s="849"/>
      <c r="J270" s="849"/>
      <c r="K270" s="849"/>
      <c r="L270" s="849"/>
      <c r="M270" s="849"/>
      <c r="N270" s="849"/>
      <c r="O270" s="849"/>
      <c r="P270" s="849"/>
      <c r="Q270" s="849"/>
      <c r="R270" s="849"/>
      <c r="S270" s="849"/>
      <c r="T270" s="849"/>
      <c r="U270" s="849"/>
      <c r="V270" s="849"/>
      <c r="W270" s="849"/>
      <c r="X270" s="849"/>
      <c r="Y270" s="849"/>
      <c r="Z270" s="849"/>
      <c r="AA270" s="849"/>
      <c r="AB270" s="849"/>
      <c r="AC270" s="850"/>
      <c r="AD270" s="621">
        <f>SUMIF('pdc 2015'!$G$612:$G$1604,'CE MINISTERIALE'!$B270,'pdc 2015'!$Q$612:$Q$1604)</f>
        <v>0</v>
      </c>
      <c r="AE270" s="827">
        <f t="shared" si="10"/>
        <v>0</v>
      </c>
      <c r="AF270" s="827"/>
      <c r="AG270" s="827"/>
      <c r="AH270" s="827"/>
      <c r="AI270" s="828"/>
      <c r="AJ270" s="615" t="s">
        <v>6571</v>
      </c>
    </row>
    <row r="271" spans="1:36" s="567" customFormat="1" ht="15" customHeight="1">
      <c r="A271" s="615"/>
      <c r="B271" s="845" t="s">
        <v>2857</v>
      </c>
      <c r="C271" s="846"/>
      <c r="D271" s="846"/>
      <c r="E271" s="846"/>
      <c r="F271" s="846"/>
      <c r="G271" s="847"/>
      <c r="H271" s="848" t="s">
        <v>6929</v>
      </c>
      <c r="I271" s="849"/>
      <c r="J271" s="849"/>
      <c r="K271" s="849"/>
      <c r="L271" s="849"/>
      <c r="M271" s="849"/>
      <c r="N271" s="849"/>
      <c r="O271" s="849"/>
      <c r="P271" s="849"/>
      <c r="Q271" s="849"/>
      <c r="R271" s="849"/>
      <c r="S271" s="849"/>
      <c r="T271" s="849"/>
      <c r="U271" s="849"/>
      <c r="V271" s="849"/>
      <c r="W271" s="849"/>
      <c r="X271" s="849"/>
      <c r="Y271" s="849"/>
      <c r="Z271" s="849"/>
      <c r="AA271" s="849"/>
      <c r="AB271" s="849"/>
      <c r="AC271" s="850"/>
      <c r="AD271" s="621">
        <f>SUMIF('pdc 2015'!$G$612:$G$1604,'CE MINISTERIALE'!$B271,'pdc 2015'!$Q$612:$Q$1604)</f>
        <v>0</v>
      </c>
      <c r="AE271" s="827">
        <f t="shared" si="10"/>
        <v>0</v>
      </c>
      <c r="AF271" s="827"/>
      <c r="AG271" s="827"/>
      <c r="AH271" s="827"/>
      <c r="AI271" s="828"/>
      <c r="AJ271" s="615" t="s">
        <v>6571</v>
      </c>
    </row>
    <row r="272" spans="1:36" s="567" customFormat="1" ht="15" customHeight="1">
      <c r="A272" s="615"/>
      <c r="B272" s="845" t="s">
        <v>4405</v>
      </c>
      <c r="C272" s="846"/>
      <c r="D272" s="846"/>
      <c r="E272" s="846"/>
      <c r="F272" s="846"/>
      <c r="G272" s="847"/>
      <c r="H272" s="848" t="s">
        <v>6930</v>
      </c>
      <c r="I272" s="849"/>
      <c r="J272" s="849"/>
      <c r="K272" s="849"/>
      <c r="L272" s="849"/>
      <c r="M272" s="849"/>
      <c r="N272" s="849"/>
      <c r="O272" s="849"/>
      <c r="P272" s="849"/>
      <c r="Q272" s="849"/>
      <c r="R272" s="849"/>
      <c r="S272" s="849"/>
      <c r="T272" s="849"/>
      <c r="U272" s="849"/>
      <c r="V272" s="849"/>
      <c r="W272" s="849"/>
      <c r="X272" s="849"/>
      <c r="Y272" s="849"/>
      <c r="Z272" s="849"/>
      <c r="AA272" s="849"/>
      <c r="AB272" s="849"/>
      <c r="AC272" s="850"/>
      <c r="AD272" s="621">
        <f>SUMIF('pdc 2015'!$G$612:$G$1604,'CE MINISTERIALE'!$B272,'pdc 2015'!$Q$612:$Q$1604)</f>
        <v>0</v>
      </c>
      <c r="AE272" s="827">
        <f t="shared" si="10"/>
        <v>0</v>
      </c>
      <c r="AF272" s="827"/>
      <c r="AG272" s="827"/>
      <c r="AH272" s="827"/>
      <c r="AI272" s="828"/>
      <c r="AJ272" s="615" t="s">
        <v>6571</v>
      </c>
    </row>
    <row r="273" spans="1:36" s="567" customFormat="1" ht="15" customHeight="1">
      <c r="A273" s="615"/>
      <c r="B273" s="839" t="s">
        <v>6931</v>
      </c>
      <c r="C273" s="840"/>
      <c r="D273" s="840"/>
      <c r="E273" s="840"/>
      <c r="F273" s="840"/>
      <c r="G273" s="841"/>
      <c r="H273" s="842" t="s">
        <v>6932</v>
      </c>
      <c r="I273" s="843"/>
      <c r="J273" s="843"/>
      <c r="K273" s="843"/>
      <c r="L273" s="843"/>
      <c r="M273" s="843"/>
      <c r="N273" s="843"/>
      <c r="O273" s="843"/>
      <c r="P273" s="843"/>
      <c r="Q273" s="843"/>
      <c r="R273" s="843"/>
      <c r="S273" s="843"/>
      <c r="T273" s="843"/>
      <c r="U273" s="843"/>
      <c r="V273" s="843"/>
      <c r="W273" s="843"/>
      <c r="X273" s="843"/>
      <c r="Y273" s="843"/>
      <c r="Z273" s="843"/>
      <c r="AA273" s="843"/>
      <c r="AB273" s="843"/>
      <c r="AC273" s="844"/>
      <c r="AD273" s="621">
        <f>SUM(AD274:AD276)</f>
        <v>0</v>
      </c>
      <c r="AE273" s="851">
        <f>SUM(AE274:AE276)</f>
        <v>0</v>
      </c>
      <c r="AF273" s="851"/>
      <c r="AG273" s="851"/>
      <c r="AH273" s="851"/>
      <c r="AI273" s="852"/>
      <c r="AJ273" s="615" t="s">
        <v>6571</v>
      </c>
    </row>
    <row r="274" spans="1:36" s="567" customFormat="1" ht="29.45" customHeight="1">
      <c r="A274" s="615" t="s">
        <v>6586</v>
      </c>
      <c r="B274" s="845" t="s">
        <v>6933</v>
      </c>
      <c r="C274" s="846"/>
      <c r="D274" s="846"/>
      <c r="E274" s="846"/>
      <c r="F274" s="846"/>
      <c r="G274" s="847"/>
      <c r="H274" s="848" t="s">
        <v>6934</v>
      </c>
      <c r="I274" s="849"/>
      <c r="J274" s="849"/>
      <c r="K274" s="849"/>
      <c r="L274" s="849"/>
      <c r="M274" s="849"/>
      <c r="N274" s="849"/>
      <c r="O274" s="849"/>
      <c r="P274" s="849"/>
      <c r="Q274" s="849"/>
      <c r="R274" s="849"/>
      <c r="S274" s="849"/>
      <c r="T274" s="849"/>
      <c r="U274" s="849"/>
      <c r="V274" s="849"/>
      <c r="W274" s="849"/>
      <c r="X274" s="849"/>
      <c r="Y274" s="849"/>
      <c r="Z274" s="849"/>
      <c r="AA274" s="849"/>
      <c r="AB274" s="849"/>
      <c r="AC274" s="850"/>
      <c r="AD274" s="621">
        <f>SUMIF('pdc 2015'!$G$612:$G$1604,'CE MINISTERIALE'!$B274,'pdc 2015'!$Q$612:$Q$1604)</f>
        <v>0</v>
      </c>
      <c r="AE274" s="827">
        <f>ROUND(AD274/1000,0)</f>
        <v>0</v>
      </c>
      <c r="AF274" s="827"/>
      <c r="AG274" s="827"/>
      <c r="AH274" s="827"/>
      <c r="AI274" s="828"/>
      <c r="AJ274" s="615" t="s">
        <v>6571</v>
      </c>
    </row>
    <row r="275" spans="1:36" s="567" customFormat="1" ht="28.9" customHeight="1">
      <c r="A275" s="615"/>
      <c r="B275" s="845" t="s">
        <v>4452</v>
      </c>
      <c r="C275" s="846"/>
      <c r="D275" s="846"/>
      <c r="E275" s="846"/>
      <c r="F275" s="846"/>
      <c r="G275" s="847"/>
      <c r="H275" s="848" t="s">
        <v>6935</v>
      </c>
      <c r="I275" s="849"/>
      <c r="J275" s="849"/>
      <c r="K275" s="849"/>
      <c r="L275" s="849"/>
      <c r="M275" s="849"/>
      <c r="N275" s="849"/>
      <c r="O275" s="849"/>
      <c r="P275" s="849"/>
      <c r="Q275" s="849"/>
      <c r="R275" s="849"/>
      <c r="S275" s="849"/>
      <c r="T275" s="849"/>
      <c r="U275" s="849"/>
      <c r="V275" s="849"/>
      <c r="W275" s="849"/>
      <c r="X275" s="849"/>
      <c r="Y275" s="849"/>
      <c r="Z275" s="849"/>
      <c r="AA275" s="849"/>
      <c r="AB275" s="849"/>
      <c r="AC275" s="850"/>
      <c r="AD275" s="621">
        <f>SUMIF('pdc 2015'!$G$612:$G$1604,'CE MINISTERIALE'!$B275,'pdc 2015'!$Q$612:$Q$1604)</f>
        <v>0</v>
      </c>
      <c r="AE275" s="827">
        <f>ROUND(AD275/1000,0)</f>
        <v>0</v>
      </c>
      <c r="AF275" s="827"/>
      <c r="AG275" s="827"/>
      <c r="AH275" s="827"/>
      <c r="AI275" s="828"/>
      <c r="AJ275" s="615" t="s">
        <v>6571</v>
      </c>
    </row>
    <row r="276" spans="1:36" s="567" customFormat="1" ht="30" customHeight="1">
      <c r="A276" s="615" t="s">
        <v>6646</v>
      </c>
      <c r="B276" s="845" t="s">
        <v>4446</v>
      </c>
      <c r="C276" s="846"/>
      <c r="D276" s="846"/>
      <c r="E276" s="846"/>
      <c r="F276" s="846"/>
      <c r="G276" s="847"/>
      <c r="H276" s="848" t="s">
        <v>6936</v>
      </c>
      <c r="I276" s="849"/>
      <c r="J276" s="849"/>
      <c r="K276" s="849"/>
      <c r="L276" s="849"/>
      <c r="M276" s="849"/>
      <c r="N276" s="849"/>
      <c r="O276" s="849"/>
      <c r="P276" s="849"/>
      <c r="Q276" s="849"/>
      <c r="R276" s="849"/>
      <c r="S276" s="849"/>
      <c r="T276" s="849"/>
      <c r="U276" s="849"/>
      <c r="V276" s="849"/>
      <c r="W276" s="849"/>
      <c r="X276" s="849"/>
      <c r="Y276" s="849"/>
      <c r="Z276" s="849"/>
      <c r="AA276" s="849"/>
      <c r="AB276" s="849"/>
      <c r="AC276" s="850"/>
      <c r="AD276" s="621">
        <f>SUMIF('pdc 2015'!$G$612:$G$1604,'CE MINISTERIALE'!$B276,'pdc 2015'!$Q$612:$Q$1604)</f>
        <v>0</v>
      </c>
      <c r="AE276" s="827">
        <f>ROUND(AD276/1000,0)</f>
        <v>0</v>
      </c>
      <c r="AF276" s="827"/>
      <c r="AG276" s="827"/>
      <c r="AH276" s="827"/>
      <c r="AI276" s="828"/>
      <c r="AJ276" s="615" t="s">
        <v>6571</v>
      </c>
    </row>
    <row r="277" spans="1:36" s="567" customFormat="1" ht="15" customHeight="1">
      <c r="A277" s="615"/>
      <c r="B277" s="831" t="s">
        <v>6937</v>
      </c>
      <c r="C277" s="832"/>
      <c r="D277" s="832"/>
      <c r="E277" s="832"/>
      <c r="F277" s="832"/>
      <c r="G277" s="833"/>
      <c r="H277" s="834" t="s">
        <v>6938</v>
      </c>
      <c r="I277" s="835"/>
      <c r="J277" s="835"/>
      <c r="K277" s="835"/>
      <c r="L277" s="835"/>
      <c r="M277" s="835"/>
      <c r="N277" s="835"/>
      <c r="O277" s="835"/>
      <c r="P277" s="835"/>
      <c r="Q277" s="835"/>
      <c r="R277" s="835"/>
      <c r="S277" s="835"/>
      <c r="T277" s="835"/>
      <c r="U277" s="835"/>
      <c r="V277" s="835"/>
      <c r="W277" s="835"/>
      <c r="X277" s="835"/>
      <c r="Y277" s="835"/>
      <c r="Z277" s="835"/>
      <c r="AA277" s="835"/>
      <c r="AB277" s="835"/>
      <c r="AC277" s="836"/>
      <c r="AD277" s="624">
        <f>SUM(AD278:AD282)</f>
        <v>0</v>
      </c>
      <c r="AE277" s="851">
        <f>SUM(AE278:AE282)</f>
        <v>0</v>
      </c>
      <c r="AF277" s="851"/>
      <c r="AG277" s="851"/>
      <c r="AH277" s="851"/>
      <c r="AI277" s="852"/>
      <c r="AJ277" s="615" t="s">
        <v>6571</v>
      </c>
    </row>
    <row r="278" spans="1:36" s="567" customFormat="1" ht="29.45" customHeight="1">
      <c r="A278" s="626" t="s">
        <v>6586</v>
      </c>
      <c r="B278" s="839" t="s">
        <v>6939</v>
      </c>
      <c r="C278" s="840"/>
      <c r="D278" s="840"/>
      <c r="E278" s="840"/>
      <c r="F278" s="840"/>
      <c r="G278" s="841"/>
      <c r="H278" s="842" t="s">
        <v>6940</v>
      </c>
      <c r="I278" s="843"/>
      <c r="J278" s="843"/>
      <c r="K278" s="843"/>
      <c r="L278" s="843"/>
      <c r="M278" s="843"/>
      <c r="N278" s="843"/>
      <c r="O278" s="843"/>
      <c r="P278" s="843"/>
      <c r="Q278" s="843"/>
      <c r="R278" s="843"/>
      <c r="S278" s="843"/>
      <c r="T278" s="843"/>
      <c r="U278" s="843"/>
      <c r="V278" s="843"/>
      <c r="W278" s="843"/>
      <c r="X278" s="843"/>
      <c r="Y278" s="843"/>
      <c r="Z278" s="843"/>
      <c r="AA278" s="843"/>
      <c r="AB278" s="843"/>
      <c r="AC278" s="844"/>
      <c r="AD278" s="621">
        <f>SUMIF('pdc 2015'!$G$612:$G$1604,'CE MINISTERIALE'!$B278,'pdc 2015'!$Q$612:$Q$1604)</f>
        <v>0</v>
      </c>
      <c r="AE278" s="827">
        <f t="shared" ref="AE278:AE283" si="11">ROUND(AD278/1000,0)</f>
        <v>0</v>
      </c>
      <c r="AF278" s="827"/>
      <c r="AG278" s="827"/>
      <c r="AH278" s="827"/>
      <c r="AI278" s="828"/>
      <c r="AJ278" s="615" t="s">
        <v>6571</v>
      </c>
    </row>
    <row r="279" spans="1:36" s="567" customFormat="1" ht="29.45" customHeight="1">
      <c r="A279" s="615"/>
      <c r="B279" s="839" t="s">
        <v>6941</v>
      </c>
      <c r="C279" s="840"/>
      <c r="D279" s="840"/>
      <c r="E279" s="840"/>
      <c r="F279" s="840"/>
      <c r="G279" s="841"/>
      <c r="H279" s="842" t="s">
        <v>6942</v>
      </c>
      <c r="I279" s="843"/>
      <c r="J279" s="843"/>
      <c r="K279" s="843"/>
      <c r="L279" s="843"/>
      <c r="M279" s="843"/>
      <c r="N279" s="843"/>
      <c r="O279" s="843"/>
      <c r="P279" s="843"/>
      <c r="Q279" s="843"/>
      <c r="R279" s="843"/>
      <c r="S279" s="843"/>
      <c r="T279" s="843"/>
      <c r="U279" s="843"/>
      <c r="V279" s="843"/>
      <c r="W279" s="843"/>
      <c r="X279" s="843"/>
      <c r="Y279" s="843"/>
      <c r="Z279" s="843"/>
      <c r="AA279" s="843"/>
      <c r="AB279" s="843"/>
      <c r="AC279" s="844"/>
      <c r="AD279" s="621">
        <f>SUMIF('pdc 2015'!$G$612:$G$1604,'CE MINISTERIALE'!$B279,'pdc 2015'!$Q$612:$Q$1604)</f>
        <v>0</v>
      </c>
      <c r="AE279" s="827">
        <f t="shared" si="11"/>
        <v>0</v>
      </c>
      <c r="AF279" s="827"/>
      <c r="AG279" s="827"/>
      <c r="AH279" s="827"/>
      <c r="AI279" s="828"/>
      <c r="AJ279" s="615" t="s">
        <v>6571</v>
      </c>
    </row>
    <row r="280" spans="1:36" s="567" customFormat="1" ht="15" customHeight="1">
      <c r="A280" s="615"/>
      <c r="B280" s="839" t="s">
        <v>2765</v>
      </c>
      <c r="C280" s="840"/>
      <c r="D280" s="840"/>
      <c r="E280" s="840"/>
      <c r="F280" s="840"/>
      <c r="G280" s="841"/>
      <c r="H280" s="842" t="s">
        <v>6943</v>
      </c>
      <c r="I280" s="843"/>
      <c r="J280" s="843"/>
      <c r="K280" s="843"/>
      <c r="L280" s="843"/>
      <c r="M280" s="843"/>
      <c r="N280" s="843"/>
      <c r="O280" s="843"/>
      <c r="P280" s="843"/>
      <c r="Q280" s="843"/>
      <c r="R280" s="843"/>
      <c r="S280" s="843"/>
      <c r="T280" s="843"/>
      <c r="U280" s="843"/>
      <c r="V280" s="843"/>
      <c r="W280" s="843"/>
      <c r="X280" s="843"/>
      <c r="Y280" s="843"/>
      <c r="Z280" s="843"/>
      <c r="AA280" s="843"/>
      <c r="AB280" s="843"/>
      <c r="AC280" s="844"/>
      <c r="AD280" s="621">
        <f>SUMIF('pdc 2015'!$G$612:$G$1604,'CE MINISTERIALE'!$B280,'pdc 2015'!$Q$612:$Q$1604)</f>
        <v>0</v>
      </c>
      <c r="AE280" s="827">
        <f t="shared" si="11"/>
        <v>0</v>
      </c>
      <c r="AF280" s="827"/>
      <c r="AG280" s="827"/>
      <c r="AH280" s="827"/>
      <c r="AI280" s="828"/>
      <c r="AJ280" s="615" t="s">
        <v>6571</v>
      </c>
    </row>
    <row r="281" spans="1:36" s="567" customFormat="1" ht="15" customHeight="1">
      <c r="A281" s="626"/>
      <c r="B281" s="839" t="s">
        <v>3337</v>
      </c>
      <c r="C281" s="840"/>
      <c r="D281" s="840"/>
      <c r="E281" s="840"/>
      <c r="F281" s="840"/>
      <c r="G281" s="841"/>
      <c r="H281" s="842" t="s">
        <v>6944</v>
      </c>
      <c r="I281" s="843"/>
      <c r="J281" s="843"/>
      <c r="K281" s="843"/>
      <c r="L281" s="843"/>
      <c r="M281" s="843"/>
      <c r="N281" s="843"/>
      <c r="O281" s="843"/>
      <c r="P281" s="843"/>
      <c r="Q281" s="843"/>
      <c r="R281" s="843"/>
      <c r="S281" s="843"/>
      <c r="T281" s="843"/>
      <c r="U281" s="843"/>
      <c r="V281" s="843"/>
      <c r="W281" s="843"/>
      <c r="X281" s="843"/>
      <c r="Y281" s="843"/>
      <c r="Z281" s="843"/>
      <c r="AA281" s="843"/>
      <c r="AB281" s="843"/>
      <c r="AC281" s="844"/>
      <c r="AD281" s="621">
        <f>SUMIF('pdc 2015'!$G$612:$G$1604,'CE MINISTERIALE'!$B281,'pdc 2015'!$Q$612:$Q$1604)</f>
        <v>0</v>
      </c>
      <c r="AE281" s="827">
        <f t="shared" si="11"/>
        <v>0</v>
      </c>
      <c r="AF281" s="827"/>
      <c r="AG281" s="827"/>
      <c r="AH281" s="827"/>
      <c r="AI281" s="828"/>
      <c r="AJ281" s="615" t="s">
        <v>6571</v>
      </c>
    </row>
    <row r="282" spans="1:36" s="567" customFormat="1" ht="15" customHeight="1">
      <c r="A282" s="626"/>
      <c r="B282" s="839" t="s">
        <v>3282</v>
      </c>
      <c r="C282" s="840"/>
      <c r="D282" s="840"/>
      <c r="E282" s="840"/>
      <c r="F282" s="840"/>
      <c r="G282" s="841"/>
      <c r="H282" s="842" t="s">
        <v>6945</v>
      </c>
      <c r="I282" s="843"/>
      <c r="J282" s="843"/>
      <c r="K282" s="843"/>
      <c r="L282" s="843"/>
      <c r="M282" s="843"/>
      <c r="N282" s="843"/>
      <c r="O282" s="843"/>
      <c r="P282" s="843"/>
      <c r="Q282" s="843"/>
      <c r="R282" s="843"/>
      <c r="S282" s="843"/>
      <c r="T282" s="843"/>
      <c r="U282" s="843"/>
      <c r="V282" s="843"/>
      <c r="W282" s="843"/>
      <c r="X282" s="843"/>
      <c r="Y282" s="843"/>
      <c r="Z282" s="843"/>
      <c r="AA282" s="843"/>
      <c r="AB282" s="843"/>
      <c r="AC282" s="844"/>
      <c r="AD282" s="621">
        <f>SUMIF('pdc 2015'!$G$612:$G$1604,'CE MINISTERIALE'!$B282,'pdc 2015'!$Q$612:$Q$1604)</f>
        <v>0</v>
      </c>
      <c r="AE282" s="827">
        <f t="shared" si="11"/>
        <v>0</v>
      </c>
      <c r="AF282" s="827"/>
      <c r="AG282" s="827"/>
      <c r="AH282" s="827"/>
      <c r="AI282" s="828"/>
      <c r="AJ282" s="615" t="s">
        <v>6571</v>
      </c>
    </row>
    <row r="283" spans="1:36" s="567" customFormat="1" ht="15" customHeight="1">
      <c r="A283" s="626" t="s">
        <v>6643</v>
      </c>
      <c r="B283" s="831" t="s">
        <v>6946</v>
      </c>
      <c r="C283" s="832"/>
      <c r="D283" s="832"/>
      <c r="E283" s="832"/>
      <c r="F283" s="832"/>
      <c r="G283" s="833"/>
      <c r="H283" s="834" t="s">
        <v>6947</v>
      </c>
      <c r="I283" s="835"/>
      <c r="J283" s="835"/>
      <c r="K283" s="835"/>
      <c r="L283" s="835"/>
      <c r="M283" s="835"/>
      <c r="N283" s="835"/>
      <c r="O283" s="835"/>
      <c r="P283" s="835"/>
      <c r="Q283" s="835"/>
      <c r="R283" s="835"/>
      <c r="S283" s="835"/>
      <c r="T283" s="835"/>
      <c r="U283" s="835"/>
      <c r="V283" s="835"/>
      <c r="W283" s="835"/>
      <c r="X283" s="835"/>
      <c r="Y283" s="835"/>
      <c r="Z283" s="835"/>
      <c r="AA283" s="835"/>
      <c r="AB283" s="835"/>
      <c r="AC283" s="836"/>
      <c r="AD283" s="621">
        <f>SUMIF('pdc 2015'!$G$612:$G$1604,'CE MINISTERIALE'!$B283,'pdc 2015'!$Q$612:$Q$1604)</f>
        <v>0</v>
      </c>
      <c r="AE283" s="851">
        <f t="shared" si="11"/>
        <v>0</v>
      </c>
      <c r="AF283" s="851"/>
      <c r="AG283" s="851"/>
      <c r="AH283" s="851"/>
      <c r="AI283" s="852"/>
      <c r="AJ283" s="615" t="s">
        <v>6571</v>
      </c>
    </row>
    <row r="284" spans="1:36" s="567" customFormat="1" ht="15" customHeight="1">
      <c r="A284" s="626"/>
      <c r="B284" s="821" t="s">
        <v>6948</v>
      </c>
      <c r="C284" s="822"/>
      <c r="D284" s="822"/>
      <c r="E284" s="822"/>
      <c r="F284" s="822"/>
      <c r="G284" s="823"/>
      <c r="H284" s="824" t="s">
        <v>6949</v>
      </c>
      <c r="I284" s="825"/>
      <c r="J284" s="825"/>
      <c r="K284" s="825"/>
      <c r="L284" s="825"/>
      <c r="M284" s="825"/>
      <c r="N284" s="825"/>
      <c r="O284" s="825"/>
      <c r="P284" s="825"/>
      <c r="Q284" s="825"/>
      <c r="R284" s="825"/>
      <c r="S284" s="825"/>
      <c r="T284" s="825"/>
      <c r="U284" s="825"/>
      <c r="V284" s="825"/>
      <c r="W284" s="825"/>
      <c r="X284" s="825"/>
      <c r="Y284" s="825"/>
      <c r="Z284" s="825"/>
      <c r="AA284" s="825"/>
      <c r="AB284" s="825"/>
      <c r="AC284" s="826"/>
      <c r="AD284" s="624">
        <f>AD285+AD303+AD316</f>
        <v>0</v>
      </c>
      <c r="AE284" s="851">
        <f>AE285+AE303+AE316</f>
        <v>0</v>
      </c>
      <c r="AF284" s="851"/>
      <c r="AG284" s="851"/>
      <c r="AH284" s="851"/>
      <c r="AI284" s="852"/>
      <c r="AJ284" s="615" t="s">
        <v>6571</v>
      </c>
    </row>
    <row r="285" spans="1:36" s="567" customFormat="1" ht="15" customHeight="1">
      <c r="A285" s="615"/>
      <c r="B285" s="831" t="s">
        <v>6950</v>
      </c>
      <c r="C285" s="832"/>
      <c r="D285" s="832"/>
      <c r="E285" s="832"/>
      <c r="F285" s="832"/>
      <c r="G285" s="833"/>
      <c r="H285" s="834" t="s">
        <v>6951</v>
      </c>
      <c r="I285" s="835"/>
      <c r="J285" s="835"/>
      <c r="K285" s="835"/>
      <c r="L285" s="835"/>
      <c r="M285" s="835"/>
      <c r="N285" s="835"/>
      <c r="O285" s="835"/>
      <c r="P285" s="835"/>
      <c r="Q285" s="835"/>
      <c r="R285" s="835"/>
      <c r="S285" s="835"/>
      <c r="T285" s="835"/>
      <c r="U285" s="835"/>
      <c r="V285" s="835"/>
      <c r="W285" s="835"/>
      <c r="X285" s="835"/>
      <c r="Y285" s="835"/>
      <c r="Z285" s="835"/>
      <c r="AA285" s="835"/>
      <c r="AB285" s="835"/>
      <c r="AC285" s="836"/>
      <c r="AD285" s="624">
        <f>SUM(AD286:AD296)+AD299</f>
        <v>0</v>
      </c>
      <c r="AE285" s="851">
        <f>SUM(AE286:AE296)+AE299</f>
        <v>0</v>
      </c>
      <c r="AF285" s="851"/>
      <c r="AG285" s="851"/>
      <c r="AH285" s="851"/>
      <c r="AI285" s="852"/>
      <c r="AJ285" s="615" t="s">
        <v>6571</v>
      </c>
    </row>
    <row r="286" spans="1:36" s="567" customFormat="1" ht="15" customHeight="1">
      <c r="A286" s="615"/>
      <c r="B286" s="839" t="s">
        <v>2709</v>
      </c>
      <c r="C286" s="840"/>
      <c r="D286" s="840"/>
      <c r="E286" s="840"/>
      <c r="F286" s="840"/>
      <c r="G286" s="841"/>
      <c r="H286" s="842" t="s">
        <v>6952</v>
      </c>
      <c r="I286" s="843"/>
      <c r="J286" s="843"/>
      <c r="K286" s="843"/>
      <c r="L286" s="843"/>
      <c r="M286" s="843"/>
      <c r="N286" s="843"/>
      <c r="O286" s="843"/>
      <c r="P286" s="843"/>
      <c r="Q286" s="843"/>
      <c r="R286" s="843"/>
      <c r="S286" s="843"/>
      <c r="T286" s="843"/>
      <c r="U286" s="843"/>
      <c r="V286" s="843"/>
      <c r="W286" s="843"/>
      <c r="X286" s="843"/>
      <c r="Y286" s="843"/>
      <c r="Z286" s="843"/>
      <c r="AA286" s="843"/>
      <c r="AB286" s="843"/>
      <c r="AC286" s="844"/>
      <c r="AD286" s="621">
        <f>SUMIF('pdc 2015'!$G$612:$G$1604,'CE MINISTERIALE'!$B286,'pdc 2015'!$Q$612:$Q$1604)</f>
        <v>0</v>
      </c>
      <c r="AE286" s="827">
        <f t="shared" ref="AE286:AE295" si="12">ROUND(AD286/1000,0)</f>
        <v>0</v>
      </c>
      <c r="AF286" s="827"/>
      <c r="AG286" s="827"/>
      <c r="AH286" s="827"/>
      <c r="AI286" s="828"/>
      <c r="AJ286" s="615" t="s">
        <v>6571</v>
      </c>
    </row>
    <row r="287" spans="1:36" s="567" customFormat="1" ht="15" customHeight="1">
      <c r="A287" s="615"/>
      <c r="B287" s="839" t="s">
        <v>2719</v>
      </c>
      <c r="C287" s="840"/>
      <c r="D287" s="840"/>
      <c r="E287" s="840"/>
      <c r="F287" s="840"/>
      <c r="G287" s="841"/>
      <c r="H287" s="842" t="s">
        <v>6953</v>
      </c>
      <c r="I287" s="843"/>
      <c r="J287" s="843"/>
      <c r="K287" s="843"/>
      <c r="L287" s="843"/>
      <c r="M287" s="843"/>
      <c r="N287" s="843"/>
      <c r="O287" s="843"/>
      <c r="P287" s="843"/>
      <c r="Q287" s="843"/>
      <c r="R287" s="843"/>
      <c r="S287" s="843"/>
      <c r="T287" s="843"/>
      <c r="U287" s="843"/>
      <c r="V287" s="843"/>
      <c r="W287" s="843"/>
      <c r="X287" s="843"/>
      <c r="Y287" s="843"/>
      <c r="Z287" s="843"/>
      <c r="AA287" s="843"/>
      <c r="AB287" s="843"/>
      <c r="AC287" s="844"/>
      <c r="AD287" s="621">
        <f>SUMIF('pdc 2015'!$G$612:$G$1604,'CE MINISTERIALE'!$B287,'pdc 2015'!$Q$612:$Q$1604)</f>
        <v>0</v>
      </c>
      <c r="AE287" s="827">
        <f t="shared" si="12"/>
        <v>0</v>
      </c>
      <c r="AF287" s="827"/>
      <c r="AG287" s="827"/>
      <c r="AH287" s="827"/>
      <c r="AI287" s="828"/>
      <c r="AJ287" s="615" t="s">
        <v>6571</v>
      </c>
    </row>
    <row r="288" spans="1:36" s="567" customFormat="1" ht="15" customHeight="1">
      <c r="A288" s="615"/>
      <c r="B288" s="839" t="s">
        <v>2725</v>
      </c>
      <c r="C288" s="840"/>
      <c r="D288" s="840"/>
      <c r="E288" s="840"/>
      <c r="F288" s="840"/>
      <c r="G288" s="841"/>
      <c r="H288" s="842" t="s">
        <v>6954</v>
      </c>
      <c r="I288" s="843"/>
      <c r="J288" s="843"/>
      <c r="K288" s="843"/>
      <c r="L288" s="843"/>
      <c r="M288" s="843"/>
      <c r="N288" s="843"/>
      <c r="O288" s="843"/>
      <c r="P288" s="843"/>
      <c r="Q288" s="843"/>
      <c r="R288" s="843"/>
      <c r="S288" s="843"/>
      <c r="T288" s="843"/>
      <c r="U288" s="843"/>
      <c r="V288" s="843"/>
      <c r="W288" s="843"/>
      <c r="X288" s="843"/>
      <c r="Y288" s="843"/>
      <c r="Z288" s="843"/>
      <c r="AA288" s="843"/>
      <c r="AB288" s="843"/>
      <c r="AC288" s="844"/>
      <c r="AD288" s="621">
        <f>SUMIF('pdc 2015'!$G$612:$G$1604,'CE MINISTERIALE'!$B288,'pdc 2015'!$Q$612:$Q$1604)</f>
        <v>0</v>
      </c>
      <c r="AE288" s="827">
        <f t="shared" si="12"/>
        <v>0</v>
      </c>
      <c r="AF288" s="827"/>
      <c r="AG288" s="827"/>
      <c r="AH288" s="827"/>
      <c r="AI288" s="828"/>
      <c r="AJ288" s="615" t="s">
        <v>6571</v>
      </c>
    </row>
    <row r="289" spans="1:36" s="567" customFormat="1" ht="15" customHeight="1">
      <c r="A289" s="615"/>
      <c r="B289" s="839" t="s">
        <v>2732</v>
      </c>
      <c r="C289" s="840"/>
      <c r="D289" s="840"/>
      <c r="E289" s="840"/>
      <c r="F289" s="840"/>
      <c r="G289" s="841"/>
      <c r="H289" s="842" t="s">
        <v>6955</v>
      </c>
      <c r="I289" s="843"/>
      <c r="J289" s="843"/>
      <c r="K289" s="843"/>
      <c r="L289" s="843"/>
      <c r="M289" s="843"/>
      <c r="N289" s="843"/>
      <c r="O289" s="843"/>
      <c r="P289" s="843"/>
      <c r="Q289" s="843"/>
      <c r="R289" s="843"/>
      <c r="S289" s="843"/>
      <c r="T289" s="843"/>
      <c r="U289" s="843"/>
      <c r="V289" s="843"/>
      <c r="W289" s="843"/>
      <c r="X289" s="843"/>
      <c r="Y289" s="843"/>
      <c r="Z289" s="843"/>
      <c r="AA289" s="843"/>
      <c r="AB289" s="843"/>
      <c r="AC289" s="844"/>
      <c r="AD289" s="621">
        <f>SUMIF('pdc 2015'!$G$612:$G$1604,'CE MINISTERIALE'!$B289,'pdc 2015'!$Q$612:$Q$1604)</f>
        <v>0</v>
      </c>
      <c r="AE289" s="827">
        <f t="shared" si="12"/>
        <v>0</v>
      </c>
      <c r="AF289" s="827"/>
      <c r="AG289" s="827"/>
      <c r="AH289" s="827"/>
      <c r="AI289" s="828"/>
      <c r="AJ289" s="615" t="s">
        <v>6571</v>
      </c>
    </row>
    <row r="290" spans="1:36" s="567" customFormat="1" ht="15" customHeight="1">
      <c r="A290" s="615"/>
      <c r="B290" s="839" t="s">
        <v>2739</v>
      </c>
      <c r="C290" s="840"/>
      <c r="D290" s="840"/>
      <c r="E290" s="840"/>
      <c r="F290" s="840"/>
      <c r="G290" s="841"/>
      <c r="H290" s="842" t="s">
        <v>6956</v>
      </c>
      <c r="I290" s="843"/>
      <c r="J290" s="843"/>
      <c r="K290" s="843"/>
      <c r="L290" s="843"/>
      <c r="M290" s="843"/>
      <c r="N290" s="843"/>
      <c r="O290" s="843"/>
      <c r="P290" s="843"/>
      <c r="Q290" s="843"/>
      <c r="R290" s="843"/>
      <c r="S290" s="843"/>
      <c r="T290" s="843"/>
      <c r="U290" s="843"/>
      <c r="V290" s="843"/>
      <c r="W290" s="843"/>
      <c r="X290" s="843"/>
      <c r="Y290" s="843"/>
      <c r="Z290" s="843"/>
      <c r="AA290" s="843"/>
      <c r="AB290" s="843"/>
      <c r="AC290" s="844"/>
      <c r="AD290" s="621">
        <f>SUMIF('pdc 2015'!$G$612:$G$1604,'CE MINISTERIALE'!$B290,'pdc 2015'!$Q$612:$Q$1604)</f>
        <v>0</v>
      </c>
      <c r="AE290" s="827">
        <f t="shared" si="12"/>
        <v>0</v>
      </c>
      <c r="AF290" s="827"/>
      <c r="AG290" s="827"/>
      <c r="AH290" s="827"/>
      <c r="AI290" s="828"/>
      <c r="AJ290" s="615" t="s">
        <v>6571</v>
      </c>
    </row>
    <row r="291" spans="1:36" s="567" customFormat="1" ht="15" customHeight="1">
      <c r="A291" s="615"/>
      <c r="B291" s="839" t="s">
        <v>2784</v>
      </c>
      <c r="C291" s="840"/>
      <c r="D291" s="840"/>
      <c r="E291" s="840"/>
      <c r="F291" s="840"/>
      <c r="G291" s="841"/>
      <c r="H291" s="842" t="s">
        <v>6957</v>
      </c>
      <c r="I291" s="843"/>
      <c r="J291" s="843"/>
      <c r="K291" s="843"/>
      <c r="L291" s="843"/>
      <c r="M291" s="843"/>
      <c r="N291" s="843"/>
      <c r="O291" s="843"/>
      <c r="P291" s="843"/>
      <c r="Q291" s="843"/>
      <c r="R291" s="843"/>
      <c r="S291" s="843"/>
      <c r="T291" s="843"/>
      <c r="U291" s="843"/>
      <c r="V291" s="843"/>
      <c r="W291" s="843"/>
      <c r="X291" s="843"/>
      <c r="Y291" s="843"/>
      <c r="Z291" s="843"/>
      <c r="AA291" s="843"/>
      <c r="AB291" s="843"/>
      <c r="AC291" s="844"/>
      <c r="AD291" s="621">
        <f>SUMIF('pdc 2015'!$G$612:$G$1604,'CE MINISTERIALE'!$B291,'pdc 2015'!$Q$612:$Q$1604)</f>
        <v>0</v>
      </c>
      <c r="AE291" s="827">
        <f t="shared" si="12"/>
        <v>0</v>
      </c>
      <c r="AF291" s="827"/>
      <c r="AG291" s="827"/>
      <c r="AH291" s="827"/>
      <c r="AI291" s="828"/>
      <c r="AJ291" s="615" t="s">
        <v>6571</v>
      </c>
    </row>
    <row r="292" spans="1:36" s="567" customFormat="1" ht="15" customHeight="1">
      <c r="A292" s="615"/>
      <c r="B292" s="839" t="s">
        <v>2791</v>
      </c>
      <c r="C292" s="840"/>
      <c r="D292" s="840"/>
      <c r="E292" s="840"/>
      <c r="F292" s="840"/>
      <c r="G292" s="841"/>
      <c r="H292" s="842" t="s">
        <v>6958</v>
      </c>
      <c r="I292" s="843"/>
      <c r="J292" s="843"/>
      <c r="K292" s="843"/>
      <c r="L292" s="843"/>
      <c r="M292" s="843"/>
      <c r="N292" s="843"/>
      <c r="O292" s="843"/>
      <c r="P292" s="843"/>
      <c r="Q292" s="843"/>
      <c r="R292" s="843"/>
      <c r="S292" s="843"/>
      <c r="T292" s="843"/>
      <c r="U292" s="843"/>
      <c r="V292" s="843"/>
      <c r="W292" s="843"/>
      <c r="X292" s="843"/>
      <c r="Y292" s="843"/>
      <c r="Z292" s="843"/>
      <c r="AA292" s="843"/>
      <c r="AB292" s="843"/>
      <c r="AC292" s="844"/>
      <c r="AD292" s="621">
        <f>SUMIF('pdc 2015'!$G$612:$G$1604,'CE MINISTERIALE'!$B292,'pdc 2015'!$Q$612:$Q$1604)</f>
        <v>0</v>
      </c>
      <c r="AE292" s="827">
        <f t="shared" si="12"/>
        <v>0</v>
      </c>
      <c r="AF292" s="827"/>
      <c r="AG292" s="827"/>
      <c r="AH292" s="827"/>
      <c r="AI292" s="828"/>
      <c r="AJ292" s="615" t="s">
        <v>6571</v>
      </c>
    </row>
    <row r="293" spans="1:36" s="567" customFormat="1" ht="15" customHeight="1">
      <c r="A293" s="615"/>
      <c r="B293" s="839" t="s">
        <v>2885</v>
      </c>
      <c r="C293" s="840"/>
      <c r="D293" s="840"/>
      <c r="E293" s="840"/>
      <c r="F293" s="840"/>
      <c r="G293" s="841"/>
      <c r="H293" s="842" t="s">
        <v>6959</v>
      </c>
      <c r="I293" s="843"/>
      <c r="J293" s="843"/>
      <c r="K293" s="843"/>
      <c r="L293" s="843"/>
      <c r="M293" s="843"/>
      <c r="N293" s="843"/>
      <c r="O293" s="843"/>
      <c r="P293" s="843"/>
      <c r="Q293" s="843"/>
      <c r="R293" s="843"/>
      <c r="S293" s="843"/>
      <c r="T293" s="843"/>
      <c r="U293" s="843"/>
      <c r="V293" s="843"/>
      <c r="W293" s="843"/>
      <c r="X293" s="843"/>
      <c r="Y293" s="843"/>
      <c r="Z293" s="843"/>
      <c r="AA293" s="843"/>
      <c r="AB293" s="843"/>
      <c r="AC293" s="844"/>
      <c r="AD293" s="621">
        <f>SUMIF('pdc 2015'!$G$612:$G$1604,'CE MINISTERIALE'!$B293,'pdc 2015'!$Q$612:$Q$1604)</f>
        <v>0</v>
      </c>
      <c r="AE293" s="827">
        <f t="shared" si="12"/>
        <v>0</v>
      </c>
      <c r="AF293" s="827"/>
      <c r="AG293" s="827"/>
      <c r="AH293" s="827"/>
      <c r="AI293" s="828"/>
      <c r="AJ293" s="615" t="s">
        <v>6571</v>
      </c>
    </row>
    <row r="294" spans="1:36" s="567" customFormat="1" ht="15" customHeight="1">
      <c r="A294" s="615"/>
      <c r="B294" s="839" t="s">
        <v>2870</v>
      </c>
      <c r="C294" s="840"/>
      <c r="D294" s="840"/>
      <c r="E294" s="840"/>
      <c r="F294" s="840"/>
      <c r="G294" s="841"/>
      <c r="H294" s="842" t="s">
        <v>6960</v>
      </c>
      <c r="I294" s="843"/>
      <c r="J294" s="843"/>
      <c r="K294" s="843"/>
      <c r="L294" s="843"/>
      <c r="M294" s="843"/>
      <c r="N294" s="843"/>
      <c r="O294" s="843"/>
      <c r="P294" s="843"/>
      <c r="Q294" s="843"/>
      <c r="R294" s="843"/>
      <c r="S294" s="843"/>
      <c r="T294" s="843"/>
      <c r="U294" s="843"/>
      <c r="V294" s="843"/>
      <c r="W294" s="843"/>
      <c r="X294" s="843"/>
      <c r="Y294" s="843"/>
      <c r="Z294" s="843"/>
      <c r="AA294" s="843"/>
      <c r="AB294" s="843"/>
      <c r="AC294" s="844"/>
      <c r="AD294" s="621">
        <f>SUMIF('pdc 2015'!$G$612:$G$1604,'CE MINISTERIALE'!$B294,'pdc 2015'!$Q$612:$Q$1604)</f>
        <v>0</v>
      </c>
      <c r="AE294" s="827">
        <f t="shared" si="12"/>
        <v>0</v>
      </c>
      <c r="AF294" s="827"/>
      <c r="AG294" s="827"/>
      <c r="AH294" s="827"/>
      <c r="AI294" s="828"/>
      <c r="AJ294" s="615" t="s">
        <v>6571</v>
      </c>
    </row>
    <row r="295" spans="1:36" s="567" customFormat="1" ht="15" customHeight="1">
      <c r="A295" s="615"/>
      <c r="B295" s="839" t="s">
        <v>2878</v>
      </c>
      <c r="C295" s="840"/>
      <c r="D295" s="840"/>
      <c r="E295" s="840"/>
      <c r="F295" s="840"/>
      <c r="G295" s="841"/>
      <c r="H295" s="842" t="s">
        <v>6961</v>
      </c>
      <c r="I295" s="843"/>
      <c r="J295" s="843"/>
      <c r="K295" s="843"/>
      <c r="L295" s="843"/>
      <c r="M295" s="843"/>
      <c r="N295" s="843"/>
      <c r="O295" s="843"/>
      <c r="P295" s="843"/>
      <c r="Q295" s="843"/>
      <c r="R295" s="843"/>
      <c r="S295" s="843"/>
      <c r="T295" s="843"/>
      <c r="U295" s="843"/>
      <c r="V295" s="843"/>
      <c r="W295" s="843"/>
      <c r="X295" s="843"/>
      <c r="Y295" s="843"/>
      <c r="Z295" s="843"/>
      <c r="AA295" s="843"/>
      <c r="AB295" s="843"/>
      <c r="AC295" s="844"/>
      <c r="AD295" s="621">
        <f>SUMIF('pdc 2015'!$G$612:$G$1604,'CE MINISTERIALE'!$B295,'pdc 2015'!$Q$612:$Q$1604)</f>
        <v>0</v>
      </c>
      <c r="AE295" s="827">
        <f t="shared" si="12"/>
        <v>0</v>
      </c>
      <c r="AF295" s="827"/>
      <c r="AG295" s="827"/>
      <c r="AH295" s="827"/>
      <c r="AI295" s="828"/>
      <c r="AJ295" s="615" t="s">
        <v>6571</v>
      </c>
    </row>
    <row r="296" spans="1:36" s="567" customFormat="1" ht="15" customHeight="1">
      <c r="A296" s="626"/>
      <c r="B296" s="839" t="s">
        <v>6962</v>
      </c>
      <c r="C296" s="840"/>
      <c r="D296" s="840"/>
      <c r="E296" s="840"/>
      <c r="F296" s="840"/>
      <c r="G296" s="841"/>
      <c r="H296" s="842" t="s">
        <v>6963</v>
      </c>
      <c r="I296" s="843"/>
      <c r="J296" s="843"/>
      <c r="K296" s="843"/>
      <c r="L296" s="843"/>
      <c r="M296" s="843"/>
      <c r="N296" s="843"/>
      <c r="O296" s="843"/>
      <c r="P296" s="843"/>
      <c r="Q296" s="843"/>
      <c r="R296" s="843"/>
      <c r="S296" s="843"/>
      <c r="T296" s="843"/>
      <c r="U296" s="843"/>
      <c r="V296" s="843"/>
      <c r="W296" s="843"/>
      <c r="X296" s="843"/>
      <c r="Y296" s="843"/>
      <c r="Z296" s="843"/>
      <c r="AA296" s="843"/>
      <c r="AB296" s="843"/>
      <c r="AC296" s="844"/>
      <c r="AD296" s="621">
        <f>SUM(AD297:AD298)</f>
        <v>0</v>
      </c>
      <c r="AE296" s="851">
        <f>SUM(AE297:AI298)</f>
        <v>0</v>
      </c>
      <c r="AF296" s="851"/>
      <c r="AG296" s="851"/>
      <c r="AH296" s="851"/>
      <c r="AI296" s="852"/>
      <c r="AJ296" s="615" t="s">
        <v>6571</v>
      </c>
    </row>
    <row r="297" spans="1:36" s="567" customFormat="1" ht="15" customHeight="1">
      <c r="A297" s="626"/>
      <c r="B297" s="845" t="s">
        <v>3619</v>
      </c>
      <c r="C297" s="846"/>
      <c r="D297" s="846"/>
      <c r="E297" s="846"/>
      <c r="F297" s="846"/>
      <c r="G297" s="847"/>
      <c r="H297" s="848" t="s">
        <v>6964</v>
      </c>
      <c r="I297" s="849"/>
      <c r="J297" s="849"/>
      <c r="K297" s="849"/>
      <c r="L297" s="849"/>
      <c r="M297" s="849"/>
      <c r="N297" s="849"/>
      <c r="O297" s="849"/>
      <c r="P297" s="849"/>
      <c r="Q297" s="849"/>
      <c r="R297" s="849"/>
      <c r="S297" s="849"/>
      <c r="T297" s="849"/>
      <c r="U297" s="849"/>
      <c r="V297" s="849"/>
      <c r="W297" s="849"/>
      <c r="X297" s="849"/>
      <c r="Y297" s="849"/>
      <c r="Z297" s="849"/>
      <c r="AA297" s="849"/>
      <c r="AB297" s="849"/>
      <c r="AC297" s="850"/>
      <c r="AD297" s="621">
        <f>SUMIF('pdc 2015'!$G$612:$G$1604,'CE MINISTERIALE'!$B297,'pdc 2015'!$Q$612:$Q$1604)</f>
        <v>0</v>
      </c>
      <c r="AE297" s="827">
        <f>ROUND(AD297/1000,0)</f>
        <v>0</v>
      </c>
      <c r="AF297" s="827"/>
      <c r="AG297" s="827"/>
      <c r="AH297" s="827"/>
      <c r="AI297" s="828"/>
      <c r="AJ297" s="615" t="s">
        <v>6571</v>
      </c>
    </row>
    <row r="298" spans="1:36" s="567" customFormat="1" ht="15" customHeight="1">
      <c r="A298" s="626"/>
      <c r="B298" s="845" t="s">
        <v>3625</v>
      </c>
      <c r="C298" s="846"/>
      <c r="D298" s="846"/>
      <c r="E298" s="846"/>
      <c r="F298" s="846"/>
      <c r="G298" s="847"/>
      <c r="H298" s="848" t="s">
        <v>6965</v>
      </c>
      <c r="I298" s="849"/>
      <c r="J298" s="849"/>
      <c r="K298" s="849"/>
      <c r="L298" s="849"/>
      <c r="M298" s="849"/>
      <c r="N298" s="849"/>
      <c r="O298" s="849"/>
      <c r="P298" s="849"/>
      <c r="Q298" s="849"/>
      <c r="R298" s="849"/>
      <c r="S298" s="849"/>
      <c r="T298" s="849"/>
      <c r="U298" s="849"/>
      <c r="V298" s="849"/>
      <c r="W298" s="849"/>
      <c r="X298" s="849"/>
      <c r="Y298" s="849"/>
      <c r="Z298" s="849"/>
      <c r="AA298" s="849"/>
      <c r="AB298" s="849"/>
      <c r="AC298" s="850"/>
      <c r="AD298" s="621">
        <f>SUMIF('pdc 2015'!$G$612:$G$1604,'CE MINISTERIALE'!$B298,'pdc 2015'!$Q$612:$Q$1604)</f>
        <v>0</v>
      </c>
      <c r="AE298" s="827">
        <f>ROUND(AD298/1000,0)</f>
        <v>0</v>
      </c>
      <c r="AF298" s="827"/>
      <c r="AG298" s="827"/>
      <c r="AH298" s="827"/>
      <c r="AI298" s="828"/>
      <c r="AJ298" s="615" t="s">
        <v>6571</v>
      </c>
    </row>
    <row r="299" spans="1:36" s="567" customFormat="1" ht="15" customHeight="1">
      <c r="A299" s="626"/>
      <c r="B299" s="839" t="s">
        <v>6966</v>
      </c>
      <c r="C299" s="840"/>
      <c r="D299" s="840"/>
      <c r="E299" s="840"/>
      <c r="F299" s="840"/>
      <c r="G299" s="841"/>
      <c r="H299" s="842" t="s">
        <v>6967</v>
      </c>
      <c r="I299" s="843"/>
      <c r="J299" s="843"/>
      <c r="K299" s="843"/>
      <c r="L299" s="843"/>
      <c r="M299" s="843"/>
      <c r="N299" s="843"/>
      <c r="O299" s="843"/>
      <c r="P299" s="843"/>
      <c r="Q299" s="843"/>
      <c r="R299" s="843"/>
      <c r="S299" s="843"/>
      <c r="T299" s="843"/>
      <c r="U299" s="843"/>
      <c r="V299" s="843"/>
      <c r="W299" s="843"/>
      <c r="X299" s="843"/>
      <c r="Y299" s="843"/>
      <c r="Z299" s="843"/>
      <c r="AA299" s="843"/>
      <c r="AB299" s="843"/>
      <c r="AC299" s="844"/>
      <c r="AD299" s="621">
        <f>SUM(AD300:AD302)</f>
        <v>0</v>
      </c>
      <c r="AE299" s="851">
        <f>SUM(AE300:AE302)</f>
        <v>0</v>
      </c>
      <c r="AF299" s="851"/>
      <c r="AG299" s="851"/>
      <c r="AH299" s="851"/>
      <c r="AI299" s="852"/>
      <c r="AJ299" s="615" t="s">
        <v>6571</v>
      </c>
    </row>
    <row r="300" spans="1:36" s="567" customFormat="1" ht="15" customHeight="1">
      <c r="A300" s="626" t="s">
        <v>6586</v>
      </c>
      <c r="B300" s="845" t="s">
        <v>6968</v>
      </c>
      <c r="C300" s="846"/>
      <c r="D300" s="846"/>
      <c r="E300" s="846"/>
      <c r="F300" s="846"/>
      <c r="G300" s="847"/>
      <c r="H300" s="848" t="s">
        <v>6969</v>
      </c>
      <c r="I300" s="849"/>
      <c r="J300" s="849"/>
      <c r="K300" s="849"/>
      <c r="L300" s="849"/>
      <c r="M300" s="849"/>
      <c r="N300" s="849"/>
      <c r="O300" s="849"/>
      <c r="P300" s="849"/>
      <c r="Q300" s="849"/>
      <c r="R300" s="849"/>
      <c r="S300" s="849"/>
      <c r="T300" s="849"/>
      <c r="U300" s="849"/>
      <c r="V300" s="849"/>
      <c r="W300" s="849"/>
      <c r="X300" s="849"/>
      <c r="Y300" s="849"/>
      <c r="Z300" s="849"/>
      <c r="AA300" s="849"/>
      <c r="AB300" s="849"/>
      <c r="AC300" s="850"/>
      <c r="AD300" s="621">
        <f>SUMIF('pdc 2015'!$G$612:$G$1604,'CE MINISTERIALE'!$B300,'pdc 2015'!$Q$612:$Q$1604)</f>
        <v>0</v>
      </c>
      <c r="AE300" s="827">
        <f>ROUND(AD300/1000,0)</f>
        <v>0</v>
      </c>
      <c r="AF300" s="827"/>
      <c r="AG300" s="827"/>
      <c r="AH300" s="827"/>
      <c r="AI300" s="828"/>
      <c r="AJ300" s="615" t="s">
        <v>6571</v>
      </c>
    </row>
    <row r="301" spans="1:36" s="567" customFormat="1" ht="15" customHeight="1">
      <c r="A301" s="615"/>
      <c r="B301" s="845" t="s">
        <v>3356</v>
      </c>
      <c r="C301" s="846"/>
      <c r="D301" s="846"/>
      <c r="E301" s="846"/>
      <c r="F301" s="846"/>
      <c r="G301" s="847"/>
      <c r="H301" s="848" t="s">
        <v>6970</v>
      </c>
      <c r="I301" s="849"/>
      <c r="J301" s="849"/>
      <c r="K301" s="849"/>
      <c r="L301" s="849"/>
      <c r="M301" s="849"/>
      <c r="N301" s="849"/>
      <c r="O301" s="849"/>
      <c r="P301" s="849"/>
      <c r="Q301" s="849"/>
      <c r="R301" s="849"/>
      <c r="S301" s="849"/>
      <c r="T301" s="849"/>
      <c r="U301" s="849"/>
      <c r="V301" s="849"/>
      <c r="W301" s="849"/>
      <c r="X301" s="849"/>
      <c r="Y301" s="849"/>
      <c r="Z301" s="849"/>
      <c r="AA301" s="849"/>
      <c r="AB301" s="849"/>
      <c r="AC301" s="850"/>
      <c r="AD301" s="621">
        <f>SUMIF('pdc 2015'!$G$612:$G$1604,'CE MINISTERIALE'!$B301,'pdc 2015'!$Q$612:$Q$1604)</f>
        <v>0</v>
      </c>
      <c r="AE301" s="827">
        <f>ROUND(AD301/1000,0)</f>
        <v>0</v>
      </c>
      <c r="AF301" s="827"/>
      <c r="AG301" s="827"/>
      <c r="AH301" s="827"/>
      <c r="AI301" s="828"/>
      <c r="AJ301" s="615" t="s">
        <v>6571</v>
      </c>
    </row>
    <row r="302" spans="1:36" s="567" customFormat="1" ht="15" customHeight="1">
      <c r="A302" s="626"/>
      <c r="B302" s="845" t="s">
        <v>2798</v>
      </c>
      <c r="C302" s="846"/>
      <c r="D302" s="846"/>
      <c r="E302" s="846"/>
      <c r="F302" s="846"/>
      <c r="G302" s="847"/>
      <c r="H302" s="848" t="s">
        <v>6971</v>
      </c>
      <c r="I302" s="849"/>
      <c r="J302" s="849"/>
      <c r="K302" s="849"/>
      <c r="L302" s="849"/>
      <c r="M302" s="849"/>
      <c r="N302" s="849"/>
      <c r="O302" s="849"/>
      <c r="P302" s="849"/>
      <c r="Q302" s="849"/>
      <c r="R302" s="849"/>
      <c r="S302" s="849"/>
      <c r="T302" s="849"/>
      <c r="U302" s="849"/>
      <c r="V302" s="849"/>
      <c r="W302" s="849"/>
      <c r="X302" s="849"/>
      <c r="Y302" s="849"/>
      <c r="Z302" s="849"/>
      <c r="AA302" s="849"/>
      <c r="AB302" s="849"/>
      <c r="AC302" s="850"/>
      <c r="AD302" s="621">
        <f>SUMIF('pdc 2015'!$G$612:$G$1604,'CE MINISTERIALE'!$B302,'pdc 2015'!$Q$612:$Q$1604)</f>
        <v>0</v>
      </c>
      <c r="AE302" s="827">
        <f>ROUND(AD302/1000,0)</f>
        <v>0</v>
      </c>
      <c r="AF302" s="827"/>
      <c r="AG302" s="827"/>
      <c r="AH302" s="827"/>
      <c r="AI302" s="828"/>
      <c r="AJ302" s="615" t="s">
        <v>6571</v>
      </c>
    </row>
    <row r="303" spans="1:36" s="567" customFormat="1" ht="15" customHeight="1">
      <c r="A303" s="615"/>
      <c r="B303" s="831" t="s">
        <v>6972</v>
      </c>
      <c r="C303" s="832"/>
      <c r="D303" s="832"/>
      <c r="E303" s="832"/>
      <c r="F303" s="832"/>
      <c r="G303" s="833"/>
      <c r="H303" s="834" t="s">
        <v>6973</v>
      </c>
      <c r="I303" s="835"/>
      <c r="J303" s="835"/>
      <c r="K303" s="835"/>
      <c r="L303" s="835"/>
      <c r="M303" s="835"/>
      <c r="N303" s="835"/>
      <c r="O303" s="835"/>
      <c r="P303" s="835"/>
      <c r="Q303" s="835"/>
      <c r="R303" s="835"/>
      <c r="S303" s="835"/>
      <c r="T303" s="835"/>
      <c r="U303" s="835"/>
      <c r="V303" s="835"/>
      <c r="W303" s="835"/>
      <c r="X303" s="835"/>
      <c r="Y303" s="835"/>
      <c r="Z303" s="835"/>
      <c r="AA303" s="835"/>
      <c r="AB303" s="835"/>
      <c r="AC303" s="836"/>
      <c r="AD303" s="624">
        <f>SUM(AD304:AD306)+AD312</f>
        <v>0</v>
      </c>
      <c r="AE303" s="851">
        <f>SUM(AE304:AE306)+AE312</f>
        <v>0</v>
      </c>
      <c r="AF303" s="851"/>
      <c r="AG303" s="851"/>
      <c r="AH303" s="851"/>
      <c r="AI303" s="852"/>
      <c r="AJ303" s="615" t="s">
        <v>6571</v>
      </c>
    </row>
    <row r="304" spans="1:36" s="567" customFormat="1" ht="15" customHeight="1">
      <c r="A304" s="615" t="s">
        <v>6586</v>
      </c>
      <c r="B304" s="839" t="s">
        <v>6974</v>
      </c>
      <c r="C304" s="840"/>
      <c r="D304" s="840"/>
      <c r="E304" s="840"/>
      <c r="F304" s="840"/>
      <c r="G304" s="841"/>
      <c r="H304" s="842" t="s">
        <v>6975</v>
      </c>
      <c r="I304" s="843"/>
      <c r="J304" s="843"/>
      <c r="K304" s="843"/>
      <c r="L304" s="843"/>
      <c r="M304" s="843"/>
      <c r="N304" s="843"/>
      <c r="O304" s="843"/>
      <c r="P304" s="843"/>
      <c r="Q304" s="843"/>
      <c r="R304" s="843"/>
      <c r="S304" s="843"/>
      <c r="T304" s="843"/>
      <c r="U304" s="843"/>
      <c r="V304" s="843"/>
      <c r="W304" s="843"/>
      <c r="X304" s="843"/>
      <c r="Y304" s="843"/>
      <c r="Z304" s="843"/>
      <c r="AA304" s="843"/>
      <c r="AB304" s="843"/>
      <c r="AC304" s="844"/>
      <c r="AD304" s="621">
        <f>SUMIF('pdc 2015'!$G$612:$G$1604,'CE MINISTERIALE'!$B304,'pdc 2015'!$Q$612:$Q$1604)</f>
        <v>0</v>
      </c>
      <c r="AE304" s="827">
        <f>ROUND(AD304/1000,0)</f>
        <v>0</v>
      </c>
      <c r="AF304" s="827"/>
      <c r="AG304" s="827"/>
      <c r="AH304" s="827"/>
      <c r="AI304" s="828"/>
      <c r="AJ304" s="615" t="s">
        <v>6571</v>
      </c>
    </row>
    <row r="305" spans="1:36" s="567" customFormat="1" ht="15" customHeight="1">
      <c r="A305" s="615"/>
      <c r="B305" s="839" t="s">
        <v>2827</v>
      </c>
      <c r="C305" s="840"/>
      <c r="D305" s="840"/>
      <c r="E305" s="840"/>
      <c r="F305" s="840"/>
      <c r="G305" s="841"/>
      <c r="H305" s="842" t="s">
        <v>6976</v>
      </c>
      <c r="I305" s="843"/>
      <c r="J305" s="843"/>
      <c r="K305" s="843"/>
      <c r="L305" s="843"/>
      <c r="M305" s="843"/>
      <c r="N305" s="843"/>
      <c r="O305" s="843"/>
      <c r="P305" s="843"/>
      <c r="Q305" s="843"/>
      <c r="R305" s="843"/>
      <c r="S305" s="843"/>
      <c r="T305" s="843"/>
      <c r="U305" s="843"/>
      <c r="V305" s="843"/>
      <c r="W305" s="843"/>
      <c r="X305" s="843"/>
      <c r="Y305" s="843"/>
      <c r="Z305" s="843"/>
      <c r="AA305" s="843"/>
      <c r="AB305" s="843"/>
      <c r="AC305" s="844"/>
      <c r="AD305" s="621">
        <f>SUMIF('pdc 2015'!$G$612:$G$1604,'CE MINISTERIALE'!$B305,'pdc 2015'!$Q$612:$Q$1604)</f>
        <v>0</v>
      </c>
      <c r="AE305" s="827">
        <f>ROUND(AD305/1000,0)</f>
        <v>0</v>
      </c>
      <c r="AF305" s="827"/>
      <c r="AG305" s="827"/>
      <c r="AH305" s="827"/>
      <c r="AI305" s="828"/>
      <c r="AJ305" s="615" t="s">
        <v>6571</v>
      </c>
    </row>
    <row r="306" spans="1:36" s="567" customFormat="1" ht="15" customHeight="1">
      <c r="A306" s="615"/>
      <c r="B306" s="839" t="s">
        <v>6977</v>
      </c>
      <c r="C306" s="840"/>
      <c r="D306" s="840"/>
      <c r="E306" s="840"/>
      <c r="F306" s="840"/>
      <c r="G306" s="841"/>
      <c r="H306" s="842" t="s">
        <v>6978</v>
      </c>
      <c r="I306" s="843"/>
      <c r="J306" s="843"/>
      <c r="K306" s="843"/>
      <c r="L306" s="843"/>
      <c r="M306" s="843"/>
      <c r="N306" s="843"/>
      <c r="O306" s="843"/>
      <c r="P306" s="843"/>
      <c r="Q306" s="843"/>
      <c r="R306" s="843"/>
      <c r="S306" s="843"/>
      <c r="T306" s="843"/>
      <c r="U306" s="843"/>
      <c r="V306" s="843"/>
      <c r="W306" s="843"/>
      <c r="X306" s="843"/>
      <c r="Y306" s="843"/>
      <c r="Z306" s="843"/>
      <c r="AA306" s="843"/>
      <c r="AB306" s="843"/>
      <c r="AC306" s="844"/>
      <c r="AD306" s="621">
        <f>SUM(AD307:AD311)</f>
        <v>0</v>
      </c>
      <c r="AE306" s="851">
        <f>SUM(AE307:AE311)</f>
        <v>0</v>
      </c>
      <c r="AF306" s="851"/>
      <c r="AG306" s="851"/>
      <c r="AH306" s="851"/>
      <c r="AI306" s="852"/>
      <c r="AJ306" s="615" t="s">
        <v>6571</v>
      </c>
    </row>
    <row r="307" spans="1:36" s="567" customFormat="1" ht="15" customHeight="1">
      <c r="A307" s="615"/>
      <c r="B307" s="845" t="s">
        <v>2835</v>
      </c>
      <c r="C307" s="846"/>
      <c r="D307" s="846"/>
      <c r="E307" s="846"/>
      <c r="F307" s="846"/>
      <c r="G307" s="847"/>
      <c r="H307" s="848" t="s">
        <v>6979</v>
      </c>
      <c r="I307" s="849"/>
      <c r="J307" s="849"/>
      <c r="K307" s="849"/>
      <c r="L307" s="849"/>
      <c r="M307" s="849"/>
      <c r="N307" s="849"/>
      <c r="O307" s="849"/>
      <c r="P307" s="849"/>
      <c r="Q307" s="849"/>
      <c r="R307" s="849"/>
      <c r="S307" s="849"/>
      <c r="T307" s="849"/>
      <c r="U307" s="849"/>
      <c r="V307" s="849"/>
      <c r="W307" s="849"/>
      <c r="X307" s="849"/>
      <c r="Y307" s="849"/>
      <c r="Z307" s="849"/>
      <c r="AA307" s="849"/>
      <c r="AB307" s="849"/>
      <c r="AC307" s="850"/>
      <c r="AD307" s="621">
        <f>SUMIF('pdc 2015'!$G$612:$G$1604,'CE MINISTERIALE'!$B307,'pdc 2015'!$Q$612:$Q$1604)</f>
        <v>0</v>
      </c>
      <c r="AE307" s="827">
        <f>ROUND(AD307/1000,0)</f>
        <v>0</v>
      </c>
      <c r="AF307" s="827"/>
      <c r="AG307" s="827"/>
      <c r="AH307" s="827"/>
      <c r="AI307" s="828"/>
      <c r="AJ307" s="615" t="s">
        <v>6571</v>
      </c>
    </row>
    <row r="308" spans="1:36" s="567" customFormat="1" ht="15" customHeight="1">
      <c r="A308" s="615"/>
      <c r="B308" s="845" t="s">
        <v>4388</v>
      </c>
      <c r="C308" s="846"/>
      <c r="D308" s="846"/>
      <c r="E308" s="846"/>
      <c r="F308" s="846"/>
      <c r="G308" s="847"/>
      <c r="H308" s="848" t="s">
        <v>6980</v>
      </c>
      <c r="I308" s="849"/>
      <c r="J308" s="849"/>
      <c r="K308" s="849"/>
      <c r="L308" s="849"/>
      <c r="M308" s="849"/>
      <c r="N308" s="849"/>
      <c r="O308" s="849"/>
      <c r="P308" s="849"/>
      <c r="Q308" s="849"/>
      <c r="R308" s="849"/>
      <c r="S308" s="849"/>
      <c r="T308" s="849"/>
      <c r="U308" s="849"/>
      <c r="V308" s="849"/>
      <c r="W308" s="849"/>
      <c r="X308" s="849"/>
      <c r="Y308" s="849"/>
      <c r="Z308" s="849"/>
      <c r="AA308" s="849"/>
      <c r="AB308" s="849"/>
      <c r="AC308" s="850"/>
      <c r="AD308" s="621">
        <f>SUMIF('pdc 2015'!$G$612:$G$1604,'CE MINISTERIALE'!$B308,'pdc 2015'!$Q$612:$Q$1604)</f>
        <v>0</v>
      </c>
      <c r="AE308" s="827">
        <f>ROUND(AD308/1000,0)</f>
        <v>0</v>
      </c>
      <c r="AF308" s="827"/>
      <c r="AG308" s="827"/>
      <c r="AH308" s="827"/>
      <c r="AI308" s="828"/>
      <c r="AJ308" s="615" t="s">
        <v>6571</v>
      </c>
    </row>
    <row r="309" spans="1:36" s="567" customFormat="1" ht="15" customHeight="1">
      <c r="A309" s="615"/>
      <c r="B309" s="845" t="s">
        <v>6981</v>
      </c>
      <c r="C309" s="846"/>
      <c r="D309" s="846"/>
      <c r="E309" s="846"/>
      <c r="F309" s="846"/>
      <c r="G309" s="847"/>
      <c r="H309" s="848" t="s">
        <v>6982</v>
      </c>
      <c r="I309" s="849"/>
      <c r="J309" s="849"/>
      <c r="K309" s="849"/>
      <c r="L309" s="849"/>
      <c r="M309" s="849"/>
      <c r="N309" s="849"/>
      <c r="O309" s="849"/>
      <c r="P309" s="849"/>
      <c r="Q309" s="849"/>
      <c r="R309" s="849"/>
      <c r="S309" s="849"/>
      <c r="T309" s="849"/>
      <c r="U309" s="849"/>
      <c r="V309" s="849"/>
      <c r="W309" s="849"/>
      <c r="X309" s="849"/>
      <c r="Y309" s="849"/>
      <c r="Z309" s="849"/>
      <c r="AA309" s="849"/>
      <c r="AB309" s="849"/>
      <c r="AC309" s="850"/>
      <c r="AD309" s="621">
        <f>SUMIF('pdc 2015'!$G$612:$G$1604,'CE MINISTERIALE'!$B309,'pdc 2015'!$Q$612:$Q$1604)</f>
        <v>0</v>
      </c>
      <c r="AE309" s="827">
        <f>ROUND(AD309/1000,0)</f>
        <v>0</v>
      </c>
      <c r="AF309" s="827"/>
      <c r="AG309" s="827"/>
      <c r="AH309" s="827"/>
      <c r="AI309" s="828"/>
      <c r="AJ309" s="615" t="s">
        <v>6571</v>
      </c>
    </row>
    <row r="310" spans="1:36" s="567" customFormat="1" ht="15" customHeight="1">
      <c r="A310" s="615"/>
      <c r="B310" s="845" t="s">
        <v>6983</v>
      </c>
      <c r="C310" s="846"/>
      <c r="D310" s="846"/>
      <c r="E310" s="846"/>
      <c r="F310" s="846"/>
      <c r="G310" s="847"/>
      <c r="H310" s="848" t="s">
        <v>6984</v>
      </c>
      <c r="I310" s="849"/>
      <c r="J310" s="849"/>
      <c r="K310" s="849"/>
      <c r="L310" s="849"/>
      <c r="M310" s="849"/>
      <c r="N310" s="849"/>
      <c r="O310" s="849"/>
      <c r="P310" s="849"/>
      <c r="Q310" s="849"/>
      <c r="R310" s="849"/>
      <c r="S310" s="849"/>
      <c r="T310" s="849"/>
      <c r="U310" s="849"/>
      <c r="V310" s="849"/>
      <c r="W310" s="849"/>
      <c r="X310" s="849"/>
      <c r="Y310" s="849"/>
      <c r="Z310" s="849"/>
      <c r="AA310" s="849"/>
      <c r="AB310" s="849"/>
      <c r="AC310" s="850"/>
      <c r="AD310" s="621">
        <f>SUMIF('pdc 2015'!$G$612:$G$1604,'CE MINISTERIALE'!$B310,'pdc 2015'!$Q$612:$Q$1604)</f>
        <v>0</v>
      </c>
      <c r="AE310" s="827">
        <f>ROUND(AD310/1000,0)</f>
        <v>0</v>
      </c>
      <c r="AF310" s="827"/>
      <c r="AG310" s="827"/>
      <c r="AH310" s="827"/>
      <c r="AI310" s="828"/>
      <c r="AJ310" s="615" t="s">
        <v>6571</v>
      </c>
    </row>
    <row r="311" spans="1:36" s="567" customFormat="1" ht="15" customHeight="1">
      <c r="A311" s="615"/>
      <c r="B311" s="845" t="s">
        <v>4398</v>
      </c>
      <c r="C311" s="846"/>
      <c r="D311" s="846"/>
      <c r="E311" s="846"/>
      <c r="F311" s="846"/>
      <c r="G311" s="847"/>
      <c r="H311" s="848" t="s">
        <v>6985</v>
      </c>
      <c r="I311" s="849"/>
      <c r="J311" s="849"/>
      <c r="K311" s="849"/>
      <c r="L311" s="849"/>
      <c r="M311" s="849"/>
      <c r="N311" s="849"/>
      <c r="O311" s="849"/>
      <c r="P311" s="849"/>
      <c r="Q311" s="849"/>
      <c r="R311" s="849"/>
      <c r="S311" s="849"/>
      <c r="T311" s="849"/>
      <c r="U311" s="849"/>
      <c r="V311" s="849"/>
      <c r="W311" s="849"/>
      <c r="X311" s="849"/>
      <c r="Y311" s="849"/>
      <c r="Z311" s="849"/>
      <c r="AA311" s="849"/>
      <c r="AB311" s="849"/>
      <c r="AC311" s="850"/>
      <c r="AD311" s="621">
        <f>SUMIF('pdc 2015'!$G$612:$G$1604,'CE MINISTERIALE'!$B311,'pdc 2015'!$Q$612:$Q$1604)</f>
        <v>0</v>
      </c>
      <c r="AE311" s="827">
        <f>ROUND(AD311/1000,0)</f>
        <v>0</v>
      </c>
      <c r="AF311" s="827"/>
      <c r="AG311" s="827"/>
      <c r="AH311" s="827"/>
      <c r="AI311" s="828"/>
      <c r="AJ311" s="615" t="s">
        <v>6571</v>
      </c>
    </row>
    <row r="312" spans="1:36" s="567" customFormat="1" ht="15" customHeight="1">
      <c r="A312" s="615"/>
      <c r="B312" s="839" t="s">
        <v>6986</v>
      </c>
      <c r="C312" s="840"/>
      <c r="D312" s="840"/>
      <c r="E312" s="840"/>
      <c r="F312" s="840"/>
      <c r="G312" s="841"/>
      <c r="H312" s="842" t="s">
        <v>6987</v>
      </c>
      <c r="I312" s="843"/>
      <c r="J312" s="843"/>
      <c r="K312" s="843"/>
      <c r="L312" s="843"/>
      <c r="M312" s="843"/>
      <c r="N312" s="843"/>
      <c r="O312" s="843"/>
      <c r="P312" s="843"/>
      <c r="Q312" s="843"/>
      <c r="R312" s="843"/>
      <c r="S312" s="843"/>
      <c r="T312" s="843"/>
      <c r="U312" s="843"/>
      <c r="V312" s="843"/>
      <c r="W312" s="843"/>
      <c r="X312" s="843"/>
      <c r="Y312" s="843"/>
      <c r="Z312" s="843"/>
      <c r="AA312" s="843"/>
      <c r="AB312" s="843"/>
      <c r="AC312" s="844"/>
      <c r="AD312" s="621">
        <f>SUM(AD313:AD315)</f>
        <v>0</v>
      </c>
      <c r="AE312" s="851">
        <f>SUM(AE313:AE315)</f>
        <v>0</v>
      </c>
      <c r="AF312" s="851"/>
      <c r="AG312" s="851"/>
      <c r="AH312" s="851"/>
      <c r="AI312" s="852"/>
      <c r="AJ312" s="615" t="s">
        <v>6571</v>
      </c>
    </row>
    <row r="313" spans="1:36" s="567" customFormat="1" ht="31.15" customHeight="1">
      <c r="A313" s="615" t="s">
        <v>6586</v>
      </c>
      <c r="B313" s="845" t="s">
        <v>6988</v>
      </c>
      <c r="C313" s="846"/>
      <c r="D313" s="846"/>
      <c r="E313" s="846"/>
      <c r="F313" s="846"/>
      <c r="G313" s="847"/>
      <c r="H313" s="848" t="s">
        <v>6989</v>
      </c>
      <c r="I313" s="849"/>
      <c r="J313" s="849"/>
      <c r="K313" s="849"/>
      <c r="L313" s="849"/>
      <c r="M313" s="849"/>
      <c r="N313" s="849"/>
      <c r="O313" s="849"/>
      <c r="P313" s="849"/>
      <c r="Q313" s="849"/>
      <c r="R313" s="849"/>
      <c r="S313" s="849"/>
      <c r="T313" s="849"/>
      <c r="U313" s="849"/>
      <c r="V313" s="849"/>
      <c r="W313" s="849"/>
      <c r="X313" s="849"/>
      <c r="Y313" s="849"/>
      <c r="Z313" s="849"/>
      <c r="AA313" s="849"/>
      <c r="AB313" s="849"/>
      <c r="AC313" s="850"/>
      <c r="AD313" s="621">
        <f>SUMIF('pdc 2015'!$G$612:$G$1604,'CE MINISTERIALE'!$B313,'pdc 2015'!$Q$612:$Q$1604)</f>
        <v>0</v>
      </c>
      <c r="AE313" s="827">
        <f>ROUND(AD313/1000,0)</f>
        <v>0</v>
      </c>
      <c r="AF313" s="827"/>
      <c r="AG313" s="827"/>
      <c r="AH313" s="827"/>
      <c r="AI313" s="828"/>
      <c r="AJ313" s="615" t="s">
        <v>6571</v>
      </c>
    </row>
    <row r="314" spans="1:36" s="567" customFormat="1" ht="27.6" customHeight="1">
      <c r="A314" s="615"/>
      <c r="B314" s="845" t="s">
        <v>4464</v>
      </c>
      <c r="C314" s="846"/>
      <c r="D314" s="846"/>
      <c r="E314" s="846"/>
      <c r="F314" s="846"/>
      <c r="G314" s="847"/>
      <c r="H314" s="848" t="s">
        <v>6990</v>
      </c>
      <c r="I314" s="849"/>
      <c r="J314" s="849"/>
      <c r="K314" s="849"/>
      <c r="L314" s="849"/>
      <c r="M314" s="849"/>
      <c r="N314" s="849"/>
      <c r="O314" s="849"/>
      <c r="P314" s="849"/>
      <c r="Q314" s="849"/>
      <c r="R314" s="849"/>
      <c r="S314" s="849"/>
      <c r="T314" s="849"/>
      <c r="U314" s="849"/>
      <c r="V314" s="849"/>
      <c r="W314" s="849"/>
      <c r="X314" s="849"/>
      <c r="Y314" s="849"/>
      <c r="Z314" s="849"/>
      <c r="AA314" s="849"/>
      <c r="AB314" s="849"/>
      <c r="AC314" s="850"/>
      <c r="AD314" s="621">
        <f>SUMIF('pdc 2015'!$G$612:$G$1604,'CE MINISTERIALE'!$B314,'pdc 2015'!$Q$612:$Q$1604)</f>
        <v>0</v>
      </c>
      <c r="AE314" s="827">
        <f>ROUND(AD314/1000,0)</f>
        <v>0</v>
      </c>
      <c r="AF314" s="827"/>
      <c r="AG314" s="827"/>
      <c r="AH314" s="827"/>
      <c r="AI314" s="828"/>
      <c r="AJ314" s="615" t="s">
        <v>6571</v>
      </c>
    </row>
    <row r="315" spans="1:36" s="567" customFormat="1" ht="30" customHeight="1">
      <c r="A315" s="615" t="s">
        <v>6646</v>
      </c>
      <c r="B315" s="845" t="s">
        <v>4458</v>
      </c>
      <c r="C315" s="846"/>
      <c r="D315" s="846"/>
      <c r="E315" s="846"/>
      <c r="F315" s="846"/>
      <c r="G315" s="847"/>
      <c r="H315" s="848" t="s">
        <v>6991</v>
      </c>
      <c r="I315" s="849"/>
      <c r="J315" s="849"/>
      <c r="K315" s="849"/>
      <c r="L315" s="849"/>
      <c r="M315" s="849"/>
      <c r="N315" s="849"/>
      <c r="O315" s="849"/>
      <c r="P315" s="849"/>
      <c r="Q315" s="849"/>
      <c r="R315" s="849"/>
      <c r="S315" s="849"/>
      <c r="T315" s="849"/>
      <c r="U315" s="849"/>
      <c r="V315" s="849"/>
      <c r="W315" s="849"/>
      <c r="X315" s="849"/>
      <c r="Y315" s="849"/>
      <c r="Z315" s="849"/>
      <c r="AA315" s="849"/>
      <c r="AB315" s="849"/>
      <c r="AC315" s="850"/>
      <c r="AD315" s="621">
        <f>SUMIF('pdc 2015'!$G$612:$G$1604,'CE MINISTERIALE'!$B315,'pdc 2015'!$Q$612:$Q$1604)</f>
        <v>0</v>
      </c>
      <c r="AE315" s="827">
        <f>ROUND(AD315/1000,0)</f>
        <v>0</v>
      </c>
      <c r="AF315" s="827"/>
      <c r="AG315" s="827"/>
      <c r="AH315" s="827"/>
      <c r="AI315" s="828"/>
      <c r="AJ315" s="615" t="s">
        <v>6571</v>
      </c>
    </row>
    <row r="316" spans="1:36" s="567" customFormat="1" ht="15" customHeight="1">
      <c r="A316" s="615"/>
      <c r="B316" s="831" t="s">
        <v>6992</v>
      </c>
      <c r="C316" s="832"/>
      <c r="D316" s="832"/>
      <c r="E316" s="832"/>
      <c r="F316" s="832"/>
      <c r="G316" s="833"/>
      <c r="H316" s="834" t="s">
        <v>6993</v>
      </c>
      <c r="I316" s="835"/>
      <c r="J316" s="835"/>
      <c r="K316" s="835"/>
      <c r="L316" s="835"/>
      <c r="M316" s="835"/>
      <c r="N316" s="835"/>
      <c r="O316" s="835"/>
      <c r="P316" s="835"/>
      <c r="Q316" s="835"/>
      <c r="R316" s="835"/>
      <c r="S316" s="835"/>
      <c r="T316" s="835"/>
      <c r="U316" s="835"/>
      <c r="V316" s="835"/>
      <c r="W316" s="835"/>
      <c r="X316" s="835"/>
      <c r="Y316" s="835"/>
      <c r="Z316" s="835"/>
      <c r="AA316" s="835"/>
      <c r="AB316" s="835"/>
      <c r="AC316" s="836"/>
      <c r="AD316" s="624">
        <f>SUM(AD317:AD318)</f>
        <v>0</v>
      </c>
      <c r="AE316" s="851">
        <f>SUM(AE317:AE318)</f>
        <v>0</v>
      </c>
      <c r="AF316" s="851"/>
      <c r="AG316" s="851"/>
      <c r="AH316" s="851"/>
      <c r="AI316" s="852"/>
      <c r="AJ316" s="615" t="s">
        <v>6571</v>
      </c>
    </row>
    <row r="317" spans="1:36" s="567" customFormat="1" ht="15" customHeight="1">
      <c r="A317" s="615"/>
      <c r="B317" s="839" t="s">
        <v>4425</v>
      </c>
      <c r="C317" s="840"/>
      <c r="D317" s="840"/>
      <c r="E317" s="840"/>
      <c r="F317" s="840"/>
      <c r="G317" s="841"/>
      <c r="H317" s="842" t="s">
        <v>6994</v>
      </c>
      <c r="I317" s="843"/>
      <c r="J317" s="843"/>
      <c r="K317" s="843"/>
      <c r="L317" s="843"/>
      <c r="M317" s="843"/>
      <c r="N317" s="843"/>
      <c r="O317" s="843"/>
      <c r="P317" s="843"/>
      <c r="Q317" s="843"/>
      <c r="R317" s="843"/>
      <c r="S317" s="843"/>
      <c r="T317" s="843"/>
      <c r="U317" s="843"/>
      <c r="V317" s="843"/>
      <c r="W317" s="843"/>
      <c r="X317" s="843"/>
      <c r="Y317" s="843"/>
      <c r="Z317" s="843"/>
      <c r="AA317" s="843"/>
      <c r="AB317" s="843"/>
      <c r="AC317" s="844"/>
      <c r="AD317" s="621">
        <f>SUMIF('pdc 2015'!$G$612:$G$1604,'CE MINISTERIALE'!$B317,'pdc 2015'!$Q$612:$Q$1604)</f>
        <v>0</v>
      </c>
      <c r="AE317" s="827">
        <f>ROUND(AD317/1000,0)</f>
        <v>0</v>
      </c>
      <c r="AF317" s="827"/>
      <c r="AG317" s="827"/>
      <c r="AH317" s="827"/>
      <c r="AI317" s="828"/>
      <c r="AJ317" s="615" t="s">
        <v>6571</v>
      </c>
    </row>
    <row r="318" spans="1:36" s="567" customFormat="1" ht="15" customHeight="1">
      <c r="A318" s="615"/>
      <c r="B318" s="839" t="s">
        <v>4412</v>
      </c>
      <c r="C318" s="840"/>
      <c r="D318" s="840"/>
      <c r="E318" s="840"/>
      <c r="F318" s="840"/>
      <c r="G318" s="841"/>
      <c r="H318" s="842" t="s">
        <v>6995</v>
      </c>
      <c r="I318" s="843"/>
      <c r="J318" s="843"/>
      <c r="K318" s="843"/>
      <c r="L318" s="843"/>
      <c r="M318" s="843"/>
      <c r="N318" s="843"/>
      <c r="O318" s="843"/>
      <c r="P318" s="843"/>
      <c r="Q318" s="843"/>
      <c r="R318" s="843"/>
      <c r="S318" s="843"/>
      <c r="T318" s="843"/>
      <c r="U318" s="843"/>
      <c r="V318" s="843"/>
      <c r="W318" s="843"/>
      <c r="X318" s="843"/>
      <c r="Y318" s="843"/>
      <c r="Z318" s="843"/>
      <c r="AA318" s="843"/>
      <c r="AB318" s="843"/>
      <c r="AC318" s="844"/>
      <c r="AD318" s="621">
        <f>SUMIF('pdc 2015'!$G$612:$G$1604,'CE MINISTERIALE'!$B318,'pdc 2015'!$Q$612:$Q$1604)</f>
        <v>0</v>
      </c>
      <c r="AE318" s="827">
        <f>ROUND(AD318/1000,0)</f>
        <v>0</v>
      </c>
      <c r="AF318" s="827"/>
      <c r="AG318" s="827"/>
      <c r="AH318" s="827"/>
      <c r="AI318" s="828"/>
      <c r="AJ318" s="615" t="s">
        <v>6571</v>
      </c>
    </row>
    <row r="319" spans="1:36" s="567" customFormat="1" ht="15" customHeight="1">
      <c r="A319" s="615"/>
      <c r="B319" s="821" t="s">
        <v>6996</v>
      </c>
      <c r="C319" s="822"/>
      <c r="D319" s="822"/>
      <c r="E319" s="822"/>
      <c r="F319" s="822"/>
      <c r="G319" s="823"/>
      <c r="H319" s="824" t="s">
        <v>6997</v>
      </c>
      <c r="I319" s="825"/>
      <c r="J319" s="825"/>
      <c r="K319" s="825"/>
      <c r="L319" s="825"/>
      <c r="M319" s="825"/>
      <c r="N319" s="825"/>
      <c r="O319" s="825"/>
      <c r="P319" s="825"/>
      <c r="Q319" s="825"/>
      <c r="R319" s="825"/>
      <c r="S319" s="825"/>
      <c r="T319" s="825"/>
      <c r="U319" s="825"/>
      <c r="V319" s="825"/>
      <c r="W319" s="825"/>
      <c r="X319" s="825"/>
      <c r="Y319" s="825"/>
      <c r="Z319" s="825"/>
      <c r="AA319" s="825"/>
      <c r="AB319" s="825"/>
      <c r="AC319" s="826"/>
      <c r="AD319" s="624">
        <f>SUM(AD320:AD326)</f>
        <v>0</v>
      </c>
      <c r="AE319" s="829">
        <f>SUM(AE320:AE326)</f>
        <v>0</v>
      </c>
      <c r="AF319" s="829"/>
      <c r="AG319" s="829"/>
      <c r="AH319" s="829"/>
      <c r="AI319" s="830"/>
      <c r="AJ319" s="615" t="s">
        <v>6571</v>
      </c>
    </row>
    <row r="320" spans="1:36" s="567" customFormat="1" ht="15" customHeight="1">
      <c r="A320" s="615"/>
      <c r="B320" s="839" t="s">
        <v>2657</v>
      </c>
      <c r="C320" s="840"/>
      <c r="D320" s="840"/>
      <c r="E320" s="840"/>
      <c r="F320" s="840"/>
      <c r="G320" s="841"/>
      <c r="H320" s="842" t="s">
        <v>6998</v>
      </c>
      <c r="I320" s="843"/>
      <c r="J320" s="843"/>
      <c r="K320" s="843"/>
      <c r="L320" s="843"/>
      <c r="M320" s="843"/>
      <c r="N320" s="843"/>
      <c r="O320" s="843"/>
      <c r="P320" s="843"/>
      <c r="Q320" s="843"/>
      <c r="R320" s="843"/>
      <c r="S320" s="843"/>
      <c r="T320" s="843"/>
      <c r="U320" s="843"/>
      <c r="V320" s="843"/>
      <c r="W320" s="843"/>
      <c r="X320" s="843"/>
      <c r="Y320" s="843"/>
      <c r="Z320" s="843"/>
      <c r="AA320" s="843"/>
      <c r="AB320" s="843"/>
      <c r="AC320" s="844"/>
      <c r="AD320" s="621">
        <f>SUMIF('pdc 2015'!$G$612:$G$1604,'CE MINISTERIALE'!$B320,'pdc 2015'!$Q$612:$Q$1604)</f>
        <v>0</v>
      </c>
      <c r="AE320" s="827">
        <f t="shared" ref="AE320:AE326" si="13">ROUND(AD320/1000,0)</f>
        <v>0</v>
      </c>
      <c r="AF320" s="827"/>
      <c r="AG320" s="827"/>
      <c r="AH320" s="827"/>
      <c r="AI320" s="828"/>
      <c r="AJ320" s="615" t="s">
        <v>6571</v>
      </c>
    </row>
    <row r="321" spans="1:36" s="567" customFormat="1" ht="15" customHeight="1">
      <c r="A321" s="626"/>
      <c r="B321" s="839" t="s">
        <v>2665</v>
      </c>
      <c r="C321" s="840"/>
      <c r="D321" s="840"/>
      <c r="E321" s="840"/>
      <c r="F321" s="840"/>
      <c r="G321" s="841"/>
      <c r="H321" s="842" t="s">
        <v>6999</v>
      </c>
      <c r="I321" s="843"/>
      <c r="J321" s="843"/>
      <c r="K321" s="843"/>
      <c r="L321" s="843"/>
      <c r="M321" s="843"/>
      <c r="N321" s="843"/>
      <c r="O321" s="843"/>
      <c r="P321" s="843"/>
      <c r="Q321" s="843"/>
      <c r="R321" s="843"/>
      <c r="S321" s="843"/>
      <c r="T321" s="843"/>
      <c r="U321" s="843"/>
      <c r="V321" s="843"/>
      <c r="W321" s="843"/>
      <c r="X321" s="843"/>
      <c r="Y321" s="843"/>
      <c r="Z321" s="843"/>
      <c r="AA321" s="843"/>
      <c r="AB321" s="843"/>
      <c r="AC321" s="844"/>
      <c r="AD321" s="621">
        <f>SUMIF('pdc 2015'!$G$612:$G$1604,'CE MINISTERIALE'!$B321,'pdc 2015'!$Q$612:$Q$1604)</f>
        <v>0</v>
      </c>
      <c r="AE321" s="827">
        <f t="shared" si="13"/>
        <v>0</v>
      </c>
      <c r="AF321" s="827"/>
      <c r="AG321" s="827"/>
      <c r="AH321" s="827"/>
      <c r="AI321" s="828"/>
      <c r="AJ321" s="615" t="s">
        <v>6571</v>
      </c>
    </row>
    <row r="322" spans="1:36" s="567" customFormat="1" ht="15" customHeight="1">
      <c r="A322" s="626"/>
      <c r="B322" s="839" t="s">
        <v>2672</v>
      </c>
      <c r="C322" s="840"/>
      <c r="D322" s="840"/>
      <c r="E322" s="840"/>
      <c r="F322" s="840"/>
      <c r="G322" s="841"/>
      <c r="H322" s="842" t="s">
        <v>7000</v>
      </c>
      <c r="I322" s="843"/>
      <c r="J322" s="843"/>
      <c r="K322" s="843"/>
      <c r="L322" s="843"/>
      <c r="M322" s="843"/>
      <c r="N322" s="843"/>
      <c r="O322" s="843"/>
      <c r="P322" s="843"/>
      <c r="Q322" s="843"/>
      <c r="R322" s="843"/>
      <c r="S322" s="843"/>
      <c r="T322" s="843"/>
      <c r="U322" s="843"/>
      <c r="V322" s="843"/>
      <c r="W322" s="843"/>
      <c r="X322" s="843"/>
      <c r="Y322" s="843"/>
      <c r="Z322" s="843"/>
      <c r="AA322" s="843"/>
      <c r="AB322" s="843"/>
      <c r="AC322" s="844"/>
      <c r="AD322" s="621">
        <f>SUMIF('pdc 2015'!$G$612:$G$1604,'CE MINISTERIALE'!$B322,'pdc 2015'!$Q$612:$Q$1604)</f>
        <v>0</v>
      </c>
      <c r="AE322" s="827">
        <f t="shared" si="13"/>
        <v>0</v>
      </c>
      <c r="AF322" s="827"/>
      <c r="AG322" s="827"/>
      <c r="AH322" s="827"/>
      <c r="AI322" s="828"/>
      <c r="AJ322" s="615" t="s">
        <v>6571</v>
      </c>
    </row>
    <row r="323" spans="1:36" s="567" customFormat="1" ht="15" customHeight="1">
      <c r="A323" s="626"/>
      <c r="B323" s="839" t="s">
        <v>2698</v>
      </c>
      <c r="C323" s="840"/>
      <c r="D323" s="840"/>
      <c r="E323" s="840"/>
      <c r="F323" s="840"/>
      <c r="G323" s="841"/>
      <c r="H323" s="842" t="s">
        <v>7001</v>
      </c>
      <c r="I323" s="843"/>
      <c r="J323" s="843"/>
      <c r="K323" s="843"/>
      <c r="L323" s="843"/>
      <c r="M323" s="843"/>
      <c r="N323" s="843"/>
      <c r="O323" s="843"/>
      <c r="P323" s="843"/>
      <c r="Q323" s="843"/>
      <c r="R323" s="843"/>
      <c r="S323" s="843"/>
      <c r="T323" s="843"/>
      <c r="U323" s="843"/>
      <c r="V323" s="843"/>
      <c r="W323" s="843"/>
      <c r="X323" s="843"/>
      <c r="Y323" s="843"/>
      <c r="Z323" s="843"/>
      <c r="AA323" s="843"/>
      <c r="AB323" s="843"/>
      <c r="AC323" s="844"/>
      <c r="AD323" s="621">
        <f>SUMIF('pdc 2015'!$G$612:$G$1604,'CE MINISTERIALE'!$B323,'pdc 2015'!$Q$612:$Q$1604)</f>
        <v>0</v>
      </c>
      <c r="AE323" s="827">
        <f t="shared" si="13"/>
        <v>0</v>
      </c>
      <c r="AF323" s="827"/>
      <c r="AG323" s="827"/>
      <c r="AH323" s="827"/>
      <c r="AI323" s="828"/>
      <c r="AJ323" s="615" t="s">
        <v>6571</v>
      </c>
    </row>
    <row r="324" spans="1:36" s="567" customFormat="1" ht="15" customHeight="1">
      <c r="A324" s="626"/>
      <c r="B324" s="839" t="s">
        <v>2691</v>
      </c>
      <c r="C324" s="840"/>
      <c r="D324" s="840"/>
      <c r="E324" s="840"/>
      <c r="F324" s="840"/>
      <c r="G324" s="841"/>
      <c r="H324" s="842" t="s">
        <v>7002</v>
      </c>
      <c r="I324" s="843"/>
      <c r="J324" s="843"/>
      <c r="K324" s="843"/>
      <c r="L324" s="843"/>
      <c r="M324" s="843"/>
      <c r="N324" s="843"/>
      <c r="O324" s="843"/>
      <c r="P324" s="843"/>
      <c r="Q324" s="843"/>
      <c r="R324" s="843"/>
      <c r="S324" s="843"/>
      <c r="T324" s="843"/>
      <c r="U324" s="843"/>
      <c r="V324" s="843"/>
      <c r="W324" s="843"/>
      <c r="X324" s="843"/>
      <c r="Y324" s="843"/>
      <c r="Z324" s="843"/>
      <c r="AA324" s="843"/>
      <c r="AB324" s="843"/>
      <c r="AC324" s="844"/>
      <c r="AD324" s="621">
        <f>SUMIF('pdc 2015'!$G$612:$G$1604,'CE MINISTERIALE'!$B324,'pdc 2015'!$Q$612:$Q$1604)</f>
        <v>0</v>
      </c>
      <c r="AE324" s="827">
        <f t="shared" si="13"/>
        <v>0</v>
      </c>
      <c r="AF324" s="827"/>
      <c r="AG324" s="827"/>
      <c r="AH324" s="827"/>
      <c r="AI324" s="828"/>
      <c r="AJ324" s="615" t="s">
        <v>6571</v>
      </c>
    </row>
    <row r="325" spans="1:36" s="567" customFormat="1" ht="15" customHeight="1">
      <c r="A325" s="626"/>
      <c r="B325" s="839" t="s">
        <v>2681</v>
      </c>
      <c r="C325" s="840"/>
      <c r="D325" s="840"/>
      <c r="E325" s="840"/>
      <c r="F325" s="840"/>
      <c r="G325" s="841"/>
      <c r="H325" s="842" t="s">
        <v>7003</v>
      </c>
      <c r="I325" s="843"/>
      <c r="J325" s="843"/>
      <c r="K325" s="843"/>
      <c r="L325" s="843"/>
      <c r="M325" s="843"/>
      <c r="N325" s="843"/>
      <c r="O325" s="843"/>
      <c r="P325" s="843"/>
      <c r="Q325" s="843"/>
      <c r="R325" s="843"/>
      <c r="S325" s="843"/>
      <c r="T325" s="843"/>
      <c r="U325" s="843"/>
      <c r="V325" s="843"/>
      <c r="W325" s="843"/>
      <c r="X325" s="843"/>
      <c r="Y325" s="843"/>
      <c r="Z325" s="843"/>
      <c r="AA325" s="843"/>
      <c r="AB325" s="843"/>
      <c r="AC325" s="844"/>
      <c r="AD325" s="621">
        <f>SUMIF('pdc 2015'!$G$612:$G$1604,'CE MINISTERIALE'!$B325,'pdc 2015'!$Q$612:$Q$1604)</f>
        <v>0</v>
      </c>
      <c r="AE325" s="827">
        <f t="shared" si="13"/>
        <v>0</v>
      </c>
      <c r="AF325" s="827"/>
      <c r="AG325" s="827"/>
      <c r="AH325" s="827"/>
      <c r="AI325" s="828"/>
      <c r="AJ325" s="615" t="s">
        <v>6571</v>
      </c>
    </row>
    <row r="326" spans="1:36" s="567" customFormat="1" ht="15" customHeight="1">
      <c r="A326" s="615" t="s">
        <v>6586</v>
      </c>
      <c r="B326" s="839" t="s">
        <v>7004</v>
      </c>
      <c r="C326" s="840"/>
      <c r="D326" s="840"/>
      <c r="E326" s="840"/>
      <c r="F326" s="840"/>
      <c r="G326" s="841"/>
      <c r="H326" s="842" t="s">
        <v>7005</v>
      </c>
      <c r="I326" s="843"/>
      <c r="J326" s="843"/>
      <c r="K326" s="843"/>
      <c r="L326" s="843"/>
      <c r="M326" s="843"/>
      <c r="N326" s="843"/>
      <c r="O326" s="843"/>
      <c r="P326" s="843"/>
      <c r="Q326" s="843"/>
      <c r="R326" s="843"/>
      <c r="S326" s="843"/>
      <c r="T326" s="843"/>
      <c r="U326" s="843"/>
      <c r="V326" s="843"/>
      <c r="W326" s="843"/>
      <c r="X326" s="843"/>
      <c r="Y326" s="843"/>
      <c r="Z326" s="843"/>
      <c r="AA326" s="843"/>
      <c r="AB326" s="843"/>
      <c r="AC326" s="844"/>
      <c r="AD326" s="621">
        <f>SUMIF('pdc 2015'!$G$612:$G$1604,'CE MINISTERIALE'!$B326,'pdc 2015'!$Q$612:$Q$1604)</f>
        <v>0</v>
      </c>
      <c r="AE326" s="827">
        <f t="shared" si="13"/>
        <v>0</v>
      </c>
      <c r="AF326" s="827"/>
      <c r="AG326" s="827"/>
      <c r="AH326" s="827"/>
      <c r="AI326" s="828"/>
      <c r="AJ326" s="615" t="s">
        <v>6571</v>
      </c>
    </row>
    <row r="327" spans="1:36" s="567" customFormat="1" ht="15" customHeight="1">
      <c r="A327" s="615"/>
      <c r="B327" s="821" t="s">
        <v>7006</v>
      </c>
      <c r="C327" s="822"/>
      <c r="D327" s="822"/>
      <c r="E327" s="822"/>
      <c r="F327" s="822"/>
      <c r="G327" s="823"/>
      <c r="H327" s="824" t="s">
        <v>7007</v>
      </c>
      <c r="I327" s="825"/>
      <c r="J327" s="825"/>
      <c r="K327" s="825"/>
      <c r="L327" s="825"/>
      <c r="M327" s="825"/>
      <c r="N327" s="825"/>
      <c r="O327" s="825"/>
      <c r="P327" s="825"/>
      <c r="Q327" s="825"/>
      <c r="R327" s="825"/>
      <c r="S327" s="825"/>
      <c r="T327" s="825"/>
      <c r="U327" s="825"/>
      <c r="V327" s="825"/>
      <c r="W327" s="825"/>
      <c r="X327" s="825"/>
      <c r="Y327" s="825"/>
      <c r="Z327" s="825"/>
      <c r="AA327" s="825"/>
      <c r="AB327" s="825"/>
      <c r="AC327" s="826"/>
      <c r="AD327" s="624">
        <f>AD328+AD329+AD332+AD335</f>
        <v>0</v>
      </c>
      <c r="AE327" s="829">
        <f>AE328+AE329+AE332+AE335</f>
        <v>0</v>
      </c>
      <c r="AF327" s="829"/>
      <c r="AG327" s="829"/>
      <c r="AH327" s="829"/>
      <c r="AI327" s="830"/>
      <c r="AJ327" s="615" t="s">
        <v>6571</v>
      </c>
    </row>
    <row r="328" spans="1:36" s="567" customFormat="1" ht="15" customHeight="1">
      <c r="A328" s="615"/>
      <c r="B328" s="839" t="s">
        <v>3451</v>
      </c>
      <c r="C328" s="840"/>
      <c r="D328" s="840"/>
      <c r="E328" s="840"/>
      <c r="F328" s="840"/>
      <c r="G328" s="841"/>
      <c r="H328" s="842" t="s">
        <v>7008</v>
      </c>
      <c r="I328" s="843"/>
      <c r="J328" s="843"/>
      <c r="K328" s="843"/>
      <c r="L328" s="843"/>
      <c r="M328" s="843"/>
      <c r="N328" s="843"/>
      <c r="O328" s="843"/>
      <c r="P328" s="843"/>
      <c r="Q328" s="843"/>
      <c r="R328" s="843"/>
      <c r="S328" s="843"/>
      <c r="T328" s="843"/>
      <c r="U328" s="843"/>
      <c r="V328" s="843"/>
      <c r="W328" s="843"/>
      <c r="X328" s="843"/>
      <c r="Y328" s="843"/>
      <c r="Z328" s="843"/>
      <c r="AA328" s="843"/>
      <c r="AB328" s="843"/>
      <c r="AC328" s="844"/>
      <c r="AD328" s="621">
        <f>SUMIF('pdc 2015'!$G$612:$G$1604,'CE MINISTERIALE'!$B328,'pdc 2015'!$Q$612:$Q$1604)</f>
        <v>0</v>
      </c>
      <c r="AE328" s="827">
        <f>ROUND(AD328/1000,0)</f>
        <v>0</v>
      </c>
      <c r="AF328" s="827"/>
      <c r="AG328" s="827"/>
      <c r="AH328" s="827"/>
      <c r="AI328" s="828"/>
      <c r="AJ328" s="615" t="s">
        <v>6571</v>
      </c>
    </row>
    <row r="329" spans="1:36" s="567" customFormat="1" ht="15" customHeight="1">
      <c r="A329" s="615"/>
      <c r="B329" s="831" t="s">
        <v>7009</v>
      </c>
      <c r="C329" s="832"/>
      <c r="D329" s="832"/>
      <c r="E329" s="832"/>
      <c r="F329" s="832"/>
      <c r="G329" s="833"/>
      <c r="H329" s="834" t="s">
        <v>7010</v>
      </c>
      <c r="I329" s="835"/>
      <c r="J329" s="835"/>
      <c r="K329" s="835"/>
      <c r="L329" s="835"/>
      <c r="M329" s="835"/>
      <c r="N329" s="835"/>
      <c r="O329" s="835"/>
      <c r="P329" s="835"/>
      <c r="Q329" s="835"/>
      <c r="R329" s="835"/>
      <c r="S329" s="835"/>
      <c r="T329" s="835"/>
      <c r="U329" s="835"/>
      <c r="V329" s="835"/>
      <c r="W329" s="835"/>
      <c r="X329" s="835"/>
      <c r="Y329" s="835"/>
      <c r="Z329" s="835"/>
      <c r="AA329" s="835"/>
      <c r="AB329" s="835"/>
      <c r="AC329" s="836"/>
      <c r="AD329" s="624">
        <f>SUM(AD330:AD331)</f>
        <v>0</v>
      </c>
      <c r="AE329" s="851">
        <f>SUM(AE330:AE331)</f>
        <v>0</v>
      </c>
      <c r="AF329" s="851"/>
      <c r="AG329" s="851"/>
      <c r="AH329" s="851"/>
      <c r="AI329" s="852"/>
      <c r="AJ329" s="615" t="s">
        <v>6571</v>
      </c>
    </row>
    <row r="330" spans="1:36" s="567" customFormat="1" ht="15" customHeight="1">
      <c r="A330" s="615"/>
      <c r="B330" s="839" t="s">
        <v>3463</v>
      </c>
      <c r="C330" s="840"/>
      <c r="D330" s="840"/>
      <c r="E330" s="840"/>
      <c r="F330" s="840"/>
      <c r="G330" s="841"/>
      <c r="H330" s="842" t="s">
        <v>7011</v>
      </c>
      <c r="I330" s="843"/>
      <c r="J330" s="843"/>
      <c r="K330" s="843"/>
      <c r="L330" s="843"/>
      <c r="M330" s="843"/>
      <c r="N330" s="843"/>
      <c r="O330" s="843"/>
      <c r="P330" s="843"/>
      <c r="Q330" s="843"/>
      <c r="R330" s="843"/>
      <c r="S330" s="843"/>
      <c r="T330" s="843"/>
      <c r="U330" s="843"/>
      <c r="V330" s="843"/>
      <c r="W330" s="843"/>
      <c r="X330" s="843"/>
      <c r="Y330" s="843"/>
      <c r="Z330" s="843"/>
      <c r="AA330" s="843"/>
      <c r="AB330" s="843"/>
      <c r="AC330" s="844"/>
      <c r="AD330" s="621">
        <f>SUMIF('pdc 2015'!$G$612:$G$1604,'CE MINISTERIALE'!$B330,'pdc 2015'!$Q$612:$Q$1604)</f>
        <v>0</v>
      </c>
      <c r="AE330" s="827">
        <f>ROUND(AD330/1000,0)</f>
        <v>0</v>
      </c>
      <c r="AF330" s="827"/>
      <c r="AG330" s="827"/>
      <c r="AH330" s="827"/>
      <c r="AI330" s="828"/>
      <c r="AJ330" s="615" t="s">
        <v>6571</v>
      </c>
    </row>
    <row r="331" spans="1:36" s="567" customFormat="1" ht="15" customHeight="1">
      <c r="A331" s="615"/>
      <c r="B331" s="839" t="s">
        <v>3472</v>
      </c>
      <c r="C331" s="840"/>
      <c r="D331" s="840"/>
      <c r="E331" s="840"/>
      <c r="F331" s="840"/>
      <c r="G331" s="841"/>
      <c r="H331" s="842" t="s">
        <v>7012</v>
      </c>
      <c r="I331" s="843"/>
      <c r="J331" s="843"/>
      <c r="K331" s="843"/>
      <c r="L331" s="843"/>
      <c r="M331" s="843"/>
      <c r="N331" s="843"/>
      <c r="O331" s="843"/>
      <c r="P331" s="843"/>
      <c r="Q331" s="843"/>
      <c r="R331" s="843"/>
      <c r="S331" s="843"/>
      <c r="T331" s="843"/>
      <c r="U331" s="843"/>
      <c r="V331" s="843"/>
      <c r="W331" s="843"/>
      <c r="X331" s="843"/>
      <c r="Y331" s="843"/>
      <c r="Z331" s="843"/>
      <c r="AA331" s="843"/>
      <c r="AB331" s="843"/>
      <c r="AC331" s="844"/>
      <c r="AD331" s="621">
        <f>SUMIF('pdc 2015'!$G$612:$G$1604,'CE MINISTERIALE'!$B331,'pdc 2015'!$Q$612:$Q$1604)</f>
        <v>0</v>
      </c>
      <c r="AE331" s="827">
        <f>ROUND(AD331/1000,0)</f>
        <v>0</v>
      </c>
      <c r="AF331" s="827"/>
      <c r="AG331" s="827"/>
      <c r="AH331" s="827"/>
      <c r="AI331" s="828"/>
      <c r="AJ331" s="615" t="s">
        <v>6571</v>
      </c>
    </row>
    <row r="332" spans="1:36" s="567" customFormat="1" ht="15" customHeight="1">
      <c r="A332" s="615"/>
      <c r="B332" s="831" t="s">
        <v>7013</v>
      </c>
      <c r="C332" s="832"/>
      <c r="D332" s="832"/>
      <c r="E332" s="832"/>
      <c r="F332" s="832"/>
      <c r="G332" s="833"/>
      <c r="H332" s="834" t="s">
        <v>7014</v>
      </c>
      <c r="I332" s="835"/>
      <c r="J332" s="835"/>
      <c r="K332" s="835"/>
      <c r="L332" s="835"/>
      <c r="M332" s="835"/>
      <c r="N332" s="835"/>
      <c r="O332" s="835"/>
      <c r="P332" s="835"/>
      <c r="Q332" s="835"/>
      <c r="R332" s="835"/>
      <c r="S332" s="835"/>
      <c r="T332" s="835"/>
      <c r="U332" s="835"/>
      <c r="V332" s="835"/>
      <c r="W332" s="835"/>
      <c r="X332" s="835"/>
      <c r="Y332" s="835"/>
      <c r="Z332" s="835"/>
      <c r="AA332" s="835"/>
      <c r="AB332" s="835"/>
      <c r="AC332" s="836"/>
      <c r="AD332" s="624">
        <f>SUM(AD333:AD334)</f>
        <v>0</v>
      </c>
      <c r="AE332" s="851">
        <f>SUM(AE333:AE334)</f>
        <v>0</v>
      </c>
      <c r="AF332" s="851"/>
      <c r="AG332" s="851"/>
      <c r="AH332" s="851"/>
      <c r="AI332" s="852"/>
      <c r="AJ332" s="615" t="s">
        <v>6571</v>
      </c>
    </row>
    <row r="333" spans="1:36" s="567" customFormat="1" ht="15" customHeight="1">
      <c r="A333" s="615"/>
      <c r="B333" s="839" t="s">
        <v>3493</v>
      </c>
      <c r="C333" s="840"/>
      <c r="D333" s="840"/>
      <c r="E333" s="840"/>
      <c r="F333" s="840"/>
      <c r="G333" s="841"/>
      <c r="H333" s="842" t="s">
        <v>7015</v>
      </c>
      <c r="I333" s="843"/>
      <c r="J333" s="843"/>
      <c r="K333" s="843"/>
      <c r="L333" s="843"/>
      <c r="M333" s="843"/>
      <c r="N333" s="843"/>
      <c r="O333" s="843"/>
      <c r="P333" s="843"/>
      <c r="Q333" s="843"/>
      <c r="R333" s="843"/>
      <c r="S333" s="843"/>
      <c r="T333" s="843"/>
      <c r="U333" s="843"/>
      <c r="V333" s="843"/>
      <c r="W333" s="843"/>
      <c r="X333" s="843"/>
      <c r="Y333" s="843"/>
      <c r="Z333" s="843"/>
      <c r="AA333" s="843"/>
      <c r="AB333" s="843"/>
      <c r="AC333" s="844"/>
      <c r="AD333" s="621">
        <f>SUMIF('pdc 2015'!$G$612:$G$1604,'CE MINISTERIALE'!$B333,'pdc 2015'!$Q$612:$Q$1604)</f>
        <v>0</v>
      </c>
      <c r="AE333" s="827">
        <f>ROUND(AD333/1000,0)</f>
        <v>0</v>
      </c>
      <c r="AF333" s="827"/>
      <c r="AG333" s="827"/>
      <c r="AH333" s="827"/>
      <c r="AI333" s="828"/>
      <c r="AJ333" s="615" t="s">
        <v>6571</v>
      </c>
    </row>
    <row r="334" spans="1:36" s="567" customFormat="1" ht="15" customHeight="1">
      <c r="A334" s="615"/>
      <c r="B334" s="839" t="s">
        <v>3499</v>
      </c>
      <c r="C334" s="840"/>
      <c r="D334" s="840"/>
      <c r="E334" s="840"/>
      <c r="F334" s="840"/>
      <c r="G334" s="841"/>
      <c r="H334" s="842" t="s">
        <v>7016</v>
      </c>
      <c r="I334" s="843"/>
      <c r="J334" s="843"/>
      <c r="K334" s="843"/>
      <c r="L334" s="843"/>
      <c r="M334" s="843"/>
      <c r="N334" s="843"/>
      <c r="O334" s="843"/>
      <c r="P334" s="843"/>
      <c r="Q334" s="843"/>
      <c r="R334" s="843"/>
      <c r="S334" s="843"/>
      <c r="T334" s="843"/>
      <c r="U334" s="843"/>
      <c r="V334" s="843"/>
      <c r="W334" s="843"/>
      <c r="X334" s="843"/>
      <c r="Y334" s="843"/>
      <c r="Z334" s="843"/>
      <c r="AA334" s="843"/>
      <c r="AB334" s="843"/>
      <c r="AC334" s="844"/>
      <c r="AD334" s="621">
        <f>SUMIF('pdc 2015'!$G$612:$G$1604,'CE MINISTERIALE'!$B334,'pdc 2015'!$Q$612:$Q$1604)</f>
        <v>0</v>
      </c>
      <c r="AE334" s="827">
        <f>ROUND(AD334/1000,0)</f>
        <v>0</v>
      </c>
      <c r="AF334" s="827"/>
      <c r="AG334" s="827"/>
      <c r="AH334" s="827"/>
      <c r="AI334" s="828"/>
      <c r="AJ334" s="615" t="s">
        <v>6571</v>
      </c>
    </row>
    <row r="335" spans="1:36" s="567" customFormat="1" ht="15" customHeight="1">
      <c r="A335" s="615" t="s">
        <v>6586</v>
      </c>
      <c r="B335" s="831" t="s">
        <v>7017</v>
      </c>
      <c r="C335" s="832"/>
      <c r="D335" s="832"/>
      <c r="E335" s="832"/>
      <c r="F335" s="832"/>
      <c r="G335" s="833"/>
      <c r="H335" s="834" t="s">
        <v>7018</v>
      </c>
      <c r="I335" s="835"/>
      <c r="J335" s="835"/>
      <c r="K335" s="835"/>
      <c r="L335" s="835"/>
      <c r="M335" s="835"/>
      <c r="N335" s="835"/>
      <c r="O335" s="835"/>
      <c r="P335" s="835"/>
      <c r="Q335" s="835"/>
      <c r="R335" s="835"/>
      <c r="S335" s="835"/>
      <c r="T335" s="835"/>
      <c r="U335" s="835"/>
      <c r="V335" s="835"/>
      <c r="W335" s="835"/>
      <c r="X335" s="835"/>
      <c r="Y335" s="835"/>
      <c r="Z335" s="835"/>
      <c r="AA335" s="835"/>
      <c r="AB335" s="835"/>
      <c r="AC335" s="836"/>
      <c r="AD335" s="621">
        <f>SUMIF('pdc 2015'!$G$612:$G$1604,'CE MINISTERIALE'!$B335,'pdc 2015'!$Q$612:$Q$1604)</f>
        <v>0</v>
      </c>
      <c r="AE335" s="851">
        <f>ROUND(AD335/1000,0)</f>
        <v>0</v>
      </c>
      <c r="AF335" s="851"/>
      <c r="AG335" s="851"/>
      <c r="AH335" s="851"/>
      <c r="AI335" s="852"/>
      <c r="AJ335" s="615" t="s">
        <v>6571</v>
      </c>
    </row>
    <row r="336" spans="1:36" s="567" customFormat="1" ht="19.899999999999999" customHeight="1">
      <c r="A336" s="615"/>
      <c r="B336" s="855" t="s">
        <v>7019</v>
      </c>
      <c r="C336" s="856"/>
      <c r="D336" s="856"/>
      <c r="E336" s="856"/>
      <c r="F336" s="856"/>
      <c r="G336" s="857"/>
      <c r="H336" s="858" t="s">
        <v>7020</v>
      </c>
      <c r="I336" s="859"/>
      <c r="J336" s="859"/>
      <c r="K336" s="859"/>
      <c r="L336" s="859"/>
      <c r="M336" s="859"/>
      <c r="N336" s="859"/>
      <c r="O336" s="859"/>
      <c r="P336" s="859"/>
      <c r="Q336" s="859"/>
      <c r="R336" s="859"/>
      <c r="S336" s="859"/>
      <c r="T336" s="859"/>
      <c r="U336" s="859"/>
      <c r="V336" s="859"/>
      <c r="W336" s="859"/>
      <c r="X336" s="859"/>
      <c r="Y336" s="859"/>
      <c r="Z336" s="859"/>
      <c r="AA336" s="859"/>
      <c r="AB336" s="859"/>
      <c r="AC336" s="860"/>
      <c r="AD336" s="624">
        <f>AD337+AD351+AD360+AD369</f>
        <v>0</v>
      </c>
      <c r="AE336" s="851">
        <f>AE337+AE351+AE360+AE369</f>
        <v>0</v>
      </c>
      <c r="AF336" s="851"/>
      <c r="AG336" s="851"/>
      <c r="AH336" s="851"/>
      <c r="AI336" s="852"/>
      <c r="AJ336" s="615" t="s">
        <v>6571</v>
      </c>
    </row>
    <row r="337" spans="1:36" s="567" customFormat="1" ht="15" customHeight="1">
      <c r="A337" s="615"/>
      <c r="B337" s="821" t="s">
        <v>7021</v>
      </c>
      <c r="C337" s="822"/>
      <c r="D337" s="822"/>
      <c r="E337" s="822"/>
      <c r="F337" s="822"/>
      <c r="G337" s="823"/>
      <c r="H337" s="824" t="s">
        <v>7022</v>
      </c>
      <c r="I337" s="825"/>
      <c r="J337" s="825"/>
      <c r="K337" s="825"/>
      <c r="L337" s="825"/>
      <c r="M337" s="825"/>
      <c r="N337" s="825"/>
      <c r="O337" s="825"/>
      <c r="P337" s="825"/>
      <c r="Q337" s="825"/>
      <c r="R337" s="825"/>
      <c r="S337" s="825"/>
      <c r="T337" s="825"/>
      <c r="U337" s="825"/>
      <c r="V337" s="825"/>
      <c r="W337" s="825"/>
      <c r="X337" s="825"/>
      <c r="Y337" s="825"/>
      <c r="Z337" s="825"/>
      <c r="AA337" s="825"/>
      <c r="AB337" s="825"/>
      <c r="AC337" s="826"/>
      <c r="AD337" s="624">
        <f>AD338+AD347</f>
        <v>0</v>
      </c>
      <c r="AE337" s="829">
        <f>AE338+AE347</f>
        <v>0</v>
      </c>
      <c r="AF337" s="829"/>
      <c r="AG337" s="829"/>
      <c r="AH337" s="829"/>
      <c r="AI337" s="830"/>
      <c r="AJ337" s="615" t="s">
        <v>6571</v>
      </c>
    </row>
    <row r="338" spans="1:36" s="567" customFormat="1" ht="15" customHeight="1">
      <c r="A338" s="615"/>
      <c r="B338" s="831" t="s">
        <v>7023</v>
      </c>
      <c r="C338" s="832"/>
      <c r="D338" s="832"/>
      <c r="E338" s="832"/>
      <c r="F338" s="832"/>
      <c r="G338" s="833"/>
      <c r="H338" s="834" t="s">
        <v>7024</v>
      </c>
      <c r="I338" s="835"/>
      <c r="J338" s="835"/>
      <c r="K338" s="835"/>
      <c r="L338" s="835"/>
      <c r="M338" s="835"/>
      <c r="N338" s="835"/>
      <c r="O338" s="835"/>
      <c r="P338" s="835"/>
      <c r="Q338" s="835"/>
      <c r="R338" s="835"/>
      <c r="S338" s="835"/>
      <c r="T338" s="835"/>
      <c r="U338" s="835"/>
      <c r="V338" s="835"/>
      <c r="W338" s="835"/>
      <c r="X338" s="835"/>
      <c r="Y338" s="835"/>
      <c r="Z338" s="835"/>
      <c r="AA338" s="835"/>
      <c r="AB338" s="835"/>
      <c r="AC338" s="836"/>
      <c r="AD338" s="624">
        <f>AD339+AD343</f>
        <v>0</v>
      </c>
      <c r="AE338" s="851">
        <f>AE339+AE343</f>
        <v>0</v>
      </c>
      <c r="AF338" s="851"/>
      <c r="AG338" s="851"/>
      <c r="AH338" s="851"/>
      <c r="AI338" s="852"/>
      <c r="AJ338" s="615" t="s">
        <v>6571</v>
      </c>
    </row>
    <row r="339" spans="1:36" s="567" customFormat="1" ht="15" customHeight="1">
      <c r="A339" s="615"/>
      <c r="B339" s="839" t="s">
        <v>7025</v>
      </c>
      <c r="C339" s="840"/>
      <c r="D339" s="840"/>
      <c r="E339" s="840"/>
      <c r="F339" s="840"/>
      <c r="G339" s="841"/>
      <c r="H339" s="842" t="s">
        <v>7026</v>
      </c>
      <c r="I339" s="843"/>
      <c r="J339" s="843"/>
      <c r="K339" s="843"/>
      <c r="L339" s="843"/>
      <c r="M339" s="843"/>
      <c r="N339" s="843"/>
      <c r="O339" s="843"/>
      <c r="P339" s="843"/>
      <c r="Q339" s="843"/>
      <c r="R339" s="843"/>
      <c r="S339" s="843"/>
      <c r="T339" s="843"/>
      <c r="U339" s="843"/>
      <c r="V339" s="843"/>
      <c r="W339" s="843"/>
      <c r="X339" s="843"/>
      <c r="Y339" s="843"/>
      <c r="Z339" s="843"/>
      <c r="AA339" s="843"/>
      <c r="AB339" s="843"/>
      <c r="AC339" s="844"/>
      <c r="AD339" s="621">
        <f>SUM(AD340:AD342)</f>
        <v>0</v>
      </c>
      <c r="AE339" s="851">
        <f>SUM(AE340:AE342)</f>
        <v>0</v>
      </c>
      <c r="AF339" s="851"/>
      <c r="AG339" s="851"/>
      <c r="AH339" s="851"/>
      <c r="AI339" s="852"/>
      <c r="AJ339" s="615" t="s">
        <v>6571</v>
      </c>
    </row>
    <row r="340" spans="1:36" s="567" customFormat="1" ht="15" customHeight="1">
      <c r="A340" s="626"/>
      <c r="B340" s="839" t="s">
        <v>3654</v>
      </c>
      <c r="C340" s="840"/>
      <c r="D340" s="840"/>
      <c r="E340" s="840"/>
      <c r="F340" s="840"/>
      <c r="G340" s="841"/>
      <c r="H340" s="842" t="s">
        <v>7027</v>
      </c>
      <c r="I340" s="843"/>
      <c r="J340" s="843"/>
      <c r="K340" s="843"/>
      <c r="L340" s="843"/>
      <c r="M340" s="843"/>
      <c r="N340" s="843"/>
      <c r="O340" s="843"/>
      <c r="P340" s="843"/>
      <c r="Q340" s="843"/>
      <c r="R340" s="843"/>
      <c r="S340" s="843"/>
      <c r="T340" s="843"/>
      <c r="U340" s="843"/>
      <c r="V340" s="843"/>
      <c r="W340" s="843"/>
      <c r="X340" s="843"/>
      <c r="Y340" s="843"/>
      <c r="Z340" s="843"/>
      <c r="AA340" s="843"/>
      <c r="AB340" s="843"/>
      <c r="AC340" s="844"/>
      <c r="AD340" s="621">
        <f>SUMIF('pdc 2015'!$G$612:$G$1604,'CE MINISTERIALE'!$B340,'pdc 2015'!$Q$612:$Q$1604)</f>
        <v>0</v>
      </c>
      <c r="AE340" s="827">
        <f>ROUND(AD340/1000,0)</f>
        <v>0</v>
      </c>
      <c r="AF340" s="827"/>
      <c r="AG340" s="827"/>
      <c r="AH340" s="827"/>
      <c r="AI340" s="828"/>
      <c r="AJ340" s="615" t="s">
        <v>6571</v>
      </c>
    </row>
    <row r="341" spans="1:36" s="567" customFormat="1" ht="15" customHeight="1">
      <c r="A341" s="626"/>
      <c r="B341" s="839" t="s">
        <v>3663</v>
      </c>
      <c r="C341" s="840"/>
      <c r="D341" s="840"/>
      <c r="E341" s="840"/>
      <c r="F341" s="840"/>
      <c r="G341" s="841"/>
      <c r="H341" s="842" t="s">
        <v>7028</v>
      </c>
      <c r="I341" s="843"/>
      <c r="J341" s="843"/>
      <c r="K341" s="843"/>
      <c r="L341" s="843"/>
      <c r="M341" s="843"/>
      <c r="N341" s="843"/>
      <c r="O341" s="843"/>
      <c r="P341" s="843"/>
      <c r="Q341" s="843"/>
      <c r="R341" s="843"/>
      <c r="S341" s="843"/>
      <c r="T341" s="843"/>
      <c r="U341" s="843"/>
      <c r="V341" s="843"/>
      <c r="W341" s="843"/>
      <c r="X341" s="843"/>
      <c r="Y341" s="843"/>
      <c r="Z341" s="843"/>
      <c r="AA341" s="843"/>
      <c r="AB341" s="843"/>
      <c r="AC341" s="844"/>
      <c r="AD341" s="621">
        <f>SUMIF('pdc 2015'!$G$612:$G$1604,'CE MINISTERIALE'!$B341,'pdc 2015'!$Q$612:$Q$1604)</f>
        <v>0</v>
      </c>
      <c r="AE341" s="827">
        <f>ROUND(AD341/1000,0)</f>
        <v>0</v>
      </c>
      <c r="AF341" s="827"/>
      <c r="AG341" s="827"/>
      <c r="AH341" s="827"/>
      <c r="AI341" s="828"/>
      <c r="AJ341" s="615" t="s">
        <v>6571</v>
      </c>
    </row>
    <row r="342" spans="1:36" s="567" customFormat="1" ht="15" customHeight="1">
      <c r="A342" s="626"/>
      <c r="B342" s="839" t="s">
        <v>4369</v>
      </c>
      <c r="C342" s="840"/>
      <c r="D342" s="840"/>
      <c r="E342" s="840"/>
      <c r="F342" s="840"/>
      <c r="G342" s="841"/>
      <c r="H342" s="842" t="s">
        <v>7029</v>
      </c>
      <c r="I342" s="843"/>
      <c r="J342" s="843"/>
      <c r="K342" s="843"/>
      <c r="L342" s="843"/>
      <c r="M342" s="843"/>
      <c r="N342" s="843"/>
      <c r="O342" s="843"/>
      <c r="P342" s="843"/>
      <c r="Q342" s="843"/>
      <c r="R342" s="843"/>
      <c r="S342" s="843"/>
      <c r="T342" s="843"/>
      <c r="U342" s="843"/>
      <c r="V342" s="843"/>
      <c r="W342" s="843"/>
      <c r="X342" s="843"/>
      <c r="Y342" s="843"/>
      <c r="Z342" s="843"/>
      <c r="AA342" s="843"/>
      <c r="AB342" s="843"/>
      <c r="AC342" s="844"/>
      <c r="AD342" s="621">
        <f>SUMIF('pdc 2015'!$G$612:$G$1604,'CE MINISTERIALE'!$B342,'pdc 2015'!$Q$612:$Q$1604)</f>
        <v>0</v>
      </c>
      <c r="AE342" s="827">
        <f>ROUND(AD342/1000,0)</f>
        <v>0</v>
      </c>
      <c r="AF342" s="827"/>
      <c r="AG342" s="827"/>
      <c r="AH342" s="827"/>
      <c r="AI342" s="828"/>
      <c r="AJ342" s="615" t="s">
        <v>6571</v>
      </c>
    </row>
    <row r="343" spans="1:36" s="567" customFormat="1" ht="15" customHeight="1">
      <c r="A343" s="615"/>
      <c r="B343" s="839" t="s">
        <v>7030</v>
      </c>
      <c r="C343" s="840"/>
      <c r="D343" s="840"/>
      <c r="E343" s="840"/>
      <c r="F343" s="840"/>
      <c r="G343" s="841"/>
      <c r="H343" s="842" t="s">
        <v>7031</v>
      </c>
      <c r="I343" s="843"/>
      <c r="J343" s="843"/>
      <c r="K343" s="843"/>
      <c r="L343" s="843"/>
      <c r="M343" s="843"/>
      <c r="N343" s="843"/>
      <c r="O343" s="843"/>
      <c r="P343" s="843"/>
      <c r="Q343" s="843"/>
      <c r="R343" s="843"/>
      <c r="S343" s="843"/>
      <c r="T343" s="843"/>
      <c r="U343" s="843"/>
      <c r="V343" s="843"/>
      <c r="W343" s="843"/>
      <c r="X343" s="843"/>
      <c r="Y343" s="843"/>
      <c r="Z343" s="843"/>
      <c r="AA343" s="843"/>
      <c r="AB343" s="843"/>
      <c r="AC343" s="844"/>
      <c r="AD343" s="621">
        <f>SUM(AD344:AD346)</f>
        <v>0</v>
      </c>
      <c r="AE343" s="851">
        <f>SUM(AE344:AI346)</f>
        <v>0</v>
      </c>
      <c r="AF343" s="851"/>
      <c r="AG343" s="851"/>
      <c r="AH343" s="851"/>
      <c r="AI343" s="852"/>
      <c r="AJ343" s="615" t="s">
        <v>6571</v>
      </c>
    </row>
    <row r="344" spans="1:36" s="567" customFormat="1" ht="15" customHeight="1">
      <c r="A344" s="626"/>
      <c r="B344" s="839" t="s">
        <v>3675</v>
      </c>
      <c r="C344" s="840"/>
      <c r="D344" s="840"/>
      <c r="E344" s="840"/>
      <c r="F344" s="840"/>
      <c r="G344" s="841"/>
      <c r="H344" s="842" t="s">
        <v>7032</v>
      </c>
      <c r="I344" s="843"/>
      <c r="J344" s="843"/>
      <c r="K344" s="843"/>
      <c r="L344" s="843"/>
      <c r="M344" s="843"/>
      <c r="N344" s="843"/>
      <c r="O344" s="843"/>
      <c r="P344" s="843"/>
      <c r="Q344" s="843"/>
      <c r="R344" s="843"/>
      <c r="S344" s="843"/>
      <c r="T344" s="843"/>
      <c r="U344" s="843"/>
      <c r="V344" s="843"/>
      <c r="W344" s="843"/>
      <c r="X344" s="843"/>
      <c r="Y344" s="843"/>
      <c r="Z344" s="843"/>
      <c r="AA344" s="843"/>
      <c r="AB344" s="843"/>
      <c r="AC344" s="844"/>
      <c r="AD344" s="621">
        <f>SUMIF('pdc 2015'!$G$612:$G$1604,'CE MINISTERIALE'!$B344,'pdc 2015'!$Q$612:$Q$1604)</f>
        <v>0</v>
      </c>
      <c r="AE344" s="827">
        <f>ROUND(AD344/1000,0)</f>
        <v>0</v>
      </c>
      <c r="AF344" s="827"/>
      <c r="AG344" s="827"/>
      <c r="AH344" s="827"/>
      <c r="AI344" s="828"/>
      <c r="AJ344" s="615" t="s">
        <v>6571</v>
      </c>
    </row>
    <row r="345" spans="1:36" s="567" customFormat="1" ht="15" customHeight="1">
      <c r="A345" s="626"/>
      <c r="B345" s="839" t="s">
        <v>3683</v>
      </c>
      <c r="C345" s="840"/>
      <c r="D345" s="840"/>
      <c r="E345" s="840"/>
      <c r="F345" s="840"/>
      <c r="G345" s="841"/>
      <c r="H345" s="842" t="s">
        <v>7033</v>
      </c>
      <c r="I345" s="843"/>
      <c r="J345" s="843"/>
      <c r="K345" s="843"/>
      <c r="L345" s="843"/>
      <c r="M345" s="843"/>
      <c r="N345" s="843"/>
      <c r="O345" s="843"/>
      <c r="P345" s="843"/>
      <c r="Q345" s="843"/>
      <c r="R345" s="843"/>
      <c r="S345" s="843"/>
      <c r="T345" s="843"/>
      <c r="U345" s="843"/>
      <c r="V345" s="843"/>
      <c r="W345" s="843"/>
      <c r="X345" s="843"/>
      <c r="Y345" s="843"/>
      <c r="Z345" s="843"/>
      <c r="AA345" s="843"/>
      <c r="AB345" s="843"/>
      <c r="AC345" s="844"/>
      <c r="AD345" s="621">
        <f>SUMIF('pdc 2015'!$G$612:$G$1604,'CE MINISTERIALE'!$B345,'pdc 2015'!$Q$612:$Q$1604)</f>
        <v>0</v>
      </c>
      <c r="AE345" s="827">
        <f>ROUND(AD345/1000,0)</f>
        <v>0</v>
      </c>
      <c r="AF345" s="827"/>
      <c r="AG345" s="827"/>
      <c r="AH345" s="827"/>
      <c r="AI345" s="828"/>
      <c r="AJ345" s="615" t="s">
        <v>6571</v>
      </c>
    </row>
    <row r="346" spans="1:36" s="567" customFormat="1" ht="15" customHeight="1">
      <c r="A346" s="626"/>
      <c r="B346" s="839" t="s">
        <v>7034</v>
      </c>
      <c r="C346" s="840"/>
      <c r="D346" s="840"/>
      <c r="E346" s="840"/>
      <c r="F346" s="840"/>
      <c r="G346" s="841"/>
      <c r="H346" s="842" t="s">
        <v>7035</v>
      </c>
      <c r="I346" s="843"/>
      <c r="J346" s="843"/>
      <c r="K346" s="843"/>
      <c r="L346" s="843"/>
      <c r="M346" s="843"/>
      <c r="N346" s="843"/>
      <c r="O346" s="843"/>
      <c r="P346" s="843"/>
      <c r="Q346" s="843"/>
      <c r="R346" s="843"/>
      <c r="S346" s="843"/>
      <c r="T346" s="843"/>
      <c r="U346" s="843"/>
      <c r="V346" s="843"/>
      <c r="W346" s="843"/>
      <c r="X346" s="843"/>
      <c r="Y346" s="843"/>
      <c r="Z346" s="843"/>
      <c r="AA346" s="843"/>
      <c r="AB346" s="843"/>
      <c r="AC346" s="844"/>
      <c r="AD346" s="621">
        <f>SUMIF('pdc 2015'!$G$612:$G$1604,'CE MINISTERIALE'!$B346,'pdc 2015'!$Q$612:$Q$1604)</f>
        <v>0</v>
      </c>
      <c r="AE346" s="827">
        <f>ROUND(AD346/1000,0)</f>
        <v>0</v>
      </c>
      <c r="AF346" s="827"/>
      <c r="AG346" s="827"/>
      <c r="AH346" s="827"/>
      <c r="AI346" s="828"/>
      <c r="AJ346" s="615" t="s">
        <v>6571</v>
      </c>
    </row>
    <row r="347" spans="1:36" s="567" customFormat="1" ht="15" customHeight="1">
      <c r="A347" s="615"/>
      <c r="B347" s="831" t="s">
        <v>7036</v>
      </c>
      <c r="C347" s="832"/>
      <c r="D347" s="832"/>
      <c r="E347" s="832"/>
      <c r="F347" s="832"/>
      <c r="G347" s="833"/>
      <c r="H347" s="834" t="s">
        <v>7037</v>
      </c>
      <c r="I347" s="835"/>
      <c r="J347" s="835"/>
      <c r="K347" s="835"/>
      <c r="L347" s="835"/>
      <c r="M347" s="835"/>
      <c r="N347" s="835"/>
      <c r="O347" s="835"/>
      <c r="P347" s="835"/>
      <c r="Q347" s="835"/>
      <c r="R347" s="835"/>
      <c r="S347" s="835"/>
      <c r="T347" s="835"/>
      <c r="U347" s="835"/>
      <c r="V347" s="835"/>
      <c r="W347" s="835"/>
      <c r="X347" s="835"/>
      <c r="Y347" s="835"/>
      <c r="Z347" s="835"/>
      <c r="AA347" s="835"/>
      <c r="AB347" s="835"/>
      <c r="AC347" s="836"/>
      <c r="AD347" s="624">
        <f>SUM(AD348:AD350)</f>
        <v>0</v>
      </c>
      <c r="AE347" s="851">
        <f>SUM(AE348:AE350)</f>
        <v>0</v>
      </c>
      <c r="AF347" s="851"/>
      <c r="AG347" s="851"/>
      <c r="AH347" s="851"/>
      <c r="AI347" s="852"/>
      <c r="AJ347" s="615" t="s">
        <v>6571</v>
      </c>
    </row>
    <row r="348" spans="1:36" s="567" customFormat="1" ht="15" customHeight="1">
      <c r="A348" s="626"/>
      <c r="B348" s="839" t="s">
        <v>3695</v>
      </c>
      <c r="C348" s="840"/>
      <c r="D348" s="840"/>
      <c r="E348" s="840"/>
      <c r="F348" s="840"/>
      <c r="G348" s="841"/>
      <c r="H348" s="842" t="s">
        <v>7038</v>
      </c>
      <c r="I348" s="843"/>
      <c r="J348" s="843"/>
      <c r="K348" s="843"/>
      <c r="L348" s="843"/>
      <c r="M348" s="843"/>
      <c r="N348" s="843"/>
      <c r="O348" s="843"/>
      <c r="P348" s="843"/>
      <c r="Q348" s="843"/>
      <c r="R348" s="843"/>
      <c r="S348" s="843"/>
      <c r="T348" s="843"/>
      <c r="U348" s="843"/>
      <c r="V348" s="843"/>
      <c r="W348" s="843"/>
      <c r="X348" s="843"/>
      <c r="Y348" s="843"/>
      <c r="Z348" s="843"/>
      <c r="AA348" s="843"/>
      <c r="AB348" s="843"/>
      <c r="AC348" s="844"/>
      <c r="AD348" s="621">
        <f>SUMIF('pdc 2015'!$G$612:$G$1604,'CE MINISTERIALE'!$B348,'pdc 2015'!$Q$612:$Q$1604)</f>
        <v>0</v>
      </c>
      <c r="AE348" s="827">
        <f>ROUND(AD348/1000,0)</f>
        <v>0</v>
      </c>
      <c r="AF348" s="827"/>
      <c r="AG348" s="827"/>
      <c r="AH348" s="827"/>
      <c r="AI348" s="828"/>
      <c r="AJ348" s="615" t="s">
        <v>6571</v>
      </c>
    </row>
    <row r="349" spans="1:36" s="567" customFormat="1" ht="15" customHeight="1">
      <c r="A349" s="626"/>
      <c r="B349" s="839" t="s">
        <v>3703</v>
      </c>
      <c r="C349" s="840"/>
      <c r="D349" s="840"/>
      <c r="E349" s="840"/>
      <c r="F349" s="840"/>
      <c r="G349" s="841"/>
      <c r="H349" s="842" t="s">
        <v>7039</v>
      </c>
      <c r="I349" s="843"/>
      <c r="J349" s="843"/>
      <c r="K349" s="843"/>
      <c r="L349" s="843"/>
      <c r="M349" s="843"/>
      <c r="N349" s="843"/>
      <c r="O349" s="843"/>
      <c r="P349" s="843"/>
      <c r="Q349" s="843"/>
      <c r="R349" s="843"/>
      <c r="S349" s="843"/>
      <c r="T349" s="843"/>
      <c r="U349" s="843"/>
      <c r="V349" s="843"/>
      <c r="W349" s="843"/>
      <c r="X349" s="843"/>
      <c r="Y349" s="843"/>
      <c r="Z349" s="843"/>
      <c r="AA349" s="843"/>
      <c r="AB349" s="843"/>
      <c r="AC349" s="844"/>
      <c r="AD349" s="621">
        <f>SUMIF('pdc 2015'!$G$612:$G$1604,'CE MINISTERIALE'!$B349,'pdc 2015'!$Q$612:$Q$1604)</f>
        <v>0</v>
      </c>
      <c r="AE349" s="827">
        <f>ROUND(AD349/1000,0)</f>
        <v>0</v>
      </c>
      <c r="AF349" s="827"/>
      <c r="AG349" s="827"/>
      <c r="AH349" s="827"/>
      <c r="AI349" s="828"/>
      <c r="AJ349" s="615" t="s">
        <v>6571</v>
      </c>
    </row>
    <row r="350" spans="1:36" s="567" customFormat="1" ht="15" customHeight="1">
      <c r="A350" s="626"/>
      <c r="B350" s="839" t="s">
        <v>7040</v>
      </c>
      <c r="C350" s="840"/>
      <c r="D350" s="840"/>
      <c r="E350" s="840"/>
      <c r="F350" s="840"/>
      <c r="G350" s="841"/>
      <c r="H350" s="842" t="s">
        <v>7041</v>
      </c>
      <c r="I350" s="843"/>
      <c r="J350" s="843"/>
      <c r="K350" s="843"/>
      <c r="L350" s="843"/>
      <c r="M350" s="843"/>
      <c r="N350" s="843"/>
      <c r="O350" s="843"/>
      <c r="P350" s="843"/>
      <c r="Q350" s="843"/>
      <c r="R350" s="843"/>
      <c r="S350" s="843"/>
      <c r="T350" s="843"/>
      <c r="U350" s="843"/>
      <c r="V350" s="843"/>
      <c r="W350" s="843"/>
      <c r="X350" s="843"/>
      <c r="Y350" s="843"/>
      <c r="Z350" s="843"/>
      <c r="AA350" s="843"/>
      <c r="AB350" s="843"/>
      <c r="AC350" s="844"/>
      <c r="AD350" s="621">
        <f>SUMIF('pdc 2015'!$G$612:$G$1604,'CE MINISTERIALE'!$B350,'pdc 2015'!$Q$612:$Q$1604)</f>
        <v>0</v>
      </c>
      <c r="AE350" s="827">
        <f>ROUND(AD350/1000,0)</f>
        <v>0</v>
      </c>
      <c r="AF350" s="827"/>
      <c r="AG350" s="827"/>
      <c r="AH350" s="827"/>
      <c r="AI350" s="828"/>
      <c r="AJ350" s="615" t="s">
        <v>6571</v>
      </c>
    </row>
    <row r="351" spans="1:36" s="567" customFormat="1" ht="15" customHeight="1">
      <c r="A351" s="615"/>
      <c r="B351" s="821" t="s">
        <v>7042</v>
      </c>
      <c r="C351" s="822"/>
      <c r="D351" s="822"/>
      <c r="E351" s="822"/>
      <c r="F351" s="822"/>
      <c r="G351" s="823"/>
      <c r="H351" s="824" t="s">
        <v>7043</v>
      </c>
      <c r="I351" s="825"/>
      <c r="J351" s="825"/>
      <c r="K351" s="825"/>
      <c r="L351" s="825"/>
      <c r="M351" s="825"/>
      <c r="N351" s="825"/>
      <c r="O351" s="825"/>
      <c r="P351" s="825"/>
      <c r="Q351" s="825"/>
      <c r="R351" s="825"/>
      <c r="S351" s="825"/>
      <c r="T351" s="825"/>
      <c r="U351" s="825"/>
      <c r="V351" s="825"/>
      <c r="W351" s="825"/>
      <c r="X351" s="825"/>
      <c r="Y351" s="825"/>
      <c r="Z351" s="825"/>
      <c r="AA351" s="825"/>
      <c r="AB351" s="825"/>
      <c r="AC351" s="826"/>
      <c r="AD351" s="624">
        <f>AD352+AD356</f>
        <v>0</v>
      </c>
      <c r="AE351" s="829">
        <f>AE352+AE356</f>
        <v>0</v>
      </c>
      <c r="AF351" s="829"/>
      <c r="AG351" s="829"/>
      <c r="AH351" s="829"/>
      <c r="AI351" s="830"/>
      <c r="AJ351" s="615" t="s">
        <v>6571</v>
      </c>
    </row>
    <row r="352" spans="1:36" s="567" customFormat="1" ht="15" customHeight="1">
      <c r="A352" s="615"/>
      <c r="B352" s="831" t="s">
        <v>7044</v>
      </c>
      <c r="C352" s="832"/>
      <c r="D352" s="832"/>
      <c r="E352" s="832"/>
      <c r="F352" s="832"/>
      <c r="G352" s="833"/>
      <c r="H352" s="834" t="s">
        <v>7045</v>
      </c>
      <c r="I352" s="835"/>
      <c r="J352" s="835"/>
      <c r="K352" s="835"/>
      <c r="L352" s="835"/>
      <c r="M352" s="835"/>
      <c r="N352" s="835"/>
      <c r="O352" s="835"/>
      <c r="P352" s="835"/>
      <c r="Q352" s="835"/>
      <c r="R352" s="835"/>
      <c r="S352" s="835"/>
      <c r="T352" s="835"/>
      <c r="U352" s="835"/>
      <c r="V352" s="835"/>
      <c r="W352" s="835"/>
      <c r="X352" s="835"/>
      <c r="Y352" s="835"/>
      <c r="Z352" s="835"/>
      <c r="AA352" s="835"/>
      <c r="AB352" s="835"/>
      <c r="AC352" s="836"/>
      <c r="AD352" s="624">
        <f>SUM(AD353:AD355)</f>
        <v>0</v>
      </c>
      <c r="AE352" s="851">
        <f>SUM(AE353:AE355)</f>
        <v>0</v>
      </c>
      <c r="AF352" s="851"/>
      <c r="AG352" s="851"/>
      <c r="AH352" s="851"/>
      <c r="AI352" s="852"/>
      <c r="AJ352" s="615" t="s">
        <v>6571</v>
      </c>
    </row>
    <row r="353" spans="1:36" s="567" customFormat="1" ht="15" customHeight="1">
      <c r="A353" s="626"/>
      <c r="B353" s="839" t="s">
        <v>3918</v>
      </c>
      <c r="C353" s="840"/>
      <c r="D353" s="840"/>
      <c r="E353" s="840"/>
      <c r="F353" s="840"/>
      <c r="G353" s="841"/>
      <c r="H353" s="842" t="s">
        <v>7046</v>
      </c>
      <c r="I353" s="843"/>
      <c r="J353" s="843"/>
      <c r="K353" s="843"/>
      <c r="L353" s="843"/>
      <c r="M353" s="843"/>
      <c r="N353" s="843"/>
      <c r="O353" s="843"/>
      <c r="P353" s="843"/>
      <c r="Q353" s="843"/>
      <c r="R353" s="843"/>
      <c r="S353" s="843"/>
      <c r="T353" s="843"/>
      <c r="U353" s="843"/>
      <c r="V353" s="843"/>
      <c r="W353" s="843"/>
      <c r="X353" s="843"/>
      <c r="Y353" s="843"/>
      <c r="Z353" s="843"/>
      <c r="AA353" s="843"/>
      <c r="AB353" s="843"/>
      <c r="AC353" s="844"/>
      <c r="AD353" s="621">
        <f>SUMIF('pdc 2015'!$G$612:$G$1604,'CE MINISTERIALE'!$B353,'pdc 2015'!$Q$612:$Q$1604)</f>
        <v>0</v>
      </c>
      <c r="AE353" s="827">
        <f>ROUND(AD353/1000,0)</f>
        <v>0</v>
      </c>
      <c r="AF353" s="827"/>
      <c r="AG353" s="827"/>
      <c r="AH353" s="827"/>
      <c r="AI353" s="828"/>
      <c r="AJ353" s="615" t="s">
        <v>6571</v>
      </c>
    </row>
    <row r="354" spans="1:36" s="567" customFormat="1" ht="15" customHeight="1">
      <c r="A354" s="626"/>
      <c r="B354" s="839" t="s">
        <v>3926</v>
      </c>
      <c r="C354" s="840"/>
      <c r="D354" s="840"/>
      <c r="E354" s="840"/>
      <c r="F354" s="840"/>
      <c r="G354" s="841"/>
      <c r="H354" s="842" t="s">
        <v>7047</v>
      </c>
      <c r="I354" s="843"/>
      <c r="J354" s="843"/>
      <c r="K354" s="843"/>
      <c r="L354" s="843"/>
      <c r="M354" s="843"/>
      <c r="N354" s="843"/>
      <c r="O354" s="843"/>
      <c r="P354" s="843"/>
      <c r="Q354" s="843"/>
      <c r="R354" s="843"/>
      <c r="S354" s="843"/>
      <c r="T354" s="843"/>
      <c r="U354" s="843"/>
      <c r="V354" s="843"/>
      <c r="W354" s="843"/>
      <c r="X354" s="843"/>
      <c r="Y354" s="843"/>
      <c r="Z354" s="843"/>
      <c r="AA354" s="843"/>
      <c r="AB354" s="843"/>
      <c r="AC354" s="844"/>
      <c r="AD354" s="621">
        <f>SUMIF('pdc 2015'!$G$612:$G$1604,'CE MINISTERIALE'!$B354,'pdc 2015'!$Q$612:$Q$1604)</f>
        <v>0</v>
      </c>
      <c r="AE354" s="827">
        <f>ROUND(AD354/1000,0)</f>
        <v>0</v>
      </c>
      <c r="AF354" s="827"/>
      <c r="AG354" s="827"/>
      <c r="AH354" s="827"/>
      <c r="AI354" s="828"/>
      <c r="AJ354" s="615" t="s">
        <v>6571</v>
      </c>
    </row>
    <row r="355" spans="1:36" s="567" customFormat="1" ht="15" customHeight="1">
      <c r="A355" s="626"/>
      <c r="B355" s="839" t="s">
        <v>7048</v>
      </c>
      <c r="C355" s="840"/>
      <c r="D355" s="840"/>
      <c r="E355" s="840"/>
      <c r="F355" s="840"/>
      <c r="G355" s="841"/>
      <c r="H355" s="842" t="s">
        <v>7049</v>
      </c>
      <c r="I355" s="843"/>
      <c r="J355" s="843"/>
      <c r="K355" s="843"/>
      <c r="L355" s="843"/>
      <c r="M355" s="843"/>
      <c r="N355" s="843"/>
      <c r="O355" s="843"/>
      <c r="P355" s="843"/>
      <c r="Q355" s="843"/>
      <c r="R355" s="843"/>
      <c r="S355" s="843"/>
      <c r="T355" s="843"/>
      <c r="U355" s="843"/>
      <c r="V355" s="843"/>
      <c r="W355" s="843"/>
      <c r="X355" s="843"/>
      <c r="Y355" s="843"/>
      <c r="Z355" s="843"/>
      <c r="AA355" s="843"/>
      <c r="AB355" s="843"/>
      <c r="AC355" s="844"/>
      <c r="AD355" s="621">
        <f>SUMIF('pdc 2015'!$G$612:$G$1604,'CE MINISTERIALE'!$B355,'pdc 2015'!$Q$612:$Q$1604)</f>
        <v>0</v>
      </c>
      <c r="AE355" s="827">
        <f>ROUND(AD355/1000,0)</f>
        <v>0</v>
      </c>
      <c r="AF355" s="827"/>
      <c r="AG355" s="827"/>
      <c r="AH355" s="827"/>
      <c r="AI355" s="828"/>
      <c r="AJ355" s="615" t="s">
        <v>6571</v>
      </c>
    </row>
    <row r="356" spans="1:36" s="567" customFormat="1" ht="15" customHeight="1">
      <c r="A356" s="615"/>
      <c r="B356" s="831" t="s">
        <v>7050</v>
      </c>
      <c r="C356" s="832"/>
      <c r="D356" s="832"/>
      <c r="E356" s="832"/>
      <c r="F356" s="832"/>
      <c r="G356" s="833"/>
      <c r="H356" s="834" t="s">
        <v>7051</v>
      </c>
      <c r="I356" s="835"/>
      <c r="J356" s="835"/>
      <c r="K356" s="835"/>
      <c r="L356" s="835"/>
      <c r="M356" s="835"/>
      <c r="N356" s="835"/>
      <c r="O356" s="835"/>
      <c r="P356" s="835"/>
      <c r="Q356" s="835"/>
      <c r="R356" s="835"/>
      <c r="S356" s="835"/>
      <c r="T356" s="835"/>
      <c r="U356" s="835"/>
      <c r="V356" s="835"/>
      <c r="W356" s="835"/>
      <c r="X356" s="835"/>
      <c r="Y356" s="835"/>
      <c r="Z356" s="835"/>
      <c r="AA356" s="835"/>
      <c r="AB356" s="835"/>
      <c r="AC356" s="836"/>
      <c r="AD356" s="624">
        <f>SUM(AD357:AD359)</f>
        <v>0</v>
      </c>
      <c r="AE356" s="851">
        <f>SUM(AE357:AE359)</f>
        <v>0</v>
      </c>
      <c r="AF356" s="851"/>
      <c r="AG356" s="851"/>
      <c r="AH356" s="851"/>
      <c r="AI356" s="852"/>
      <c r="AJ356" s="615" t="s">
        <v>6571</v>
      </c>
    </row>
    <row r="357" spans="1:36" s="567" customFormat="1" ht="15" customHeight="1">
      <c r="A357" s="626"/>
      <c r="B357" s="839" t="s">
        <v>3938</v>
      </c>
      <c r="C357" s="840"/>
      <c r="D357" s="840"/>
      <c r="E357" s="840"/>
      <c r="F357" s="840"/>
      <c r="G357" s="841"/>
      <c r="H357" s="842" t="s">
        <v>7052</v>
      </c>
      <c r="I357" s="843"/>
      <c r="J357" s="843"/>
      <c r="K357" s="843"/>
      <c r="L357" s="843"/>
      <c r="M357" s="843"/>
      <c r="N357" s="843"/>
      <c r="O357" s="843"/>
      <c r="P357" s="843"/>
      <c r="Q357" s="843"/>
      <c r="R357" s="843"/>
      <c r="S357" s="843"/>
      <c r="T357" s="843"/>
      <c r="U357" s="843"/>
      <c r="V357" s="843"/>
      <c r="W357" s="843"/>
      <c r="X357" s="843"/>
      <c r="Y357" s="843"/>
      <c r="Z357" s="843"/>
      <c r="AA357" s="843"/>
      <c r="AB357" s="843"/>
      <c r="AC357" s="844"/>
      <c r="AD357" s="621">
        <f>SUMIF('pdc 2015'!$G$612:$G$1604,'CE MINISTERIALE'!$B357,'pdc 2015'!$Q$612:$Q$1604)</f>
        <v>0</v>
      </c>
      <c r="AE357" s="827">
        <f>ROUND(AD357/1000,0)</f>
        <v>0</v>
      </c>
      <c r="AF357" s="827"/>
      <c r="AG357" s="827"/>
      <c r="AH357" s="827"/>
      <c r="AI357" s="828"/>
      <c r="AJ357" s="615" t="s">
        <v>6571</v>
      </c>
    </row>
    <row r="358" spans="1:36" s="567" customFormat="1" ht="15" customHeight="1">
      <c r="A358" s="626"/>
      <c r="B358" s="839" t="s">
        <v>3946</v>
      </c>
      <c r="C358" s="840"/>
      <c r="D358" s="840"/>
      <c r="E358" s="840"/>
      <c r="F358" s="840"/>
      <c r="G358" s="841"/>
      <c r="H358" s="842" t="s">
        <v>7053</v>
      </c>
      <c r="I358" s="843"/>
      <c r="J358" s="843"/>
      <c r="K358" s="843"/>
      <c r="L358" s="843"/>
      <c r="M358" s="843"/>
      <c r="N358" s="843"/>
      <c r="O358" s="843"/>
      <c r="P358" s="843"/>
      <c r="Q358" s="843"/>
      <c r="R358" s="843"/>
      <c r="S358" s="843"/>
      <c r="T358" s="843"/>
      <c r="U358" s="843"/>
      <c r="V358" s="843"/>
      <c r="W358" s="843"/>
      <c r="X358" s="843"/>
      <c r="Y358" s="843"/>
      <c r="Z358" s="843"/>
      <c r="AA358" s="843"/>
      <c r="AB358" s="843"/>
      <c r="AC358" s="844"/>
      <c r="AD358" s="621">
        <f>SUMIF('pdc 2015'!$G$612:$G$1604,'CE MINISTERIALE'!$B358,'pdc 2015'!$Q$612:$Q$1604)</f>
        <v>0</v>
      </c>
      <c r="AE358" s="827">
        <f>ROUND(AD358/1000,0)</f>
        <v>0</v>
      </c>
      <c r="AF358" s="827"/>
      <c r="AG358" s="827"/>
      <c r="AH358" s="827"/>
      <c r="AI358" s="828"/>
      <c r="AJ358" s="615" t="s">
        <v>6571</v>
      </c>
    </row>
    <row r="359" spans="1:36" s="567" customFormat="1" ht="15" customHeight="1">
      <c r="A359" s="626"/>
      <c r="B359" s="839" t="s">
        <v>7054</v>
      </c>
      <c r="C359" s="840"/>
      <c r="D359" s="840"/>
      <c r="E359" s="840"/>
      <c r="F359" s="840"/>
      <c r="G359" s="841"/>
      <c r="H359" s="842" t="s">
        <v>7055</v>
      </c>
      <c r="I359" s="843"/>
      <c r="J359" s="843"/>
      <c r="K359" s="843"/>
      <c r="L359" s="843"/>
      <c r="M359" s="843"/>
      <c r="N359" s="843"/>
      <c r="O359" s="843"/>
      <c r="P359" s="843"/>
      <c r="Q359" s="843"/>
      <c r="R359" s="843"/>
      <c r="S359" s="843"/>
      <c r="T359" s="843"/>
      <c r="U359" s="843"/>
      <c r="V359" s="843"/>
      <c r="W359" s="843"/>
      <c r="X359" s="843"/>
      <c r="Y359" s="843"/>
      <c r="Z359" s="843"/>
      <c r="AA359" s="843"/>
      <c r="AB359" s="843"/>
      <c r="AC359" s="844"/>
      <c r="AD359" s="621">
        <f>SUMIF('pdc 2015'!$G$612:$G$1604,'CE MINISTERIALE'!$B359,'pdc 2015'!$Q$612:$Q$1604)</f>
        <v>0</v>
      </c>
      <c r="AE359" s="827">
        <f>ROUND(AD359/1000,0)</f>
        <v>0</v>
      </c>
      <c r="AF359" s="827"/>
      <c r="AG359" s="827"/>
      <c r="AH359" s="827"/>
      <c r="AI359" s="828"/>
      <c r="AJ359" s="615" t="s">
        <v>6571</v>
      </c>
    </row>
    <row r="360" spans="1:36" s="567" customFormat="1" ht="15" customHeight="1">
      <c r="A360" s="615"/>
      <c r="B360" s="821" t="s">
        <v>7056</v>
      </c>
      <c r="C360" s="822"/>
      <c r="D360" s="822"/>
      <c r="E360" s="822"/>
      <c r="F360" s="822"/>
      <c r="G360" s="823"/>
      <c r="H360" s="824" t="s">
        <v>7057</v>
      </c>
      <c r="I360" s="825"/>
      <c r="J360" s="825"/>
      <c r="K360" s="825"/>
      <c r="L360" s="825"/>
      <c r="M360" s="825"/>
      <c r="N360" s="825"/>
      <c r="O360" s="825"/>
      <c r="P360" s="825"/>
      <c r="Q360" s="825"/>
      <c r="R360" s="825"/>
      <c r="S360" s="825"/>
      <c r="T360" s="825"/>
      <c r="U360" s="825"/>
      <c r="V360" s="825"/>
      <c r="W360" s="825"/>
      <c r="X360" s="825"/>
      <c r="Y360" s="825"/>
      <c r="Z360" s="825"/>
      <c r="AA360" s="825"/>
      <c r="AB360" s="825"/>
      <c r="AC360" s="826"/>
      <c r="AD360" s="624">
        <f>AD361+AD365</f>
        <v>0</v>
      </c>
      <c r="AE360" s="829">
        <f>AE361+AE365</f>
        <v>0</v>
      </c>
      <c r="AF360" s="829"/>
      <c r="AG360" s="829"/>
      <c r="AH360" s="829"/>
      <c r="AI360" s="830"/>
      <c r="AJ360" s="615" t="s">
        <v>6571</v>
      </c>
    </row>
    <row r="361" spans="1:36" s="567" customFormat="1" ht="15" customHeight="1">
      <c r="A361" s="615"/>
      <c r="B361" s="831" t="s">
        <v>7058</v>
      </c>
      <c r="C361" s="832"/>
      <c r="D361" s="832"/>
      <c r="E361" s="832"/>
      <c r="F361" s="832"/>
      <c r="G361" s="833"/>
      <c r="H361" s="834" t="s">
        <v>7059</v>
      </c>
      <c r="I361" s="835"/>
      <c r="J361" s="835"/>
      <c r="K361" s="835"/>
      <c r="L361" s="835"/>
      <c r="M361" s="835"/>
      <c r="N361" s="835"/>
      <c r="O361" s="835"/>
      <c r="P361" s="835"/>
      <c r="Q361" s="835"/>
      <c r="R361" s="835"/>
      <c r="S361" s="835"/>
      <c r="T361" s="835"/>
      <c r="U361" s="835"/>
      <c r="V361" s="835"/>
      <c r="W361" s="835"/>
      <c r="X361" s="835"/>
      <c r="Y361" s="835"/>
      <c r="Z361" s="835"/>
      <c r="AA361" s="835"/>
      <c r="AB361" s="835"/>
      <c r="AC361" s="836"/>
      <c r="AD361" s="624">
        <f>SUM(AD362:AD364)</f>
        <v>0</v>
      </c>
      <c r="AE361" s="851">
        <f>SUM(AE362:AE364)</f>
        <v>0</v>
      </c>
      <c r="AF361" s="851"/>
      <c r="AG361" s="851"/>
      <c r="AH361" s="851"/>
      <c r="AI361" s="852"/>
      <c r="AJ361" s="615" t="s">
        <v>6571</v>
      </c>
    </row>
    <row r="362" spans="1:36" s="567" customFormat="1" ht="15" customHeight="1">
      <c r="A362" s="626"/>
      <c r="B362" s="839" t="s">
        <v>4080</v>
      </c>
      <c r="C362" s="840"/>
      <c r="D362" s="840"/>
      <c r="E362" s="840"/>
      <c r="F362" s="840"/>
      <c r="G362" s="841"/>
      <c r="H362" s="842" t="s">
        <v>7060</v>
      </c>
      <c r="I362" s="843"/>
      <c r="J362" s="843"/>
      <c r="K362" s="843"/>
      <c r="L362" s="843"/>
      <c r="M362" s="843"/>
      <c r="N362" s="843"/>
      <c r="O362" s="843"/>
      <c r="P362" s="843"/>
      <c r="Q362" s="843"/>
      <c r="R362" s="843"/>
      <c r="S362" s="843"/>
      <c r="T362" s="843"/>
      <c r="U362" s="843"/>
      <c r="V362" s="843"/>
      <c r="W362" s="843"/>
      <c r="X362" s="843"/>
      <c r="Y362" s="843"/>
      <c r="Z362" s="843"/>
      <c r="AA362" s="843"/>
      <c r="AB362" s="843"/>
      <c r="AC362" s="844"/>
      <c r="AD362" s="621">
        <f>SUMIF('pdc 2015'!$G$612:$G$1604,'CE MINISTERIALE'!$B362,'pdc 2015'!$Q$612:$Q$1604)</f>
        <v>0</v>
      </c>
      <c r="AE362" s="827">
        <f>ROUND(AD362/1000,0)</f>
        <v>0</v>
      </c>
      <c r="AF362" s="827"/>
      <c r="AG362" s="827"/>
      <c r="AH362" s="827"/>
      <c r="AI362" s="828"/>
      <c r="AJ362" s="615" t="s">
        <v>6571</v>
      </c>
    </row>
    <row r="363" spans="1:36" s="567" customFormat="1" ht="15" customHeight="1">
      <c r="A363" s="626"/>
      <c r="B363" s="839" t="s">
        <v>4085</v>
      </c>
      <c r="C363" s="840"/>
      <c r="D363" s="840"/>
      <c r="E363" s="840"/>
      <c r="F363" s="840"/>
      <c r="G363" s="841"/>
      <c r="H363" s="842" t="s">
        <v>7061</v>
      </c>
      <c r="I363" s="843"/>
      <c r="J363" s="843"/>
      <c r="K363" s="843"/>
      <c r="L363" s="843"/>
      <c r="M363" s="843"/>
      <c r="N363" s="843"/>
      <c r="O363" s="843"/>
      <c r="P363" s="843"/>
      <c r="Q363" s="843"/>
      <c r="R363" s="843"/>
      <c r="S363" s="843"/>
      <c r="T363" s="843"/>
      <c r="U363" s="843"/>
      <c r="V363" s="843"/>
      <c r="W363" s="843"/>
      <c r="X363" s="843"/>
      <c r="Y363" s="843"/>
      <c r="Z363" s="843"/>
      <c r="AA363" s="843"/>
      <c r="AB363" s="843"/>
      <c r="AC363" s="844"/>
      <c r="AD363" s="621">
        <f>SUMIF('pdc 2015'!$G$612:$G$1604,'CE MINISTERIALE'!$B363,'pdc 2015'!$Q$612:$Q$1604)</f>
        <v>0</v>
      </c>
      <c r="AE363" s="827">
        <f>ROUND(AD363/1000,0)</f>
        <v>0</v>
      </c>
      <c r="AF363" s="827"/>
      <c r="AG363" s="827"/>
      <c r="AH363" s="827"/>
      <c r="AI363" s="828"/>
      <c r="AJ363" s="615" t="s">
        <v>6571</v>
      </c>
    </row>
    <row r="364" spans="1:36" s="567" customFormat="1" ht="15" customHeight="1">
      <c r="A364" s="626"/>
      <c r="B364" s="839" t="s">
        <v>7062</v>
      </c>
      <c r="C364" s="840"/>
      <c r="D364" s="840"/>
      <c r="E364" s="840"/>
      <c r="F364" s="840"/>
      <c r="G364" s="841"/>
      <c r="H364" s="842" t="s">
        <v>7063</v>
      </c>
      <c r="I364" s="843"/>
      <c r="J364" s="843"/>
      <c r="K364" s="843"/>
      <c r="L364" s="843"/>
      <c r="M364" s="843"/>
      <c r="N364" s="843"/>
      <c r="O364" s="843"/>
      <c r="P364" s="843"/>
      <c r="Q364" s="843"/>
      <c r="R364" s="843"/>
      <c r="S364" s="843"/>
      <c r="T364" s="843"/>
      <c r="U364" s="843"/>
      <c r="V364" s="843"/>
      <c r="W364" s="843"/>
      <c r="X364" s="843"/>
      <c r="Y364" s="843"/>
      <c r="Z364" s="843"/>
      <c r="AA364" s="843"/>
      <c r="AB364" s="843"/>
      <c r="AC364" s="844"/>
      <c r="AD364" s="621">
        <f>SUMIF('pdc 2015'!$G$612:$G$1604,'CE MINISTERIALE'!$B364,'pdc 2015'!$Q$612:$Q$1604)</f>
        <v>0</v>
      </c>
      <c r="AE364" s="827">
        <f>ROUND(AD364/1000,0)</f>
        <v>0</v>
      </c>
      <c r="AF364" s="827"/>
      <c r="AG364" s="827"/>
      <c r="AH364" s="827"/>
      <c r="AI364" s="828"/>
      <c r="AJ364" s="615" t="s">
        <v>6571</v>
      </c>
    </row>
    <row r="365" spans="1:36" s="567" customFormat="1" ht="15" customHeight="1">
      <c r="A365" s="615"/>
      <c r="B365" s="831" t="s">
        <v>7064</v>
      </c>
      <c r="C365" s="832"/>
      <c r="D365" s="832"/>
      <c r="E365" s="832"/>
      <c r="F365" s="832"/>
      <c r="G365" s="833"/>
      <c r="H365" s="834" t="s">
        <v>7065</v>
      </c>
      <c r="I365" s="835"/>
      <c r="J365" s="835"/>
      <c r="K365" s="835"/>
      <c r="L365" s="835"/>
      <c r="M365" s="835"/>
      <c r="N365" s="835"/>
      <c r="O365" s="835"/>
      <c r="P365" s="835"/>
      <c r="Q365" s="835"/>
      <c r="R365" s="835"/>
      <c r="S365" s="835"/>
      <c r="T365" s="835"/>
      <c r="U365" s="835"/>
      <c r="V365" s="835"/>
      <c r="W365" s="835"/>
      <c r="X365" s="835"/>
      <c r="Y365" s="835"/>
      <c r="Z365" s="835"/>
      <c r="AA365" s="835"/>
      <c r="AB365" s="835"/>
      <c r="AC365" s="836"/>
      <c r="AD365" s="624">
        <f>SUM(AD366:AD368)</f>
        <v>0</v>
      </c>
      <c r="AE365" s="851">
        <f>SUM(AE366:AE368)</f>
        <v>0</v>
      </c>
      <c r="AF365" s="851"/>
      <c r="AG365" s="851"/>
      <c r="AH365" s="851"/>
      <c r="AI365" s="852"/>
      <c r="AJ365" s="615" t="s">
        <v>6571</v>
      </c>
    </row>
    <row r="366" spans="1:36" s="567" customFormat="1" ht="15" customHeight="1">
      <c r="A366" s="626"/>
      <c r="B366" s="839" t="s">
        <v>4095</v>
      </c>
      <c r="C366" s="840"/>
      <c r="D366" s="840"/>
      <c r="E366" s="840"/>
      <c r="F366" s="840"/>
      <c r="G366" s="841"/>
      <c r="H366" s="842" t="s">
        <v>7066</v>
      </c>
      <c r="I366" s="843"/>
      <c r="J366" s="843"/>
      <c r="K366" s="843"/>
      <c r="L366" s="843"/>
      <c r="M366" s="843"/>
      <c r="N366" s="843"/>
      <c r="O366" s="843"/>
      <c r="P366" s="843"/>
      <c r="Q366" s="843"/>
      <c r="R366" s="843"/>
      <c r="S366" s="843"/>
      <c r="T366" s="843"/>
      <c r="U366" s="843"/>
      <c r="V366" s="843"/>
      <c r="W366" s="843"/>
      <c r="X366" s="843"/>
      <c r="Y366" s="843"/>
      <c r="Z366" s="843"/>
      <c r="AA366" s="843"/>
      <c r="AB366" s="843"/>
      <c r="AC366" s="844"/>
      <c r="AD366" s="621">
        <f>SUMIF('pdc 2015'!$G$612:$G$1604,'CE MINISTERIALE'!$B366,'pdc 2015'!$Q$612:$Q$1604)</f>
        <v>0</v>
      </c>
      <c r="AE366" s="827">
        <f>ROUND(AD366/1000,0)</f>
        <v>0</v>
      </c>
      <c r="AF366" s="827"/>
      <c r="AG366" s="827"/>
      <c r="AH366" s="827"/>
      <c r="AI366" s="828"/>
      <c r="AJ366" s="615" t="s">
        <v>6571</v>
      </c>
    </row>
    <row r="367" spans="1:36" s="567" customFormat="1" ht="15" customHeight="1">
      <c r="A367" s="626"/>
      <c r="B367" s="839" t="s">
        <v>4101</v>
      </c>
      <c r="C367" s="840"/>
      <c r="D367" s="840"/>
      <c r="E367" s="840"/>
      <c r="F367" s="840"/>
      <c r="G367" s="841"/>
      <c r="H367" s="842" t="s">
        <v>7067</v>
      </c>
      <c r="I367" s="843"/>
      <c r="J367" s="843"/>
      <c r="K367" s="843"/>
      <c r="L367" s="843"/>
      <c r="M367" s="843"/>
      <c r="N367" s="843"/>
      <c r="O367" s="843"/>
      <c r="P367" s="843"/>
      <c r="Q367" s="843"/>
      <c r="R367" s="843"/>
      <c r="S367" s="843"/>
      <c r="T367" s="843"/>
      <c r="U367" s="843"/>
      <c r="V367" s="843"/>
      <c r="W367" s="843"/>
      <c r="X367" s="843"/>
      <c r="Y367" s="843"/>
      <c r="Z367" s="843"/>
      <c r="AA367" s="843"/>
      <c r="AB367" s="843"/>
      <c r="AC367" s="844"/>
      <c r="AD367" s="621">
        <f>SUMIF('pdc 2015'!$G$612:$G$1604,'CE MINISTERIALE'!$B367,'pdc 2015'!$Q$612:$Q$1604)</f>
        <v>0</v>
      </c>
      <c r="AE367" s="827">
        <f>ROUND(AD367/1000,0)</f>
        <v>0</v>
      </c>
      <c r="AF367" s="827"/>
      <c r="AG367" s="827"/>
      <c r="AH367" s="827"/>
      <c r="AI367" s="828"/>
      <c r="AJ367" s="615" t="s">
        <v>6571</v>
      </c>
    </row>
    <row r="368" spans="1:36" s="567" customFormat="1" ht="15" customHeight="1">
      <c r="A368" s="626"/>
      <c r="B368" s="839" t="s">
        <v>7068</v>
      </c>
      <c r="C368" s="840"/>
      <c r="D368" s="840"/>
      <c r="E368" s="840"/>
      <c r="F368" s="840"/>
      <c r="G368" s="841"/>
      <c r="H368" s="842" t="s">
        <v>7069</v>
      </c>
      <c r="I368" s="843"/>
      <c r="J368" s="843"/>
      <c r="K368" s="843"/>
      <c r="L368" s="843"/>
      <c r="M368" s="843"/>
      <c r="N368" s="843"/>
      <c r="O368" s="843"/>
      <c r="P368" s="843"/>
      <c r="Q368" s="843"/>
      <c r="R368" s="843"/>
      <c r="S368" s="843"/>
      <c r="T368" s="843"/>
      <c r="U368" s="843"/>
      <c r="V368" s="843"/>
      <c r="W368" s="843"/>
      <c r="X368" s="843"/>
      <c r="Y368" s="843"/>
      <c r="Z368" s="843"/>
      <c r="AA368" s="843"/>
      <c r="AB368" s="843"/>
      <c r="AC368" s="844"/>
      <c r="AD368" s="621">
        <f>SUMIF('pdc 2015'!$G$612:$G$1604,'CE MINISTERIALE'!$B368,'pdc 2015'!$Q$612:$Q$1604)</f>
        <v>0</v>
      </c>
      <c r="AE368" s="827">
        <f>ROUND(AD368/1000,0)</f>
        <v>0</v>
      </c>
      <c r="AF368" s="827"/>
      <c r="AG368" s="827"/>
      <c r="AH368" s="827"/>
      <c r="AI368" s="828"/>
      <c r="AJ368" s="615" t="s">
        <v>6571</v>
      </c>
    </row>
    <row r="369" spans="1:36" s="567" customFormat="1" ht="15" customHeight="1">
      <c r="A369" s="615"/>
      <c r="B369" s="821" t="s">
        <v>7070</v>
      </c>
      <c r="C369" s="822"/>
      <c r="D369" s="822"/>
      <c r="E369" s="822"/>
      <c r="F369" s="822"/>
      <c r="G369" s="823"/>
      <c r="H369" s="824" t="s">
        <v>7071</v>
      </c>
      <c r="I369" s="825"/>
      <c r="J369" s="825"/>
      <c r="K369" s="825"/>
      <c r="L369" s="825"/>
      <c r="M369" s="825"/>
      <c r="N369" s="825"/>
      <c r="O369" s="825"/>
      <c r="P369" s="825"/>
      <c r="Q369" s="825"/>
      <c r="R369" s="825"/>
      <c r="S369" s="825"/>
      <c r="T369" s="825"/>
      <c r="U369" s="825"/>
      <c r="V369" s="825"/>
      <c r="W369" s="825"/>
      <c r="X369" s="825"/>
      <c r="Y369" s="825"/>
      <c r="Z369" s="825"/>
      <c r="AA369" s="825"/>
      <c r="AB369" s="825"/>
      <c r="AC369" s="826"/>
      <c r="AD369" s="624">
        <f>AD370+AD374</f>
        <v>0</v>
      </c>
      <c r="AE369" s="829">
        <f>AE370+AE374</f>
        <v>0</v>
      </c>
      <c r="AF369" s="829"/>
      <c r="AG369" s="829"/>
      <c r="AH369" s="829"/>
      <c r="AI369" s="830"/>
      <c r="AJ369" s="615" t="s">
        <v>6571</v>
      </c>
    </row>
    <row r="370" spans="1:36" s="567" customFormat="1" ht="15" customHeight="1">
      <c r="A370" s="615"/>
      <c r="B370" s="831" t="s">
        <v>7072</v>
      </c>
      <c r="C370" s="832"/>
      <c r="D370" s="832"/>
      <c r="E370" s="832"/>
      <c r="F370" s="832"/>
      <c r="G370" s="833"/>
      <c r="H370" s="834" t="s">
        <v>7073</v>
      </c>
      <c r="I370" s="835"/>
      <c r="J370" s="835"/>
      <c r="K370" s="835"/>
      <c r="L370" s="835"/>
      <c r="M370" s="835"/>
      <c r="N370" s="835"/>
      <c r="O370" s="835"/>
      <c r="P370" s="835"/>
      <c r="Q370" s="835"/>
      <c r="R370" s="835"/>
      <c r="S370" s="835"/>
      <c r="T370" s="835"/>
      <c r="U370" s="835"/>
      <c r="V370" s="835"/>
      <c r="W370" s="835"/>
      <c r="X370" s="835"/>
      <c r="Y370" s="835"/>
      <c r="Z370" s="835"/>
      <c r="AA370" s="835"/>
      <c r="AB370" s="835"/>
      <c r="AC370" s="836"/>
      <c r="AD370" s="624">
        <f>SUM(AD371:AD373)</f>
        <v>0</v>
      </c>
      <c r="AE370" s="851">
        <f>SUM(AE371:AE373)</f>
        <v>0</v>
      </c>
      <c r="AF370" s="851"/>
      <c r="AG370" s="851"/>
      <c r="AH370" s="851"/>
      <c r="AI370" s="852"/>
      <c r="AJ370" s="615" t="s">
        <v>6571</v>
      </c>
    </row>
    <row r="371" spans="1:36" s="567" customFormat="1" ht="15" customHeight="1">
      <c r="A371" s="626"/>
      <c r="B371" s="839" t="s">
        <v>4200</v>
      </c>
      <c r="C371" s="840"/>
      <c r="D371" s="840"/>
      <c r="E371" s="840"/>
      <c r="F371" s="840"/>
      <c r="G371" s="841"/>
      <c r="H371" s="842" t="s">
        <v>7074</v>
      </c>
      <c r="I371" s="843"/>
      <c r="J371" s="843"/>
      <c r="K371" s="843"/>
      <c r="L371" s="843"/>
      <c r="M371" s="843"/>
      <c r="N371" s="843"/>
      <c r="O371" s="843"/>
      <c r="P371" s="843"/>
      <c r="Q371" s="843"/>
      <c r="R371" s="843"/>
      <c r="S371" s="843"/>
      <c r="T371" s="843"/>
      <c r="U371" s="843"/>
      <c r="V371" s="843"/>
      <c r="W371" s="843"/>
      <c r="X371" s="843"/>
      <c r="Y371" s="843"/>
      <c r="Z371" s="843"/>
      <c r="AA371" s="843"/>
      <c r="AB371" s="843"/>
      <c r="AC371" s="844"/>
      <c r="AD371" s="621">
        <f>SUMIF('pdc 2015'!$G$612:$G$1604,'CE MINISTERIALE'!$B371,'pdc 2015'!$Q$612:$Q$1604)</f>
        <v>0</v>
      </c>
      <c r="AE371" s="827">
        <f>ROUND(AD371/1000,0)</f>
        <v>0</v>
      </c>
      <c r="AF371" s="827"/>
      <c r="AG371" s="827"/>
      <c r="AH371" s="827"/>
      <c r="AI371" s="828"/>
      <c r="AJ371" s="615" t="s">
        <v>6571</v>
      </c>
    </row>
    <row r="372" spans="1:36" s="567" customFormat="1" ht="15" customHeight="1">
      <c r="A372" s="626"/>
      <c r="B372" s="839" t="s">
        <v>4205</v>
      </c>
      <c r="C372" s="840"/>
      <c r="D372" s="840"/>
      <c r="E372" s="840"/>
      <c r="F372" s="840"/>
      <c r="G372" s="841"/>
      <c r="H372" s="842" t="s">
        <v>7075</v>
      </c>
      <c r="I372" s="843"/>
      <c r="J372" s="843"/>
      <c r="K372" s="843"/>
      <c r="L372" s="843"/>
      <c r="M372" s="843"/>
      <c r="N372" s="843"/>
      <c r="O372" s="843"/>
      <c r="P372" s="843"/>
      <c r="Q372" s="843"/>
      <c r="R372" s="843"/>
      <c r="S372" s="843"/>
      <c r="T372" s="843"/>
      <c r="U372" s="843"/>
      <c r="V372" s="843"/>
      <c r="W372" s="843"/>
      <c r="X372" s="843"/>
      <c r="Y372" s="843"/>
      <c r="Z372" s="843"/>
      <c r="AA372" s="843"/>
      <c r="AB372" s="843"/>
      <c r="AC372" s="844"/>
      <c r="AD372" s="621">
        <f>SUMIF('pdc 2015'!$G$612:$G$1604,'CE MINISTERIALE'!$B372,'pdc 2015'!$Q$612:$Q$1604)</f>
        <v>0</v>
      </c>
      <c r="AE372" s="827">
        <f>ROUND(AD372/1000,0)</f>
        <v>0</v>
      </c>
      <c r="AF372" s="827"/>
      <c r="AG372" s="827"/>
      <c r="AH372" s="827"/>
      <c r="AI372" s="828"/>
      <c r="AJ372" s="615" t="s">
        <v>6571</v>
      </c>
    </row>
    <row r="373" spans="1:36" s="567" customFormat="1" ht="15" customHeight="1">
      <c r="A373" s="626"/>
      <c r="B373" s="839" t="s">
        <v>7076</v>
      </c>
      <c r="C373" s="840"/>
      <c r="D373" s="840"/>
      <c r="E373" s="840"/>
      <c r="F373" s="840"/>
      <c r="G373" s="841"/>
      <c r="H373" s="842" t="s">
        <v>7077</v>
      </c>
      <c r="I373" s="843"/>
      <c r="J373" s="843"/>
      <c r="K373" s="843"/>
      <c r="L373" s="843"/>
      <c r="M373" s="843"/>
      <c r="N373" s="843"/>
      <c r="O373" s="843"/>
      <c r="P373" s="843"/>
      <c r="Q373" s="843"/>
      <c r="R373" s="843"/>
      <c r="S373" s="843"/>
      <c r="T373" s="843"/>
      <c r="U373" s="843"/>
      <c r="V373" s="843"/>
      <c r="W373" s="843"/>
      <c r="X373" s="843"/>
      <c r="Y373" s="843"/>
      <c r="Z373" s="843"/>
      <c r="AA373" s="843"/>
      <c r="AB373" s="843"/>
      <c r="AC373" s="844"/>
      <c r="AD373" s="621">
        <f>SUMIF('pdc 2015'!$G$612:$G$1604,'CE MINISTERIALE'!$B373,'pdc 2015'!$Q$612:$Q$1604)</f>
        <v>0</v>
      </c>
      <c r="AE373" s="827">
        <f>ROUND(AD373/1000,0)</f>
        <v>0</v>
      </c>
      <c r="AF373" s="827"/>
      <c r="AG373" s="827"/>
      <c r="AH373" s="827"/>
      <c r="AI373" s="828"/>
      <c r="AJ373" s="615" t="s">
        <v>6571</v>
      </c>
    </row>
    <row r="374" spans="1:36" s="567" customFormat="1" ht="15" customHeight="1">
      <c r="A374" s="615"/>
      <c r="B374" s="831" t="s">
        <v>7078</v>
      </c>
      <c r="C374" s="832"/>
      <c r="D374" s="832"/>
      <c r="E374" s="832"/>
      <c r="F374" s="832"/>
      <c r="G374" s="833"/>
      <c r="H374" s="834" t="s">
        <v>7079</v>
      </c>
      <c r="I374" s="835"/>
      <c r="J374" s="835"/>
      <c r="K374" s="835"/>
      <c r="L374" s="835"/>
      <c r="M374" s="835"/>
      <c r="N374" s="835"/>
      <c r="O374" s="835"/>
      <c r="P374" s="835"/>
      <c r="Q374" s="835"/>
      <c r="R374" s="835"/>
      <c r="S374" s="835"/>
      <c r="T374" s="835"/>
      <c r="U374" s="835"/>
      <c r="V374" s="835"/>
      <c r="W374" s="835"/>
      <c r="X374" s="835"/>
      <c r="Y374" s="835"/>
      <c r="Z374" s="835"/>
      <c r="AA374" s="835"/>
      <c r="AB374" s="835"/>
      <c r="AC374" s="836"/>
      <c r="AD374" s="624">
        <f>SUM(AD375:AD377)</f>
        <v>0</v>
      </c>
      <c r="AE374" s="851">
        <f>SUM(AE375:AE377)</f>
        <v>0</v>
      </c>
      <c r="AF374" s="851"/>
      <c r="AG374" s="851"/>
      <c r="AH374" s="851"/>
      <c r="AI374" s="852"/>
      <c r="AJ374" s="615" t="s">
        <v>6571</v>
      </c>
    </row>
    <row r="375" spans="1:36" s="567" customFormat="1" ht="15" customHeight="1">
      <c r="A375" s="626"/>
      <c r="B375" s="839" t="s">
        <v>4214</v>
      </c>
      <c r="C375" s="840"/>
      <c r="D375" s="840"/>
      <c r="E375" s="840"/>
      <c r="F375" s="840"/>
      <c r="G375" s="841"/>
      <c r="H375" s="842" t="s">
        <v>7080</v>
      </c>
      <c r="I375" s="843"/>
      <c r="J375" s="843"/>
      <c r="K375" s="843"/>
      <c r="L375" s="843"/>
      <c r="M375" s="843"/>
      <c r="N375" s="843"/>
      <c r="O375" s="843"/>
      <c r="P375" s="843"/>
      <c r="Q375" s="843"/>
      <c r="R375" s="843"/>
      <c r="S375" s="843"/>
      <c r="T375" s="843"/>
      <c r="U375" s="843"/>
      <c r="V375" s="843"/>
      <c r="W375" s="843"/>
      <c r="X375" s="843"/>
      <c r="Y375" s="843"/>
      <c r="Z375" s="843"/>
      <c r="AA375" s="843"/>
      <c r="AB375" s="843"/>
      <c r="AC375" s="844"/>
      <c r="AD375" s="621">
        <f>SUMIF('pdc 2015'!$G$612:$G$1604,'CE MINISTERIALE'!$B375,'pdc 2015'!$Q$612:$Q$1604)</f>
        <v>0</v>
      </c>
      <c r="AE375" s="827">
        <f>ROUND(AD375/1000,0)</f>
        <v>0</v>
      </c>
      <c r="AF375" s="827"/>
      <c r="AG375" s="827"/>
      <c r="AH375" s="827"/>
      <c r="AI375" s="828"/>
      <c r="AJ375" s="615" t="s">
        <v>6571</v>
      </c>
    </row>
    <row r="376" spans="1:36" s="567" customFormat="1" ht="15" customHeight="1">
      <c r="A376" s="626"/>
      <c r="B376" s="839" t="s">
        <v>4219</v>
      </c>
      <c r="C376" s="840"/>
      <c r="D376" s="840"/>
      <c r="E376" s="840"/>
      <c r="F376" s="840"/>
      <c r="G376" s="841"/>
      <c r="H376" s="842" t="s">
        <v>7081</v>
      </c>
      <c r="I376" s="843"/>
      <c r="J376" s="843"/>
      <c r="K376" s="843"/>
      <c r="L376" s="843"/>
      <c r="M376" s="843"/>
      <c r="N376" s="843"/>
      <c r="O376" s="843"/>
      <c r="P376" s="843"/>
      <c r="Q376" s="843"/>
      <c r="R376" s="843"/>
      <c r="S376" s="843"/>
      <c r="T376" s="843"/>
      <c r="U376" s="843"/>
      <c r="V376" s="843"/>
      <c r="W376" s="843"/>
      <c r="X376" s="843"/>
      <c r="Y376" s="843"/>
      <c r="Z376" s="843"/>
      <c r="AA376" s="843"/>
      <c r="AB376" s="843"/>
      <c r="AC376" s="844"/>
      <c r="AD376" s="621">
        <f>SUMIF('pdc 2015'!$G$612:$G$1604,'CE MINISTERIALE'!$B376,'pdc 2015'!$Q$612:$Q$1604)</f>
        <v>0</v>
      </c>
      <c r="AE376" s="827">
        <f>ROUND(AD376/1000,0)</f>
        <v>0</v>
      </c>
      <c r="AF376" s="827"/>
      <c r="AG376" s="827"/>
      <c r="AH376" s="827"/>
      <c r="AI376" s="828"/>
      <c r="AJ376" s="615" t="s">
        <v>6571</v>
      </c>
    </row>
    <row r="377" spans="1:36" s="567" customFormat="1" ht="15" customHeight="1">
      <c r="A377" s="626"/>
      <c r="B377" s="839" t="s">
        <v>7082</v>
      </c>
      <c r="C377" s="840"/>
      <c r="D377" s="840"/>
      <c r="E377" s="840"/>
      <c r="F377" s="840"/>
      <c r="G377" s="841"/>
      <c r="H377" s="842" t="s">
        <v>7083</v>
      </c>
      <c r="I377" s="843"/>
      <c r="J377" s="843"/>
      <c r="K377" s="843"/>
      <c r="L377" s="843"/>
      <c r="M377" s="843"/>
      <c r="N377" s="843"/>
      <c r="O377" s="843"/>
      <c r="P377" s="843"/>
      <c r="Q377" s="843"/>
      <c r="R377" s="843"/>
      <c r="S377" s="843"/>
      <c r="T377" s="843"/>
      <c r="U377" s="843"/>
      <c r="V377" s="843"/>
      <c r="W377" s="843"/>
      <c r="X377" s="843"/>
      <c r="Y377" s="843"/>
      <c r="Z377" s="843"/>
      <c r="AA377" s="843"/>
      <c r="AB377" s="843"/>
      <c r="AC377" s="844"/>
      <c r="AD377" s="621">
        <f>SUMIF('pdc 2015'!$G$612:$G$1604,'CE MINISTERIALE'!$B377,'pdc 2015'!$Q$612:$Q$1604)</f>
        <v>0</v>
      </c>
      <c r="AE377" s="827">
        <f>ROUND(AD377/1000,0)</f>
        <v>0</v>
      </c>
      <c r="AF377" s="827"/>
      <c r="AG377" s="827"/>
      <c r="AH377" s="827"/>
      <c r="AI377" s="828"/>
      <c r="AJ377" s="615" t="s">
        <v>6571</v>
      </c>
    </row>
    <row r="378" spans="1:36" s="567" customFormat="1" ht="15" customHeight="1">
      <c r="A378" s="615"/>
      <c r="B378" s="821" t="s">
        <v>7084</v>
      </c>
      <c r="C378" s="822"/>
      <c r="D378" s="822"/>
      <c r="E378" s="822"/>
      <c r="F378" s="822"/>
      <c r="G378" s="823"/>
      <c r="H378" s="824" t="s">
        <v>7085</v>
      </c>
      <c r="I378" s="825"/>
      <c r="J378" s="825"/>
      <c r="K378" s="825"/>
      <c r="L378" s="825"/>
      <c r="M378" s="825"/>
      <c r="N378" s="825"/>
      <c r="O378" s="825"/>
      <c r="P378" s="825"/>
      <c r="Q378" s="825"/>
      <c r="R378" s="825"/>
      <c r="S378" s="825"/>
      <c r="T378" s="825"/>
      <c r="U378" s="825"/>
      <c r="V378" s="825"/>
      <c r="W378" s="825"/>
      <c r="X378" s="825"/>
      <c r="Y378" s="825"/>
      <c r="Z378" s="825"/>
      <c r="AA378" s="825"/>
      <c r="AB378" s="825"/>
      <c r="AC378" s="826"/>
      <c r="AD378" s="624">
        <f>SUM(AD379:AD381)</f>
        <v>0</v>
      </c>
      <c r="AE378" s="829">
        <f>SUM(AE379:AE381)</f>
        <v>0</v>
      </c>
      <c r="AF378" s="829"/>
      <c r="AG378" s="829"/>
      <c r="AH378" s="829"/>
      <c r="AI378" s="830"/>
      <c r="AJ378" s="615" t="s">
        <v>6571</v>
      </c>
    </row>
    <row r="379" spans="1:36" s="567" customFormat="1" ht="15" customHeight="1">
      <c r="A379" s="615"/>
      <c r="B379" s="839" t="s">
        <v>5049</v>
      </c>
      <c r="C379" s="840"/>
      <c r="D379" s="840"/>
      <c r="E379" s="840"/>
      <c r="F379" s="840"/>
      <c r="G379" s="841"/>
      <c r="H379" s="842" t="s">
        <v>7086</v>
      </c>
      <c r="I379" s="843"/>
      <c r="J379" s="843"/>
      <c r="K379" s="843"/>
      <c r="L379" s="843"/>
      <c r="M379" s="843"/>
      <c r="N379" s="843"/>
      <c r="O379" s="843"/>
      <c r="P379" s="843"/>
      <c r="Q379" s="843"/>
      <c r="R379" s="843"/>
      <c r="S379" s="843"/>
      <c r="T379" s="843"/>
      <c r="U379" s="843"/>
      <c r="V379" s="843"/>
      <c r="W379" s="843"/>
      <c r="X379" s="843"/>
      <c r="Y379" s="843"/>
      <c r="Z379" s="843"/>
      <c r="AA379" s="843"/>
      <c r="AB379" s="843"/>
      <c r="AC379" s="844"/>
      <c r="AD379" s="621">
        <f>SUMIF('pdc 2015'!$G$612:$G$1604,'CE MINISTERIALE'!$B379,'pdc 2015'!$Q$612:$Q$1604)</f>
        <v>0</v>
      </c>
      <c r="AE379" s="827">
        <f>ROUND(AD379/1000,0)</f>
        <v>0</v>
      </c>
      <c r="AF379" s="827"/>
      <c r="AG379" s="827"/>
      <c r="AH379" s="827"/>
      <c r="AI379" s="828"/>
      <c r="AJ379" s="615" t="s">
        <v>6571</v>
      </c>
    </row>
    <row r="380" spans="1:36" s="567" customFormat="1" ht="15" customHeight="1">
      <c r="A380" s="615"/>
      <c r="B380" s="839" t="s">
        <v>5077</v>
      </c>
      <c r="C380" s="840"/>
      <c r="D380" s="840"/>
      <c r="E380" s="840"/>
      <c r="F380" s="840"/>
      <c r="G380" s="841"/>
      <c r="H380" s="842" t="s">
        <v>7087</v>
      </c>
      <c r="I380" s="843"/>
      <c r="J380" s="843"/>
      <c r="K380" s="843"/>
      <c r="L380" s="843"/>
      <c r="M380" s="843"/>
      <c r="N380" s="843"/>
      <c r="O380" s="843"/>
      <c r="P380" s="843"/>
      <c r="Q380" s="843"/>
      <c r="R380" s="843"/>
      <c r="S380" s="843"/>
      <c r="T380" s="843"/>
      <c r="U380" s="843"/>
      <c r="V380" s="843"/>
      <c r="W380" s="843"/>
      <c r="X380" s="843"/>
      <c r="Y380" s="843"/>
      <c r="Z380" s="843"/>
      <c r="AA380" s="843"/>
      <c r="AB380" s="843"/>
      <c r="AC380" s="844"/>
      <c r="AD380" s="621">
        <f>SUMIF('pdc 2015'!$G$612:$G$1604,'CE MINISTERIALE'!$B380,'pdc 2015'!$Q$612:$Q$1604)</f>
        <v>0</v>
      </c>
      <c r="AE380" s="827">
        <f>ROUND(AD380/1000,0)</f>
        <v>0</v>
      </c>
      <c r="AF380" s="827"/>
      <c r="AG380" s="827"/>
      <c r="AH380" s="827"/>
      <c r="AI380" s="828"/>
      <c r="AJ380" s="615" t="s">
        <v>6571</v>
      </c>
    </row>
    <row r="381" spans="1:36" s="567" customFormat="1" ht="15" customHeight="1">
      <c r="A381" s="615"/>
      <c r="B381" s="831" t="s">
        <v>7088</v>
      </c>
      <c r="C381" s="832"/>
      <c r="D381" s="832"/>
      <c r="E381" s="832"/>
      <c r="F381" s="832"/>
      <c r="G381" s="833"/>
      <c r="H381" s="834" t="s">
        <v>7089</v>
      </c>
      <c r="I381" s="835"/>
      <c r="J381" s="835"/>
      <c r="K381" s="835"/>
      <c r="L381" s="835"/>
      <c r="M381" s="835"/>
      <c r="N381" s="835"/>
      <c r="O381" s="835"/>
      <c r="P381" s="835"/>
      <c r="Q381" s="835"/>
      <c r="R381" s="835"/>
      <c r="S381" s="835"/>
      <c r="T381" s="835"/>
      <c r="U381" s="835"/>
      <c r="V381" s="835"/>
      <c r="W381" s="835"/>
      <c r="X381" s="835"/>
      <c r="Y381" s="835"/>
      <c r="Z381" s="835"/>
      <c r="AA381" s="835"/>
      <c r="AB381" s="835"/>
      <c r="AC381" s="836"/>
      <c r="AD381" s="624">
        <f>SUM(AD382:AD383)</f>
        <v>0</v>
      </c>
      <c r="AE381" s="851">
        <f>SUM(AE382:AE383)</f>
        <v>0</v>
      </c>
      <c r="AF381" s="851"/>
      <c r="AG381" s="851"/>
      <c r="AH381" s="851"/>
      <c r="AI381" s="852"/>
      <c r="AJ381" s="615" t="s">
        <v>6571</v>
      </c>
    </row>
    <row r="382" spans="1:36" s="567" customFormat="1" ht="15" customHeight="1">
      <c r="A382" s="615"/>
      <c r="B382" s="839" t="s">
        <v>3520</v>
      </c>
      <c r="C382" s="840"/>
      <c r="D382" s="840"/>
      <c r="E382" s="840"/>
      <c r="F382" s="840"/>
      <c r="G382" s="841"/>
      <c r="H382" s="842" t="s">
        <v>7090</v>
      </c>
      <c r="I382" s="843"/>
      <c r="J382" s="843"/>
      <c r="K382" s="843"/>
      <c r="L382" s="843"/>
      <c r="M382" s="843"/>
      <c r="N382" s="843"/>
      <c r="O382" s="843"/>
      <c r="P382" s="843"/>
      <c r="Q382" s="843"/>
      <c r="R382" s="843"/>
      <c r="S382" s="843"/>
      <c r="T382" s="843"/>
      <c r="U382" s="843"/>
      <c r="V382" s="843"/>
      <c r="W382" s="843"/>
      <c r="X382" s="843"/>
      <c r="Y382" s="843"/>
      <c r="Z382" s="843"/>
      <c r="AA382" s="843"/>
      <c r="AB382" s="843"/>
      <c r="AC382" s="844"/>
      <c r="AD382" s="621">
        <f>SUMIF('pdc 2015'!$G$612:$G$1604,'CE MINISTERIALE'!$B382,'pdc 2015'!$Q$612:$Q$1604)</f>
        <v>0</v>
      </c>
      <c r="AE382" s="827">
        <f>ROUND(AD382/1000,0)</f>
        <v>0</v>
      </c>
      <c r="AF382" s="827"/>
      <c r="AG382" s="827"/>
      <c r="AH382" s="827"/>
      <c r="AI382" s="828"/>
      <c r="AJ382" s="615" t="s">
        <v>6571</v>
      </c>
    </row>
    <row r="383" spans="1:36" s="567" customFormat="1" ht="15" customHeight="1">
      <c r="A383" s="626"/>
      <c r="B383" s="839" t="s">
        <v>3564</v>
      </c>
      <c r="C383" s="840"/>
      <c r="D383" s="840"/>
      <c r="E383" s="840"/>
      <c r="F383" s="840"/>
      <c r="G383" s="841"/>
      <c r="H383" s="842" t="s">
        <v>7091</v>
      </c>
      <c r="I383" s="843"/>
      <c r="J383" s="843"/>
      <c r="K383" s="843"/>
      <c r="L383" s="843"/>
      <c r="M383" s="843"/>
      <c r="N383" s="843"/>
      <c r="O383" s="843"/>
      <c r="P383" s="843"/>
      <c r="Q383" s="843"/>
      <c r="R383" s="843"/>
      <c r="S383" s="843"/>
      <c r="T383" s="843"/>
      <c r="U383" s="843"/>
      <c r="V383" s="843"/>
      <c r="W383" s="843"/>
      <c r="X383" s="843"/>
      <c r="Y383" s="843"/>
      <c r="Z383" s="843"/>
      <c r="AA383" s="843"/>
      <c r="AB383" s="843"/>
      <c r="AC383" s="844"/>
      <c r="AD383" s="621">
        <f>SUMIF('pdc 2015'!$G$612:$G$1604,'CE MINISTERIALE'!$B383,'pdc 2015'!$Q$612:$Q$1604)</f>
        <v>0</v>
      </c>
      <c r="AE383" s="827">
        <f>ROUND(AD383/1000,0)</f>
        <v>0</v>
      </c>
      <c r="AF383" s="827"/>
      <c r="AG383" s="827"/>
      <c r="AH383" s="827"/>
      <c r="AI383" s="828"/>
      <c r="AJ383" s="615" t="s">
        <v>6571</v>
      </c>
    </row>
    <row r="384" spans="1:36" s="567" customFormat="1" ht="15" customHeight="1">
      <c r="A384" s="615"/>
      <c r="B384" s="855" t="s">
        <v>7092</v>
      </c>
      <c r="C384" s="856"/>
      <c r="D384" s="856"/>
      <c r="E384" s="856"/>
      <c r="F384" s="856"/>
      <c r="G384" s="857"/>
      <c r="H384" s="858" t="s">
        <v>7093</v>
      </c>
      <c r="I384" s="859"/>
      <c r="J384" s="859"/>
      <c r="K384" s="859"/>
      <c r="L384" s="859"/>
      <c r="M384" s="859"/>
      <c r="N384" s="859"/>
      <c r="O384" s="859"/>
      <c r="P384" s="859"/>
      <c r="Q384" s="859"/>
      <c r="R384" s="859"/>
      <c r="S384" s="859"/>
      <c r="T384" s="859"/>
      <c r="U384" s="859"/>
      <c r="V384" s="859"/>
      <c r="W384" s="859"/>
      <c r="X384" s="859"/>
      <c r="Y384" s="859"/>
      <c r="Z384" s="859"/>
      <c r="AA384" s="859"/>
      <c r="AB384" s="859"/>
      <c r="AC384" s="860"/>
      <c r="AD384" s="624">
        <f>SUM(AD385:AD386)</f>
        <v>0</v>
      </c>
      <c r="AE384" s="851">
        <f>SUM(AE385:AE386)</f>
        <v>0</v>
      </c>
      <c r="AF384" s="851"/>
      <c r="AG384" s="851"/>
      <c r="AH384" s="851"/>
      <c r="AI384" s="852"/>
      <c r="AJ384" s="615" t="s">
        <v>6571</v>
      </c>
    </row>
    <row r="385" spans="1:36" s="567" customFormat="1" ht="15" customHeight="1">
      <c r="A385" s="615"/>
      <c r="B385" s="821" t="s">
        <v>4479</v>
      </c>
      <c r="C385" s="822"/>
      <c r="D385" s="822"/>
      <c r="E385" s="822"/>
      <c r="F385" s="822"/>
      <c r="G385" s="823"/>
      <c r="H385" s="824" t="s">
        <v>7094</v>
      </c>
      <c r="I385" s="825"/>
      <c r="J385" s="825"/>
      <c r="K385" s="825"/>
      <c r="L385" s="825"/>
      <c r="M385" s="825"/>
      <c r="N385" s="825"/>
      <c r="O385" s="825"/>
      <c r="P385" s="825"/>
      <c r="Q385" s="825"/>
      <c r="R385" s="825"/>
      <c r="S385" s="825"/>
      <c r="T385" s="825"/>
      <c r="U385" s="825"/>
      <c r="V385" s="825"/>
      <c r="W385" s="825"/>
      <c r="X385" s="825"/>
      <c r="Y385" s="825"/>
      <c r="Z385" s="825"/>
      <c r="AA385" s="825"/>
      <c r="AB385" s="825"/>
      <c r="AC385" s="826"/>
      <c r="AD385" s="621">
        <f>SUMIF('pdc 2015'!$G$612:$G$1604,'CE MINISTERIALE'!$B385,'pdc 2015'!$Q$612:$Q$1604)</f>
        <v>0</v>
      </c>
      <c r="AE385" s="853">
        <f>ROUND(AD385/1000,0)</f>
        <v>0</v>
      </c>
      <c r="AF385" s="853"/>
      <c r="AG385" s="853"/>
      <c r="AH385" s="853"/>
      <c r="AI385" s="854"/>
      <c r="AJ385" s="615" t="s">
        <v>6571</v>
      </c>
    </row>
    <row r="386" spans="1:36" s="567" customFormat="1" ht="15" customHeight="1">
      <c r="A386" s="615"/>
      <c r="B386" s="821" t="s">
        <v>7095</v>
      </c>
      <c r="C386" s="822"/>
      <c r="D386" s="822"/>
      <c r="E386" s="822"/>
      <c r="F386" s="822"/>
      <c r="G386" s="823"/>
      <c r="H386" s="824" t="s">
        <v>7096</v>
      </c>
      <c r="I386" s="825"/>
      <c r="J386" s="825"/>
      <c r="K386" s="825"/>
      <c r="L386" s="825"/>
      <c r="M386" s="825"/>
      <c r="N386" s="825"/>
      <c r="O386" s="825"/>
      <c r="P386" s="825"/>
      <c r="Q386" s="825"/>
      <c r="R386" s="825"/>
      <c r="S386" s="825"/>
      <c r="T386" s="825"/>
      <c r="U386" s="825"/>
      <c r="V386" s="825"/>
      <c r="W386" s="825"/>
      <c r="X386" s="825"/>
      <c r="Y386" s="825"/>
      <c r="Z386" s="825"/>
      <c r="AA386" s="825"/>
      <c r="AB386" s="825"/>
      <c r="AC386" s="826"/>
      <c r="AD386" s="624">
        <f>AD387+AD390</f>
        <v>0</v>
      </c>
      <c r="AE386" s="851">
        <f>AE387+AE390</f>
        <v>0</v>
      </c>
      <c r="AF386" s="851"/>
      <c r="AG386" s="851"/>
      <c r="AH386" s="851"/>
      <c r="AI386" s="852"/>
      <c r="AJ386" s="615" t="s">
        <v>6571</v>
      </c>
    </row>
    <row r="387" spans="1:36" s="567" customFormat="1" ht="15" customHeight="1">
      <c r="A387" s="615"/>
      <c r="B387" s="821" t="s">
        <v>7097</v>
      </c>
      <c r="C387" s="822"/>
      <c r="D387" s="822"/>
      <c r="E387" s="822"/>
      <c r="F387" s="822"/>
      <c r="G387" s="823"/>
      <c r="H387" s="824" t="s">
        <v>7098</v>
      </c>
      <c r="I387" s="825"/>
      <c r="J387" s="825"/>
      <c r="K387" s="825"/>
      <c r="L387" s="825"/>
      <c r="M387" s="825"/>
      <c r="N387" s="825"/>
      <c r="O387" s="825"/>
      <c r="P387" s="825"/>
      <c r="Q387" s="825"/>
      <c r="R387" s="825"/>
      <c r="S387" s="825"/>
      <c r="T387" s="825"/>
      <c r="U387" s="825"/>
      <c r="V387" s="825"/>
      <c r="W387" s="825"/>
      <c r="X387" s="825"/>
      <c r="Y387" s="825"/>
      <c r="Z387" s="825"/>
      <c r="AA387" s="825"/>
      <c r="AB387" s="825"/>
      <c r="AC387" s="826"/>
      <c r="AD387" s="624">
        <f>SUM(AD388:AD389)</f>
        <v>0</v>
      </c>
      <c r="AE387" s="829">
        <f>SUM(AE388:AE389)</f>
        <v>0</v>
      </c>
      <c r="AF387" s="829"/>
      <c r="AG387" s="829"/>
      <c r="AH387" s="829"/>
      <c r="AI387" s="830"/>
      <c r="AJ387" s="615" t="s">
        <v>6571</v>
      </c>
    </row>
    <row r="388" spans="1:36" s="567" customFormat="1" ht="15" customHeight="1">
      <c r="A388" s="615"/>
      <c r="B388" s="839" t="s">
        <v>7099</v>
      </c>
      <c r="C388" s="840"/>
      <c r="D388" s="840"/>
      <c r="E388" s="840"/>
      <c r="F388" s="840"/>
      <c r="G388" s="841"/>
      <c r="H388" s="842" t="s">
        <v>7100</v>
      </c>
      <c r="I388" s="843"/>
      <c r="J388" s="843"/>
      <c r="K388" s="843"/>
      <c r="L388" s="843"/>
      <c r="M388" s="843"/>
      <c r="N388" s="843"/>
      <c r="O388" s="843"/>
      <c r="P388" s="843"/>
      <c r="Q388" s="843"/>
      <c r="R388" s="843"/>
      <c r="S388" s="843"/>
      <c r="T388" s="843"/>
      <c r="U388" s="843"/>
      <c r="V388" s="843"/>
      <c r="W388" s="843"/>
      <c r="X388" s="843"/>
      <c r="Y388" s="843"/>
      <c r="Z388" s="843"/>
      <c r="AA388" s="843"/>
      <c r="AB388" s="843"/>
      <c r="AC388" s="844"/>
      <c r="AD388" s="621">
        <f>SUMIF('pdc 2015'!$G$612:$G$1604,'CE MINISTERIALE'!$B388,'pdc 2015'!$Q$612:$Q$1604)</f>
        <v>0</v>
      </c>
      <c r="AE388" s="827">
        <f>ROUND(AD388/1000,0)</f>
        <v>0</v>
      </c>
      <c r="AF388" s="827"/>
      <c r="AG388" s="827"/>
      <c r="AH388" s="827"/>
      <c r="AI388" s="828"/>
      <c r="AJ388" s="615" t="s">
        <v>6571</v>
      </c>
    </row>
    <row r="389" spans="1:36" s="567" customFormat="1" ht="15" customHeight="1">
      <c r="A389" s="615"/>
      <c r="B389" s="839" t="s">
        <v>4521</v>
      </c>
      <c r="C389" s="840"/>
      <c r="D389" s="840"/>
      <c r="E389" s="840"/>
      <c r="F389" s="840"/>
      <c r="G389" s="841"/>
      <c r="H389" s="842" t="s">
        <v>7101</v>
      </c>
      <c r="I389" s="843"/>
      <c r="J389" s="843"/>
      <c r="K389" s="843"/>
      <c r="L389" s="843"/>
      <c r="M389" s="843"/>
      <c r="N389" s="843"/>
      <c r="O389" s="843"/>
      <c r="P389" s="843"/>
      <c r="Q389" s="843"/>
      <c r="R389" s="843"/>
      <c r="S389" s="843"/>
      <c r="T389" s="843"/>
      <c r="U389" s="843"/>
      <c r="V389" s="843"/>
      <c r="W389" s="843"/>
      <c r="X389" s="843"/>
      <c r="Y389" s="843"/>
      <c r="Z389" s="843"/>
      <c r="AA389" s="843"/>
      <c r="AB389" s="843"/>
      <c r="AC389" s="844"/>
      <c r="AD389" s="621">
        <f>SUMIF('pdc 2015'!$G$612:$G$1604,'CE MINISTERIALE'!$B389,'pdc 2015'!$Q$612:$Q$1604)</f>
        <v>0</v>
      </c>
      <c r="AE389" s="851">
        <f>ROUND(AD389/1000,0)</f>
        <v>0</v>
      </c>
      <c r="AF389" s="851"/>
      <c r="AG389" s="851"/>
      <c r="AH389" s="851"/>
      <c r="AI389" s="852"/>
      <c r="AJ389" s="615" t="s">
        <v>6571</v>
      </c>
    </row>
    <row r="390" spans="1:36" s="567" customFormat="1" ht="15" customHeight="1">
      <c r="A390" s="615"/>
      <c r="B390" s="821" t="s">
        <v>4530</v>
      </c>
      <c r="C390" s="822"/>
      <c r="D390" s="822"/>
      <c r="E390" s="822"/>
      <c r="F390" s="822"/>
      <c r="G390" s="823"/>
      <c r="H390" s="824" t="s">
        <v>7102</v>
      </c>
      <c r="I390" s="825"/>
      <c r="J390" s="825"/>
      <c r="K390" s="825"/>
      <c r="L390" s="825"/>
      <c r="M390" s="825"/>
      <c r="N390" s="825"/>
      <c r="O390" s="825"/>
      <c r="P390" s="825"/>
      <c r="Q390" s="825"/>
      <c r="R390" s="825"/>
      <c r="S390" s="825"/>
      <c r="T390" s="825"/>
      <c r="U390" s="825"/>
      <c r="V390" s="825"/>
      <c r="W390" s="825"/>
      <c r="X390" s="825"/>
      <c r="Y390" s="825"/>
      <c r="Z390" s="825"/>
      <c r="AA390" s="825"/>
      <c r="AB390" s="825"/>
      <c r="AC390" s="826"/>
      <c r="AD390" s="621">
        <f>SUMIF('pdc 2015'!$G$612:$G$1604,'CE MINISTERIALE'!$B390,'pdc 2015'!$Q$612:$Q$1604)</f>
        <v>0</v>
      </c>
      <c r="AE390" s="827">
        <f>ROUND(AD390/1000,0)</f>
        <v>0</v>
      </c>
      <c r="AF390" s="827"/>
      <c r="AG390" s="827"/>
      <c r="AH390" s="827"/>
      <c r="AI390" s="828"/>
      <c r="AJ390" s="615" t="s">
        <v>6571</v>
      </c>
    </row>
    <row r="391" spans="1:36" s="567" customFormat="1" ht="15" customHeight="1">
      <c r="A391" s="615"/>
      <c r="B391" s="821" t="s">
        <v>7103</v>
      </c>
      <c r="C391" s="822"/>
      <c r="D391" s="822"/>
      <c r="E391" s="822"/>
      <c r="F391" s="822"/>
      <c r="G391" s="823"/>
      <c r="H391" s="824" t="s">
        <v>7104</v>
      </c>
      <c r="I391" s="825"/>
      <c r="J391" s="825"/>
      <c r="K391" s="825"/>
      <c r="L391" s="825"/>
      <c r="M391" s="825"/>
      <c r="N391" s="825"/>
      <c r="O391" s="825"/>
      <c r="P391" s="825"/>
      <c r="Q391" s="825"/>
      <c r="R391" s="825"/>
      <c r="S391" s="825"/>
      <c r="T391" s="825"/>
      <c r="U391" s="825"/>
      <c r="V391" s="825"/>
      <c r="W391" s="825"/>
      <c r="X391" s="825"/>
      <c r="Y391" s="825"/>
      <c r="Z391" s="825"/>
      <c r="AA391" s="825"/>
      <c r="AB391" s="825"/>
      <c r="AC391" s="826"/>
      <c r="AD391" s="624">
        <f>SUM(AD392:AD393)</f>
        <v>0</v>
      </c>
      <c r="AE391" s="829">
        <f>SUM(AE392:AE393)</f>
        <v>0</v>
      </c>
      <c r="AF391" s="829"/>
      <c r="AG391" s="829"/>
      <c r="AH391" s="829"/>
      <c r="AI391" s="830"/>
      <c r="AJ391" s="615" t="s">
        <v>6571</v>
      </c>
    </row>
    <row r="392" spans="1:36" s="567" customFormat="1" ht="15" customHeight="1">
      <c r="A392" s="615"/>
      <c r="B392" s="839" t="s">
        <v>4558</v>
      </c>
      <c r="C392" s="840"/>
      <c r="D392" s="840"/>
      <c r="E392" s="840"/>
      <c r="F392" s="840"/>
      <c r="G392" s="841"/>
      <c r="H392" s="842" t="s">
        <v>7105</v>
      </c>
      <c r="I392" s="843"/>
      <c r="J392" s="843"/>
      <c r="K392" s="843"/>
      <c r="L392" s="843"/>
      <c r="M392" s="843"/>
      <c r="N392" s="843"/>
      <c r="O392" s="843"/>
      <c r="P392" s="843"/>
      <c r="Q392" s="843"/>
      <c r="R392" s="843"/>
      <c r="S392" s="843"/>
      <c r="T392" s="843"/>
      <c r="U392" s="843"/>
      <c r="V392" s="843"/>
      <c r="W392" s="843"/>
      <c r="X392" s="843"/>
      <c r="Y392" s="843"/>
      <c r="Z392" s="843"/>
      <c r="AA392" s="843"/>
      <c r="AB392" s="843"/>
      <c r="AC392" s="844"/>
      <c r="AD392" s="621">
        <f>SUMIF('pdc 2015'!$G$612:$G$1604,'CE MINISTERIALE'!$B392,'pdc 2015'!$Q$612:$Q$1604)</f>
        <v>0</v>
      </c>
      <c r="AE392" s="851">
        <f>ROUND(AD392/1000,0)</f>
        <v>0</v>
      </c>
      <c r="AF392" s="851"/>
      <c r="AG392" s="851"/>
      <c r="AH392" s="851"/>
      <c r="AI392" s="852"/>
      <c r="AJ392" s="615" t="s">
        <v>6571</v>
      </c>
    </row>
    <row r="393" spans="1:36" s="567" customFormat="1" ht="15" customHeight="1">
      <c r="A393" s="615"/>
      <c r="B393" s="839" t="s">
        <v>4595</v>
      </c>
      <c r="C393" s="840"/>
      <c r="D393" s="840"/>
      <c r="E393" s="840"/>
      <c r="F393" s="840"/>
      <c r="G393" s="841"/>
      <c r="H393" s="842" t="s">
        <v>7106</v>
      </c>
      <c r="I393" s="843"/>
      <c r="J393" s="843"/>
      <c r="K393" s="843"/>
      <c r="L393" s="843"/>
      <c r="M393" s="843"/>
      <c r="N393" s="843"/>
      <c r="O393" s="843"/>
      <c r="P393" s="843"/>
      <c r="Q393" s="843"/>
      <c r="R393" s="843"/>
      <c r="S393" s="843"/>
      <c r="T393" s="843"/>
      <c r="U393" s="843"/>
      <c r="V393" s="843"/>
      <c r="W393" s="843"/>
      <c r="X393" s="843"/>
      <c r="Y393" s="843"/>
      <c r="Z393" s="843"/>
      <c r="AA393" s="843"/>
      <c r="AB393" s="843"/>
      <c r="AC393" s="844"/>
      <c r="AD393" s="621">
        <f>SUMIF('pdc 2015'!$G$612:$G$1604,'CE MINISTERIALE'!$B393,'pdc 2015'!$Q$612:$Q$1604)</f>
        <v>0</v>
      </c>
      <c r="AE393" s="851">
        <f>ROUND(AD393/1000,0)</f>
        <v>0</v>
      </c>
      <c r="AF393" s="851"/>
      <c r="AG393" s="851"/>
      <c r="AH393" s="851"/>
      <c r="AI393" s="852"/>
      <c r="AJ393" s="615" t="s">
        <v>6571</v>
      </c>
    </row>
    <row r="394" spans="1:36" s="567" customFormat="1" ht="15" customHeight="1">
      <c r="A394" s="615"/>
      <c r="B394" s="821" t="s">
        <v>7107</v>
      </c>
      <c r="C394" s="822"/>
      <c r="D394" s="822"/>
      <c r="E394" s="822"/>
      <c r="F394" s="822"/>
      <c r="G394" s="823"/>
      <c r="H394" s="824" t="s">
        <v>7108</v>
      </c>
      <c r="I394" s="825"/>
      <c r="J394" s="825"/>
      <c r="K394" s="825"/>
      <c r="L394" s="825"/>
      <c r="M394" s="825"/>
      <c r="N394" s="825"/>
      <c r="O394" s="825"/>
      <c r="P394" s="825"/>
      <c r="Q394" s="825"/>
      <c r="R394" s="825"/>
      <c r="S394" s="825"/>
      <c r="T394" s="825"/>
      <c r="U394" s="825"/>
      <c r="V394" s="825"/>
      <c r="W394" s="825"/>
      <c r="X394" s="825"/>
      <c r="Y394" s="825"/>
      <c r="Z394" s="825"/>
      <c r="AA394" s="825"/>
      <c r="AB394" s="825"/>
      <c r="AC394" s="826"/>
      <c r="AD394" s="624">
        <f>SUM(AD395:AD396)</f>
        <v>0</v>
      </c>
      <c r="AE394" s="829">
        <f>SUM(AE395:AE396)</f>
        <v>0</v>
      </c>
      <c r="AF394" s="829"/>
      <c r="AG394" s="829"/>
      <c r="AH394" s="829"/>
      <c r="AI394" s="830"/>
      <c r="AJ394" s="623" t="s">
        <v>7109</v>
      </c>
    </row>
    <row r="395" spans="1:36" s="567" customFormat="1" ht="18.600000000000001" customHeight="1">
      <c r="A395" s="615"/>
      <c r="B395" s="839" t="s">
        <v>4578</v>
      </c>
      <c r="C395" s="840"/>
      <c r="D395" s="840"/>
      <c r="E395" s="840"/>
      <c r="F395" s="840"/>
      <c r="G395" s="841"/>
      <c r="H395" s="842" t="s">
        <v>7110</v>
      </c>
      <c r="I395" s="843"/>
      <c r="J395" s="843"/>
      <c r="K395" s="843"/>
      <c r="L395" s="843"/>
      <c r="M395" s="843"/>
      <c r="N395" s="843"/>
      <c r="O395" s="843"/>
      <c r="P395" s="843"/>
      <c r="Q395" s="843"/>
      <c r="R395" s="843"/>
      <c r="S395" s="843"/>
      <c r="T395" s="843"/>
      <c r="U395" s="843"/>
      <c r="V395" s="843"/>
      <c r="W395" s="843"/>
      <c r="X395" s="843"/>
      <c r="Y395" s="843"/>
      <c r="Z395" s="843"/>
      <c r="AA395" s="843"/>
      <c r="AB395" s="843"/>
      <c r="AC395" s="844"/>
      <c r="AD395" s="621">
        <f>SUMIF('pdc 2015'!$G$612:$G$1604,'CE MINISTERIALE'!$B395,'pdc 2015'!$Q$612:$Q$1604)</f>
        <v>0</v>
      </c>
      <c r="AE395" s="827">
        <f>ROUND(AD395/1000,0)</f>
        <v>0</v>
      </c>
      <c r="AF395" s="827"/>
      <c r="AG395" s="827"/>
      <c r="AH395" s="827"/>
      <c r="AI395" s="828"/>
      <c r="AJ395" s="623" t="s">
        <v>7109</v>
      </c>
    </row>
    <row r="396" spans="1:36" s="567" customFormat="1" ht="15" customHeight="1">
      <c r="A396" s="615"/>
      <c r="B396" s="839" t="s">
        <v>4586</v>
      </c>
      <c r="C396" s="840"/>
      <c r="D396" s="840"/>
      <c r="E396" s="840"/>
      <c r="F396" s="840"/>
      <c r="G396" s="841"/>
      <c r="H396" s="842" t="s">
        <v>7111</v>
      </c>
      <c r="I396" s="843"/>
      <c r="J396" s="843"/>
      <c r="K396" s="843"/>
      <c r="L396" s="843"/>
      <c r="M396" s="843"/>
      <c r="N396" s="843"/>
      <c r="O396" s="843"/>
      <c r="P396" s="843"/>
      <c r="Q396" s="843"/>
      <c r="R396" s="843"/>
      <c r="S396" s="843"/>
      <c r="T396" s="843"/>
      <c r="U396" s="843"/>
      <c r="V396" s="843"/>
      <c r="W396" s="843"/>
      <c r="X396" s="843"/>
      <c r="Y396" s="843"/>
      <c r="Z396" s="843"/>
      <c r="AA396" s="843"/>
      <c r="AB396" s="843"/>
      <c r="AC396" s="844"/>
      <c r="AD396" s="621">
        <f>SUMIF('pdc 2015'!$G$612:$G$1604,'CE MINISTERIALE'!$B396,'pdc 2015'!$Q$612:$Q$1604)</f>
        <v>0</v>
      </c>
      <c r="AE396" s="827">
        <f>ROUND(AD396/1000,0)</f>
        <v>0</v>
      </c>
      <c r="AF396" s="827"/>
      <c r="AG396" s="827"/>
      <c r="AH396" s="827"/>
      <c r="AI396" s="828"/>
      <c r="AJ396" s="623" t="s">
        <v>7109</v>
      </c>
    </row>
    <row r="397" spans="1:36" s="567" customFormat="1" ht="15" customHeight="1">
      <c r="A397" s="615"/>
      <c r="B397" s="821" t="s">
        <v>7112</v>
      </c>
      <c r="C397" s="822"/>
      <c r="D397" s="822"/>
      <c r="E397" s="822"/>
      <c r="F397" s="822"/>
      <c r="G397" s="823"/>
      <c r="H397" s="824" t="s">
        <v>7113</v>
      </c>
      <c r="I397" s="825"/>
      <c r="J397" s="825"/>
      <c r="K397" s="825"/>
      <c r="L397" s="825"/>
      <c r="M397" s="825"/>
      <c r="N397" s="825"/>
      <c r="O397" s="825"/>
      <c r="P397" s="825"/>
      <c r="Q397" s="825"/>
      <c r="R397" s="825"/>
      <c r="S397" s="825"/>
      <c r="T397" s="825"/>
      <c r="U397" s="825"/>
      <c r="V397" s="825"/>
      <c r="W397" s="825"/>
      <c r="X397" s="825"/>
      <c r="Y397" s="825"/>
      <c r="Z397" s="825"/>
      <c r="AA397" s="825"/>
      <c r="AB397" s="825"/>
      <c r="AC397" s="826"/>
      <c r="AD397" s="624">
        <f>AD398+AD404+AD405+AD410</f>
        <v>0</v>
      </c>
      <c r="AE397" s="829">
        <f>AE398+AE404+AE405+AE410</f>
        <v>0</v>
      </c>
      <c r="AF397" s="829"/>
      <c r="AG397" s="829"/>
      <c r="AH397" s="829"/>
      <c r="AI397" s="830"/>
      <c r="AJ397" s="615" t="s">
        <v>6571</v>
      </c>
    </row>
    <row r="398" spans="1:36" s="567" customFormat="1" ht="15" customHeight="1">
      <c r="A398" s="615"/>
      <c r="B398" s="831" t="s">
        <v>7114</v>
      </c>
      <c r="C398" s="832"/>
      <c r="D398" s="832"/>
      <c r="E398" s="832"/>
      <c r="F398" s="832"/>
      <c r="G398" s="833"/>
      <c r="H398" s="834" t="s">
        <v>7115</v>
      </c>
      <c r="I398" s="835"/>
      <c r="J398" s="835"/>
      <c r="K398" s="835"/>
      <c r="L398" s="835"/>
      <c r="M398" s="835"/>
      <c r="N398" s="835"/>
      <c r="O398" s="835"/>
      <c r="P398" s="835"/>
      <c r="Q398" s="835"/>
      <c r="R398" s="835"/>
      <c r="S398" s="835"/>
      <c r="T398" s="835"/>
      <c r="U398" s="835"/>
      <c r="V398" s="835"/>
      <c r="W398" s="835"/>
      <c r="X398" s="835"/>
      <c r="Y398" s="835"/>
      <c r="Z398" s="835"/>
      <c r="AA398" s="835"/>
      <c r="AB398" s="835"/>
      <c r="AC398" s="836"/>
      <c r="AD398" s="624">
        <f>SUM(AD399:AD403)</f>
        <v>0</v>
      </c>
      <c r="AE398" s="851">
        <f>SUM(AE399:AE403)</f>
        <v>0</v>
      </c>
      <c r="AF398" s="851"/>
      <c r="AG398" s="851"/>
      <c r="AH398" s="851"/>
      <c r="AI398" s="852"/>
      <c r="AJ398" s="615" t="s">
        <v>6571</v>
      </c>
    </row>
    <row r="399" spans="1:36" s="567" customFormat="1" ht="15" customHeight="1">
      <c r="A399" s="615"/>
      <c r="B399" s="839" t="s">
        <v>4692</v>
      </c>
      <c r="C399" s="840"/>
      <c r="D399" s="840"/>
      <c r="E399" s="840"/>
      <c r="F399" s="840"/>
      <c r="G399" s="841"/>
      <c r="H399" s="842" t="s">
        <v>7116</v>
      </c>
      <c r="I399" s="843"/>
      <c r="J399" s="843"/>
      <c r="K399" s="843"/>
      <c r="L399" s="843"/>
      <c r="M399" s="843"/>
      <c r="N399" s="843"/>
      <c r="O399" s="843"/>
      <c r="P399" s="843"/>
      <c r="Q399" s="843"/>
      <c r="R399" s="843"/>
      <c r="S399" s="843"/>
      <c r="T399" s="843"/>
      <c r="U399" s="843"/>
      <c r="V399" s="843"/>
      <c r="W399" s="843"/>
      <c r="X399" s="843"/>
      <c r="Y399" s="843"/>
      <c r="Z399" s="843"/>
      <c r="AA399" s="843"/>
      <c r="AB399" s="843"/>
      <c r="AC399" s="844"/>
      <c r="AD399" s="621">
        <f>SUMIF('pdc 2015'!$G$612:$G$1604,'CE MINISTERIALE'!$B399,'pdc 2015'!$Q$612:$Q$1604)</f>
        <v>0</v>
      </c>
      <c r="AE399" s="827">
        <f t="shared" ref="AE399:AE404" si="14">ROUND(AD399/1000,0)</f>
        <v>0</v>
      </c>
      <c r="AF399" s="827"/>
      <c r="AG399" s="827"/>
      <c r="AH399" s="827"/>
      <c r="AI399" s="828"/>
      <c r="AJ399" s="615" t="s">
        <v>6571</v>
      </c>
    </row>
    <row r="400" spans="1:36" s="567" customFormat="1" ht="15" customHeight="1">
      <c r="A400" s="615"/>
      <c r="B400" s="839" t="s">
        <v>4700</v>
      </c>
      <c r="C400" s="840"/>
      <c r="D400" s="840"/>
      <c r="E400" s="840"/>
      <c r="F400" s="840"/>
      <c r="G400" s="841"/>
      <c r="H400" s="842" t="s">
        <v>7117</v>
      </c>
      <c r="I400" s="843"/>
      <c r="J400" s="843"/>
      <c r="K400" s="843"/>
      <c r="L400" s="843"/>
      <c r="M400" s="843"/>
      <c r="N400" s="843"/>
      <c r="O400" s="843"/>
      <c r="P400" s="843"/>
      <c r="Q400" s="843"/>
      <c r="R400" s="843"/>
      <c r="S400" s="843"/>
      <c r="T400" s="843"/>
      <c r="U400" s="843"/>
      <c r="V400" s="843"/>
      <c r="W400" s="843"/>
      <c r="X400" s="843"/>
      <c r="Y400" s="843"/>
      <c r="Z400" s="843"/>
      <c r="AA400" s="843"/>
      <c r="AB400" s="843"/>
      <c r="AC400" s="844"/>
      <c r="AD400" s="621">
        <f>SUMIF('pdc 2015'!$G$612:$G$1604,'CE MINISTERIALE'!$B400,'pdc 2015'!$Q$612:$Q$1604)</f>
        <v>0</v>
      </c>
      <c r="AE400" s="827">
        <f t="shared" si="14"/>
        <v>0</v>
      </c>
      <c r="AF400" s="827"/>
      <c r="AG400" s="827"/>
      <c r="AH400" s="827"/>
      <c r="AI400" s="828"/>
      <c r="AJ400" s="615" t="s">
        <v>6571</v>
      </c>
    </row>
    <row r="401" spans="1:36" s="567" customFormat="1" ht="15" customHeight="1">
      <c r="A401" s="615"/>
      <c r="B401" s="839" t="s">
        <v>4706</v>
      </c>
      <c r="C401" s="840"/>
      <c r="D401" s="840"/>
      <c r="E401" s="840"/>
      <c r="F401" s="840"/>
      <c r="G401" s="841"/>
      <c r="H401" s="842" t="s">
        <v>7118</v>
      </c>
      <c r="I401" s="843"/>
      <c r="J401" s="843"/>
      <c r="K401" s="843"/>
      <c r="L401" s="843"/>
      <c r="M401" s="843"/>
      <c r="N401" s="843"/>
      <c r="O401" s="843"/>
      <c r="P401" s="843"/>
      <c r="Q401" s="843"/>
      <c r="R401" s="843"/>
      <c r="S401" s="843"/>
      <c r="T401" s="843"/>
      <c r="U401" s="843"/>
      <c r="V401" s="843"/>
      <c r="W401" s="843"/>
      <c r="X401" s="843"/>
      <c r="Y401" s="843"/>
      <c r="Z401" s="843"/>
      <c r="AA401" s="843"/>
      <c r="AB401" s="843"/>
      <c r="AC401" s="844"/>
      <c r="AD401" s="621">
        <f>SUMIF('pdc 2015'!$G$612:$G$1604,'CE MINISTERIALE'!$B401,'pdc 2015'!$Q$612:$Q$1604)</f>
        <v>0</v>
      </c>
      <c r="AE401" s="827">
        <f t="shared" si="14"/>
        <v>0</v>
      </c>
      <c r="AF401" s="827"/>
      <c r="AG401" s="827"/>
      <c r="AH401" s="827"/>
      <c r="AI401" s="828"/>
      <c r="AJ401" s="615" t="s">
        <v>6571</v>
      </c>
    </row>
    <row r="402" spans="1:36" s="567" customFormat="1" ht="15" customHeight="1">
      <c r="A402" s="615"/>
      <c r="B402" s="839" t="s">
        <v>4712</v>
      </c>
      <c r="C402" s="840"/>
      <c r="D402" s="840"/>
      <c r="E402" s="840"/>
      <c r="F402" s="840"/>
      <c r="G402" s="841"/>
      <c r="H402" s="842" t="s">
        <v>7119</v>
      </c>
      <c r="I402" s="843"/>
      <c r="J402" s="843"/>
      <c r="K402" s="843"/>
      <c r="L402" s="843"/>
      <c r="M402" s="843"/>
      <c r="N402" s="843"/>
      <c r="O402" s="843"/>
      <c r="P402" s="843"/>
      <c r="Q402" s="843"/>
      <c r="R402" s="843"/>
      <c r="S402" s="843"/>
      <c r="T402" s="843"/>
      <c r="U402" s="843"/>
      <c r="V402" s="843"/>
      <c r="W402" s="843"/>
      <c r="X402" s="843"/>
      <c r="Y402" s="843"/>
      <c r="Z402" s="843"/>
      <c r="AA402" s="843"/>
      <c r="AB402" s="843"/>
      <c r="AC402" s="844"/>
      <c r="AD402" s="621">
        <f>SUMIF('pdc 2015'!$G$612:$G$1604,'CE MINISTERIALE'!$B402,'pdc 2015'!$Q$612:$Q$1604)</f>
        <v>0</v>
      </c>
      <c r="AE402" s="827">
        <f t="shared" si="14"/>
        <v>0</v>
      </c>
      <c r="AF402" s="827"/>
      <c r="AG402" s="827"/>
      <c r="AH402" s="827"/>
      <c r="AI402" s="828"/>
      <c r="AJ402" s="615" t="s">
        <v>6571</v>
      </c>
    </row>
    <row r="403" spans="1:36" s="567" customFormat="1" ht="15" customHeight="1">
      <c r="A403" s="615"/>
      <c r="B403" s="839" t="s">
        <v>4718</v>
      </c>
      <c r="C403" s="840"/>
      <c r="D403" s="840"/>
      <c r="E403" s="840"/>
      <c r="F403" s="840"/>
      <c r="G403" s="841"/>
      <c r="H403" s="842" t="s">
        <v>7120</v>
      </c>
      <c r="I403" s="843"/>
      <c r="J403" s="843"/>
      <c r="K403" s="843"/>
      <c r="L403" s="843"/>
      <c r="M403" s="843"/>
      <c r="N403" s="843"/>
      <c r="O403" s="843"/>
      <c r="P403" s="843"/>
      <c r="Q403" s="843"/>
      <c r="R403" s="843"/>
      <c r="S403" s="843"/>
      <c r="T403" s="843"/>
      <c r="U403" s="843"/>
      <c r="V403" s="843"/>
      <c r="W403" s="843"/>
      <c r="X403" s="843"/>
      <c r="Y403" s="843"/>
      <c r="Z403" s="843"/>
      <c r="AA403" s="843"/>
      <c r="AB403" s="843"/>
      <c r="AC403" s="844"/>
      <c r="AD403" s="621">
        <f>SUMIF('pdc 2015'!$G$612:$G$1604,'CE MINISTERIALE'!$B403,'pdc 2015'!$Q$612:$Q$1604)</f>
        <v>0</v>
      </c>
      <c r="AE403" s="827">
        <f t="shared" si="14"/>
        <v>0</v>
      </c>
      <c r="AF403" s="827"/>
      <c r="AG403" s="827"/>
      <c r="AH403" s="827"/>
      <c r="AI403" s="828"/>
      <c r="AJ403" s="615" t="s">
        <v>6571</v>
      </c>
    </row>
    <row r="404" spans="1:36" s="567" customFormat="1" ht="15" customHeight="1">
      <c r="A404" s="615"/>
      <c r="B404" s="831" t="s">
        <v>3026</v>
      </c>
      <c r="C404" s="832"/>
      <c r="D404" s="832"/>
      <c r="E404" s="832"/>
      <c r="F404" s="832"/>
      <c r="G404" s="833"/>
      <c r="H404" s="834" t="s">
        <v>7121</v>
      </c>
      <c r="I404" s="835"/>
      <c r="J404" s="835"/>
      <c r="K404" s="835"/>
      <c r="L404" s="835"/>
      <c r="M404" s="835"/>
      <c r="N404" s="835"/>
      <c r="O404" s="835"/>
      <c r="P404" s="835"/>
      <c r="Q404" s="835"/>
      <c r="R404" s="835"/>
      <c r="S404" s="835"/>
      <c r="T404" s="835"/>
      <c r="U404" s="835"/>
      <c r="V404" s="835"/>
      <c r="W404" s="835"/>
      <c r="X404" s="835"/>
      <c r="Y404" s="835"/>
      <c r="Z404" s="835"/>
      <c r="AA404" s="835"/>
      <c r="AB404" s="835"/>
      <c r="AC404" s="836"/>
      <c r="AD404" s="621">
        <f>SUMIF('pdc 2015'!$G$612:$G$1604,'CE MINISTERIALE'!$B404,'pdc 2015'!$Q$612:$Q$1604)</f>
        <v>0</v>
      </c>
      <c r="AE404" s="827">
        <f t="shared" si="14"/>
        <v>0</v>
      </c>
      <c r="AF404" s="827"/>
      <c r="AG404" s="827"/>
      <c r="AH404" s="827"/>
      <c r="AI404" s="828"/>
      <c r="AJ404" s="615" t="s">
        <v>6571</v>
      </c>
    </row>
    <row r="405" spans="1:36" s="567" customFormat="1" ht="15" customHeight="1">
      <c r="A405" s="615"/>
      <c r="B405" s="831" t="s">
        <v>7122</v>
      </c>
      <c r="C405" s="832"/>
      <c r="D405" s="832"/>
      <c r="E405" s="832"/>
      <c r="F405" s="832"/>
      <c r="G405" s="833"/>
      <c r="H405" s="834" t="s">
        <v>7123</v>
      </c>
      <c r="I405" s="835"/>
      <c r="J405" s="835"/>
      <c r="K405" s="835"/>
      <c r="L405" s="835"/>
      <c r="M405" s="835"/>
      <c r="N405" s="835"/>
      <c r="O405" s="835"/>
      <c r="P405" s="835"/>
      <c r="Q405" s="835"/>
      <c r="R405" s="835"/>
      <c r="S405" s="835"/>
      <c r="T405" s="835"/>
      <c r="U405" s="835"/>
      <c r="V405" s="835"/>
      <c r="W405" s="835"/>
      <c r="X405" s="835"/>
      <c r="Y405" s="835"/>
      <c r="Z405" s="835"/>
      <c r="AA405" s="835"/>
      <c r="AB405" s="835"/>
      <c r="AC405" s="836"/>
      <c r="AD405" s="624">
        <f>SUM(AD406:AD409)</f>
        <v>0</v>
      </c>
      <c r="AE405" s="851">
        <f>SUM(AE406:AE409)</f>
        <v>0</v>
      </c>
      <c r="AF405" s="851"/>
      <c r="AG405" s="851"/>
      <c r="AH405" s="851"/>
      <c r="AI405" s="852"/>
      <c r="AJ405" s="615" t="s">
        <v>6571</v>
      </c>
    </row>
    <row r="406" spans="1:36" s="567" customFormat="1" ht="24" customHeight="1">
      <c r="A406" s="615"/>
      <c r="B406" s="839" t="s">
        <v>4727</v>
      </c>
      <c r="C406" s="840"/>
      <c r="D406" s="840"/>
      <c r="E406" s="840"/>
      <c r="F406" s="840"/>
      <c r="G406" s="841"/>
      <c r="H406" s="842" t="s">
        <v>7124</v>
      </c>
      <c r="I406" s="843"/>
      <c r="J406" s="843"/>
      <c r="K406" s="843"/>
      <c r="L406" s="843"/>
      <c r="M406" s="843"/>
      <c r="N406" s="843"/>
      <c r="O406" s="843"/>
      <c r="P406" s="843"/>
      <c r="Q406" s="843"/>
      <c r="R406" s="843"/>
      <c r="S406" s="843"/>
      <c r="T406" s="843"/>
      <c r="U406" s="843"/>
      <c r="V406" s="843"/>
      <c r="W406" s="843"/>
      <c r="X406" s="843"/>
      <c r="Y406" s="843"/>
      <c r="Z406" s="843"/>
      <c r="AA406" s="843"/>
      <c r="AB406" s="843"/>
      <c r="AC406" s="844"/>
      <c r="AD406" s="621">
        <f>SUMIF('pdc 2015'!$G$612:$G$1604,'CE MINISTERIALE'!$B406,'pdc 2015'!$Q$612:$Q$1604)</f>
        <v>0</v>
      </c>
      <c r="AE406" s="827">
        <f>ROUND(AD406/1000,0)</f>
        <v>0</v>
      </c>
      <c r="AF406" s="827"/>
      <c r="AG406" s="827"/>
      <c r="AH406" s="827"/>
      <c r="AI406" s="828"/>
      <c r="AJ406" s="615" t="s">
        <v>6571</v>
      </c>
    </row>
    <row r="407" spans="1:36" s="567" customFormat="1" ht="15" customHeight="1">
      <c r="A407" s="615"/>
      <c r="B407" s="839" t="s">
        <v>4735</v>
      </c>
      <c r="C407" s="840"/>
      <c r="D407" s="840"/>
      <c r="E407" s="840"/>
      <c r="F407" s="840"/>
      <c r="G407" s="841"/>
      <c r="H407" s="842" t="s">
        <v>7125</v>
      </c>
      <c r="I407" s="843"/>
      <c r="J407" s="843"/>
      <c r="K407" s="843"/>
      <c r="L407" s="843"/>
      <c r="M407" s="843"/>
      <c r="N407" s="843"/>
      <c r="O407" s="843"/>
      <c r="P407" s="843"/>
      <c r="Q407" s="843"/>
      <c r="R407" s="843"/>
      <c r="S407" s="843"/>
      <c r="T407" s="843"/>
      <c r="U407" s="843"/>
      <c r="V407" s="843"/>
      <c r="W407" s="843"/>
      <c r="X407" s="843"/>
      <c r="Y407" s="843"/>
      <c r="Z407" s="843"/>
      <c r="AA407" s="843"/>
      <c r="AB407" s="843"/>
      <c r="AC407" s="844"/>
      <c r="AD407" s="621">
        <f>SUMIF('pdc 2015'!$G$612:$G$1604,'CE MINISTERIALE'!$B407,'pdc 2015'!$Q$612:$Q$1604)</f>
        <v>0</v>
      </c>
      <c r="AE407" s="827">
        <f>ROUND(AD407/1000,0)</f>
        <v>0</v>
      </c>
      <c r="AF407" s="827"/>
      <c r="AG407" s="827"/>
      <c r="AH407" s="827"/>
      <c r="AI407" s="828"/>
      <c r="AJ407" s="615" t="s">
        <v>6571</v>
      </c>
    </row>
    <row r="408" spans="1:36" s="567" customFormat="1" ht="15" customHeight="1">
      <c r="A408" s="615"/>
      <c r="B408" s="839" t="s">
        <v>4744</v>
      </c>
      <c r="C408" s="840"/>
      <c r="D408" s="840"/>
      <c r="E408" s="840"/>
      <c r="F408" s="840"/>
      <c r="G408" s="841"/>
      <c r="H408" s="842" t="s">
        <v>7126</v>
      </c>
      <c r="I408" s="843"/>
      <c r="J408" s="843"/>
      <c r="K408" s="843"/>
      <c r="L408" s="843"/>
      <c r="M408" s="843"/>
      <c r="N408" s="843"/>
      <c r="O408" s="843"/>
      <c r="P408" s="843"/>
      <c r="Q408" s="843"/>
      <c r="R408" s="843"/>
      <c r="S408" s="843"/>
      <c r="T408" s="843"/>
      <c r="U408" s="843"/>
      <c r="V408" s="843"/>
      <c r="W408" s="843"/>
      <c r="X408" s="843"/>
      <c r="Y408" s="843"/>
      <c r="Z408" s="843"/>
      <c r="AA408" s="843"/>
      <c r="AB408" s="843"/>
      <c r="AC408" s="844"/>
      <c r="AD408" s="621">
        <f>SUMIF('pdc 2015'!$G$612:$G$1604,'CE MINISTERIALE'!$B408,'pdc 2015'!$Q$612:$Q$1604)</f>
        <v>0</v>
      </c>
      <c r="AE408" s="827">
        <f>ROUND(AD408/1000,0)</f>
        <v>0</v>
      </c>
      <c r="AF408" s="827"/>
      <c r="AG408" s="827"/>
      <c r="AH408" s="827"/>
      <c r="AI408" s="828"/>
      <c r="AJ408" s="615" t="s">
        <v>6571</v>
      </c>
    </row>
    <row r="409" spans="1:36" s="567" customFormat="1" ht="15" customHeight="1">
      <c r="A409" s="615"/>
      <c r="B409" s="839" t="s">
        <v>4750</v>
      </c>
      <c r="C409" s="840"/>
      <c r="D409" s="840"/>
      <c r="E409" s="840"/>
      <c r="F409" s="840"/>
      <c r="G409" s="841"/>
      <c r="H409" s="842" t="s">
        <v>7127</v>
      </c>
      <c r="I409" s="843"/>
      <c r="J409" s="843"/>
      <c r="K409" s="843"/>
      <c r="L409" s="843"/>
      <c r="M409" s="843"/>
      <c r="N409" s="843"/>
      <c r="O409" s="843"/>
      <c r="P409" s="843"/>
      <c r="Q409" s="843"/>
      <c r="R409" s="843"/>
      <c r="S409" s="843"/>
      <c r="T409" s="843"/>
      <c r="U409" s="843"/>
      <c r="V409" s="843"/>
      <c r="W409" s="843"/>
      <c r="X409" s="843"/>
      <c r="Y409" s="843"/>
      <c r="Z409" s="843"/>
      <c r="AA409" s="843"/>
      <c r="AB409" s="843"/>
      <c r="AC409" s="844"/>
      <c r="AD409" s="621">
        <f>SUMIF('pdc 2015'!$G$612:$G$1604,'CE MINISTERIALE'!$B409,'pdc 2015'!$Q$612:$Q$1604)</f>
        <v>0</v>
      </c>
      <c r="AE409" s="827">
        <f>ROUND(AD409/1000,0)</f>
        <v>0</v>
      </c>
      <c r="AF409" s="827"/>
      <c r="AG409" s="827"/>
      <c r="AH409" s="827"/>
      <c r="AI409" s="828"/>
      <c r="AJ409" s="615" t="s">
        <v>6571</v>
      </c>
    </row>
    <row r="410" spans="1:36" s="567" customFormat="1" ht="15" customHeight="1">
      <c r="A410" s="615"/>
      <c r="B410" s="831" t="s">
        <v>7128</v>
      </c>
      <c r="C410" s="832"/>
      <c r="D410" s="832"/>
      <c r="E410" s="832"/>
      <c r="F410" s="832"/>
      <c r="G410" s="833"/>
      <c r="H410" s="834" t="s">
        <v>7129</v>
      </c>
      <c r="I410" s="835"/>
      <c r="J410" s="835"/>
      <c r="K410" s="835"/>
      <c r="L410" s="835"/>
      <c r="M410" s="835"/>
      <c r="N410" s="835"/>
      <c r="O410" s="835"/>
      <c r="P410" s="835"/>
      <c r="Q410" s="835"/>
      <c r="R410" s="835"/>
      <c r="S410" s="835"/>
      <c r="T410" s="835"/>
      <c r="U410" s="835"/>
      <c r="V410" s="835"/>
      <c r="W410" s="835"/>
      <c r="X410" s="835"/>
      <c r="Y410" s="835"/>
      <c r="Z410" s="835"/>
      <c r="AA410" s="835"/>
      <c r="AB410" s="835"/>
      <c r="AC410" s="836"/>
      <c r="AD410" s="624">
        <f>SUM(AD411:AD417)</f>
        <v>0</v>
      </c>
      <c r="AE410" s="851">
        <f>SUM(AE411:AE417)</f>
        <v>0</v>
      </c>
      <c r="AF410" s="851"/>
      <c r="AG410" s="851"/>
      <c r="AH410" s="851"/>
      <c r="AI410" s="852"/>
      <c r="AJ410" s="615" t="s">
        <v>6571</v>
      </c>
    </row>
    <row r="411" spans="1:36" s="567" customFormat="1" ht="15" customHeight="1">
      <c r="A411" s="615"/>
      <c r="B411" s="839" t="s">
        <v>4759</v>
      </c>
      <c r="C411" s="840"/>
      <c r="D411" s="840"/>
      <c r="E411" s="840"/>
      <c r="F411" s="840"/>
      <c r="G411" s="841"/>
      <c r="H411" s="842" t="s">
        <v>7130</v>
      </c>
      <c r="I411" s="843"/>
      <c r="J411" s="843"/>
      <c r="K411" s="843"/>
      <c r="L411" s="843"/>
      <c r="M411" s="843"/>
      <c r="N411" s="843"/>
      <c r="O411" s="843"/>
      <c r="P411" s="843"/>
      <c r="Q411" s="843"/>
      <c r="R411" s="843"/>
      <c r="S411" s="843"/>
      <c r="T411" s="843"/>
      <c r="U411" s="843"/>
      <c r="V411" s="843"/>
      <c r="W411" s="843"/>
      <c r="X411" s="843"/>
      <c r="Y411" s="843"/>
      <c r="Z411" s="843"/>
      <c r="AA411" s="843"/>
      <c r="AB411" s="843"/>
      <c r="AC411" s="844"/>
      <c r="AD411" s="621">
        <f>SUMIF('pdc 2015'!$G$612:$G$1604,'CE MINISTERIALE'!$B411,'pdc 2015'!$Q$612:$Q$1604)</f>
        <v>0</v>
      </c>
      <c r="AE411" s="827">
        <f t="shared" ref="AE411:AE417" si="15">ROUND(AD411/1000,0)</f>
        <v>0</v>
      </c>
      <c r="AF411" s="827"/>
      <c r="AG411" s="827"/>
      <c r="AH411" s="827"/>
      <c r="AI411" s="828"/>
      <c r="AJ411" s="615" t="s">
        <v>6571</v>
      </c>
    </row>
    <row r="412" spans="1:36" s="567" customFormat="1" ht="15" customHeight="1">
      <c r="A412" s="615"/>
      <c r="B412" s="839" t="s">
        <v>4669</v>
      </c>
      <c r="C412" s="840"/>
      <c r="D412" s="840"/>
      <c r="E412" s="840"/>
      <c r="F412" s="840"/>
      <c r="G412" s="841"/>
      <c r="H412" s="842" t="s">
        <v>7131</v>
      </c>
      <c r="I412" s="843"/>
      <c r="J412" s="843"/>
      <c r="K412" s="843"/>
      <c r="L412" s="843"/>
      <c r="M412" s="843"/>
      <c r="N412" s="843"/>
      <c r="O412" s="843"/>
      <c r="P412" s="843"/>
      <c r="Q412" s="843"/>
      <c r="R412" s="843"/>
      <c r="S412" s="843"/>
      <c r="T412" s="843"/>
      <c r="U412" s="843"/>
      <c r="V412" s="843"/>
      <c r="W412" s="843"/>
      <c r="X412" s="843"/>
      <c r="Y412" s="843"/>
      <c r="Z412" s="843"/>
      <c r="AA412" s="843"/>
      <c r="AB412" s="843"/>
      <c r="AC412" s="844"/>
      <c r="AD412" s="621">
        <f>SUMIF('pdc 2015'!$G$612:$G$1604,'CE MINISTERIALE'!$B412,'pdc 2015'!$Q$612:$Q$1604)</f>
        <v>0</v>
      </c>
      <c r="AE412" s="827">
        <f t="shared" si="15"/>
        <v>0</v>
      </c>
      <c r="AF412" s="827"/>
      <c r="AG412" s="827"/>
      <c r="AH412" s="827"/>
      <c r="AI412" s="828"/>
      <c r="AJ412" s="615" t="s">
        <v>6571</v>
      </c>
    </row>
    <row r="413" spans="1:36" s="567" customFormat="1" ht="15" customHeight="1">
      <c r="A413" s="615"/>
      <c r="B413" s="839" t="s">
        <v>4675</v>
      </c>
      <c r="C413" s="840"/>
      <c r="D413" s="840"/>
      <c r="E413" s="840"/>
      <c r="F413" s="840"/>
      <c r="G413" s="841"/>
      <c r="H413" s="842" t="s">
        <v>7132</v>
      </c>
      <c r="I413" s="843"/>
      <c r="J413" s="843"/>
      <c r="K413" s="843"/>
      <c r="L413" s="843"/>
      <c r="M413" s="843"/>
      <c r="N413" s="843"/>
      <c r="O413" s="843"/>
      <c r="P413" s="843"/>
      <c r="Q413" s="843"/>
      <c r="R413" s="843"/>
      <c r="S413" s="843"/>
      <c r="T413" s="843"/>
      <c r="U413" s="843"/>
      <c r="V413" s="843"/>
      <c r="W413" s="843"/>
      <c r="X413" s="843"/>
      <c r="Y413" s="843"/>
      <c r="Z413" s="843"/>
      <c r="AA413" s="843"/>
      <c r="AB413" s="843"/>
      <c r="AC413" s="844"/>
      <c r="AD413" s="621">
        <f>SUMIF('pdc 2015'!$G$612:$G$1604,'CE MINISTERIALE'!$B413,'pdc 2015'!$Q$612:$Q$1604)</f>
        <v>0</v>
      </c>
      <c r="AE413" s="827">
        <f t="shared" si="15"/>
        <v>0</v>
      </c>
      <c r="AF413" s="827"/>
      <c r="AG413" s="827"/>
      <c r="AH413" s="827"/>
      <c r="AI413" s="828"/>
      <c r="AJ413" s="615" t="s">
        <v>6571</v>
      </c>
    </row>
    <row r="414" spans="1:36" s="567" customFormat="1" ht="15" customHeight="1">
      <c r="A414" s="615"/>
      <c r="B414" s="839" t="s">
        <v>4629</v>
      </c>
      <c r="C414" s="840"/>
      <c r="D414" s="840"/>
      <c r="E414" s="840"/>
      <c r="F414" s="840"/>
      <c r="G414" s="841"/>
      <c r="H414" s="842" t="s">
        <v>7133</v>
      </c>
      <c r="I414" s="843"/>
      <c r="J414" s="843"/>
      <c r="K414" s="843"/>
      <c r="L414" s="843"/>
      <c r="M414" s="843"/>
      <c r="N414" s="843"/>
      <c r="O414" s="843"/>
      <c r="P414" s="843"/>
      <c r="Q414" s="843"/>
      <c r="R414" s="843"/>
      <c r="S414" s="843"/>
      <c r="T414" s="843"/>
      <c r="U414" s="843"/>
      <c r="V414" s="843"/>
      <c r="W414" s="843"/>
      <c r="X414" s="843"/>
      <c r="Y414" s="843"/>
      <c r="Z414" s="843"/>
      <c r="AA414" s="843"/>
      <c r="AB414" s="843"/>
      <c r="AC414" s="844"/>
      <c r="AD414" s="621">
        <f>SUMIF('pdc 2015'!$G$612:$G$1604,'CE MINISTERIALE'!$B414,'pdc 2015'!$Q$612:$Q$1604)</f>
        <v>0</v>
      </c>
      <c r="AE414" s="827">
        <f t="shared" si="15"/>
        <v>0</v>
      </c>
      <c r="AF414" s="827"/>
      <c r="AG414" s="827"/>
      <c r="AH414" s="827"/>
      <c r="AI414" s="828"/>
      <c r="AJ414" s="615" t="s">
        <v>6571</v>
      </c>
    </row>
    <row r="415" spans="1:36" s="567" customFormat="1" ht="15" customHeight="1">
      <c r="A415" s="615"/>
      <c r="B415" s="839" t="s">
        <v>4636</v>
      </c>
      <c r="C415" s="840"/>
      <c r="D415" s="840"/>
      <c r="E415" s="840"/>
      <c r="F415" s="840"/>
      <c r="G415" s="841"/>
      <c r="H415" s="842" t="s">
        <v>7134</v>
      </c>
      <c r="I415" s="843"/>
      <c r="J415" s="843"/>
      <c r="K415" s="843"/>
      <c r="L415" s="843"/>
      <c r="M415" s="843"/>
      <c r="N415" s="843"/>
      <c r="O415" s="843"/>
      <c r="P415" s="843"/>
      <c r="Q415" s="843"/>
      <c r="R415" s="843"/>
      <c r="S415" s="843"/>
      <c r="T415" s="843"/>
      <c r="U415" s="843"/>
      <c r="V415" s="843"/>
      <c r="W415" s="843"/>
      <c r="X415" s="843"/>
      <c r="Y415" s="843"/>
      <c r="Z415" s="843"/>
      <c r="AA415" s="843"/>
      <c r="AB415" s="843"/>
      <c r="AC415" s="844"/>
      <c r="AD415" s="621">
        <f>SUMIF('pdc 2015'!$G$612:$G$1604,'CE MINISTERIALE'!$B415,'pdc 2015'!$Q$612:$Q$1604)</f>
        <v>0</v>
      </c>
      <c r="AE415" s="827">
        <f t="shared" si="15"/>
        <v>0</v>
      </c>
      <c r="AF415" s="827"/>
      <c r="AG415" s="827"/>
      <c r="AH415" s="827"/>
      <c r="AI415" s="828"/>
      <c r="AJ415" s="615" t="s">
        <v>6571</v>
      </c>
    </row>
    <row r="416" spans="1:36" s="567" customFormat="1" ht="15" customHeight="1">
      <c r="A416" s="615"/>
      <c r="B416" s="839" t="s">
        <v>4642</v>
      </c>
      <c r="C416" s="840"/>
      <c r="D416" s="840"/>
      <c r="E416" s="840"/>
      <c r="F416" s="840"/>
      <c r="G416" s="841"/>
      <c r="H416" s="842" t="s">
        <v>7135</v>
      </c>
      <c r="I416" s="843"/>
      <c r="J416" s="843"/>
      <c r="K416" s="843"/>
      <c r="L416" s="843"/>
      <c r="M416" s="843"/>
      <c r="N416" s="843"/>
      <c r="O416" s="843"/>
      <c r="P416" s="843"/>
      <c r="Q416" s="843"/>
      <c r="R416" s="843"/>
      <c r="S416" s="843"/>
      <c r="T416" s="843"/>
      <c r="U416" s="843"/>
      <c r="V416" s="843"/>
      <c r="W416" s="843"/>
      <c r="X416" s="843"/>
      <c r="Y416" s="843"/>
      <c r="Z416" s="843"/>
      <c r="AA416" s="843"/>
      <c r="AB416" s="843"/>
      <c r="AC416" s="844"/>
      <c r="AD416" s="621">
        <f>SUMIF('pdc 2015'!$G$612:$G$1604,'CE MINISTERIALE'!$B416,'pdc 2015'!$Q$612:$Q$1604)</f>
        <v>0</v>
      </c>
      <c r="AE416" s="827">
        <f t="shared" si="15"/>
        <v>0</v>
      </c>
      <c r="AF416" s="827"/>
      <c r="AG416" s="827"/>
      <c r="AH416" s="827"/>
      <c r="AI416" s="828"/>
      <c r="AJ416" s="615" t="s">
        <v>6571</v>
      </c>
    </row>
    <row r="417" spans="1:36" s="567" customFormat="1" ht="15" customHeight="1">
      <c r="A417" s="615"/>
      <c r="B417" s="839" t="s">
        <v>3535</v>
      </c>
      <c r="C417" s="840"/>
      <c r="D417" s="840"/>
      <c r="E417" s="840"/>
      <c r="F417" s="840"/>
      <c r="G417" s="841"/>
      <c r="H417" s="842" t="s">
        <v>7136</v>
      </c>
      <c r="I417" s="843"/>
      <c r="J417" s="843"/>
      <c r="K417" s="843"/>
      <c r="L417" s="843"/>
      <c r="M417" s="843"/>
      <c r="N417" s="843"/>
      <c r="O417" s="843"/>
      <c r="P417" s="843"/>
      <c r="Q417" s="843"/>
      <c r="R417" s="843"/>
      <c r="S417" s="843"/>
      <c r="T417" s="843"/>
      <c r="U417" s="843"/>
      <c r="V417" s="843"/>
      <c r="W417" s="843"/>
      <c r="X417" s="843"/>
      <c r="Y417" s="843"/>
      <c r="Z417" s="843"/>
      <c r="AA417" s="843"/>
      <c r="AB417" s="843"/>
      <c r="AC417" s="844"/>
      <c r="AD417" s="621">
        <f>SUMIF('pdc 2015'!$G$612:$G$1604,'CE MINISTERIALE'!$B417,'pdc 2015'!$Q$612:$Q$1604)</f>
        <v>0</v>
      </c>
      <c r="AE417" s="827">
        <f t="shared" si="15"/>
        <v>0</v>
      </c>
      <c r="AF417" s="827"/>
      <c r="AG417" s="827"/>
      <c r="AH417" s="827"/>
      <c r="AI417" s="828"/>
      <c r="AJ417" s="615" t="s">
        <v>6571</v>
      </c>
    </row>
    <row r="418" spans="1:36" s="567" customFormat="1" ht="15" customHeight="1">
      <c r="A418" s="615"/>
      <c r="B418" s="821" t="s">
        <v>7137</v>
      </c>
      <c r="C418" s="822"/>
      <c r="D418" s="822"/>
      <c r="E418" s="822"/>
      <c r="F418" s="822"/>
      <c r="G418" s="823"/>
      <c r="H418" s="824" t="s">
        <v>7138</v>
      </c>
      <c r="I418" s="825"/>
      <c r="J418" s="825"/>
      <c r="K418" s="825"/>
      <c r="L418" s="825"/>
      <c r="M418" s="825"/>
      <c r="N418" s="825"/>
      <c r="O418" s="825"/>
      <c r="P418" s="825"/>
      <c r="Q418" s="825"/>
      <c r="R418" s="825"/>
      <c r="S418" s="825"/>
      <c r="T418" s="825"/>
      <c r="U418" s="825"/>
      <c r="V418" s="825"/>
      <c r="W418" s="825"/>
      <c r="X418" s="825"/>
      <c r="Y418" s="825"/>
      <c r="Z418" s="825"/>
      <c r="AA418" s="825"/>
      <c r="AB418" s="825"/>
      <c r="AC418" s="826"/>
      <c r="AD418" s="624">
        <f>AD139+AD167+AD319+AD327+AD336+AD378+AD384+AD391+AD394+AD397</f>
        <v>0</v>
      </c>
      <c r="AE418" s="829">
        <f>AE139+AE167+AE319+AE327+AE336+AE378+AE384+AE391+AE394+AE397</f>
        <v>0</v>
      </c>
      <c r="AF418" s="829"/>
      <c r="AG418" s="829"/>
      <c r="AH418" s="829"/>
      <c r="AI418" s="830"/>
      <c r="AJ418" s="615" t="s">
        <v>6571</v>
      </c>
    </row>
    <row r="419" spans="1:36" s="567" customFormat="1" ht="15" customHeight="1">
      <c r="A419" s="615"/>
      <c r="B419" s="821"/>
      <c r="C419" s="822"/>
      <c r="D419" s="822"/>
      <c r="E419" s="822"/>
      <c r="F419" s="822"/>
      <c r="G419" s="823"/>
      <c r="H419" s="824" t="s">
        <v>7139</v>
      </c>
      <c r="I419" s="825"/>
      <c r="J419" s="825"/>
      <c r="K419" s="825"/>
      <c r="L419" s="825"/>
      <c r="M419" s="825"/>
      <c r="N419" s="825"/>
      <c r="O419" s="825"/>
      <c r="P419" s="825"/>
      <c r="Q419" s="825"/>
      <c r="R419" s="825"/>
      <c r="S419" s="825"/>
      <c r="T419" s="825"/>
      <c r="U419" s="825"/>
      <c r="V419" s="825"/>
      <c r="W419" s="825"/>
      <c r="X419" s="825"/>
      <c r="Y419" s="825"/>
      <c r="Z419" s="825"/>
      <c r="AA419" s="825"/>
      <c r="AB419" s="825"/>
      <c r="AC419" s="826"/>
      <c r="AD419" s="621"/>
      <c r="AE419" s="829"/>
      <c r="AF419" s="829"/>
      <c r="AG419" s="829"/>
      <c r="AH419" s="829"/>
      <c r="AI419" s="830"/>
      <c r="AJ419" s="615" t="s">
        <v>6571</v>
      </c>
    </row>
    <row r="420" spans="1:36" s="567" customFormat="1" ht="15" customHeight="1">
      <c r="A420" s="615"/>
      <c r="B420" s="821" t="s">
        <v>7140</v>
      </c>
      <c r="C420" s="822"/>
      <c r="D420" s="822"/>
      <c r="E420" s="822"/>
      <c r="F420" s="822"/>
      <c r="G420" s="823"/>
      <c r="H420" s="824" t="s">
        <v>7141</v>
      </c>
      <c r="I420" s="825"/>
      <c r="J420" s="825"/>
      <c r="K420" s="825"/>
      <c r="L420" s="825"/>
      <c r="M420" s="825"/>
      <c r="N420" s="825"/>
      <c r="O420" s="825"/>
      <c r="P420" s="825"/>
      <c r="Q420" s="825"/>
      <c r="R420" s="825"/>
      <c r="S420" s="825"/>
      <c r="T420" s="825"/>
      <c r="U420" s="825"/>
      <c r="V420" s="825"/>
      <c r="W420" s="825"/>
      <c r="X420" s="825"/>
      <c r="Y420" s="825"/>
      <c r="Z420" s="825"/>
      <c r="AA420" s="825"/>
      <c r="AB420" s="825"/>
      <c r="AC420" s="826"/>
      <c r="AD420" s="624">
        <f>SUM(AD421:AD423)</f>
        <v>0</v>
      </c>
      <c r="AE420" s="829">
        <f>SUM(AE421:AE423)</f>
        <v>0</v>
      </c>
      <c r="AF420" s="829"/>
      <c r="AG420" s="829"/>
      <c r="AH420" s="829"/>
      <c r="AI420" s="830"/>
      <c r="AJ420" s="615" t="s">
        <v>6571</v>
      </c>
    </row>
    <row r="421" spans="1:36" s="567" customFormat="1" ht="15" customHeight="1">
      <c r="A421" s="615"/>
      <c r="B421" s="831" t="s">
        <v>5761</v>
      </c>
      <c r="C421" s="832"/>
      <c r="D421" s="832"/>
      <c r="E421" s="832"/>
      <c r="F421" s="832"/>
      <c r="G421" s="833"/>
      <c r="H421" s="834" t="s">
        <v>7142</v>
      </c>
      <c r="I421" s="835"/>
      <c r="J421" s="835"/>
      <c r="K421" s="835"/>
      <c r="L421" s="835"/>
      <c r="M421" s="835"/>
      <c r="N421" s="835"/>
      <c r="O421" s="835"/>
      <c r="P421" s="835"/>
      <c r="Q421" s="835"/>
      <c r="R421" s="835"/>
      <c r="S421" s="835"/>
      <c r="T421" s="835"/>
      <c r="U421" s="835"/>
      <c r="V421" s="835"/>
      <c r="W421" s="835"/>
      <c r="X421" s="835"/>
      <c r="Y421" s="835"/>
      <c r="Z421" s="835"/>
      <c r="AA421" s="835"/>
      <c r="AB421" s="835"/>
      <c r="AC421" s="836"/>
      <c r="AD421" s="621">
        <f>SUMIF('pdc 2015'!$G$612:$G$1604,'CE MINISTERIALE'!$B421,'pdc 2015'!$Q$612:$Q$1604)</f>
        <v>0</v>
      </c>
      <c r="AE421" s="827">
        <f>ROUND(AD421/1000,0)</f>
        <v>0</v>
      </c>
      <c r="AF421" s="827"/>
      <c r="AG421" s="827"/>
      <c r="AH421" s="827"/>
      <c r="AI421" s="828"/>
      <c r="AJ421" s="615" t="s">
        <v>6571</v>
      </c>
    </row>
    <row r="422" spans="1:36" s="567" customFormat="1" ht="15" customHeight="1">
      <c r="A422" s="615"/>
      <c r="B422" s="831" t="s">
        <v>5753</v>
      </c>
      <c r="C422" s="832"/>
      <c r="D422" s="832"/>
      <c r="E422" s="832"/>
      <c r="F422" s="832"/>
      <c r="G422" s="833"/>
      <c r="H422" s="834" t="s">
        <v>7143</v>
      </c>
      <c r="I422" s="835"/>
      <c r="J422" s="835"/>
      <c r="K422" s="835"/>
      <c r="L422" s="835"/>
      <c r="M422" s="835"/>
      <c r="N422" s="835"/>
      <c r="O422" s="835"/>
      <c r="P422" s="835"/>
      <c r="Q422" s="835"/>
      <c r="R422" s="835"/>
      <c r="S422" s="835"/>
      <c r="T422" s="835"/>
      <c r="U422" s="835"/>
      <c r="V422" s="835"/>
      <c r="W422" s="835"/>
      <c r="X422" s="835"/>
      <c r="Y422" s="835"/>
      <c r="Z422" s="835"/>
      <c r="AA422" s="835"/>
      <c r="AB422" s="835"/>
      <c r="AC422" s="836"/>
      <c r="AD422" s="621">
        <f>SUMIF('pdc 2015'!$G$612:$G$1604,'CE MINISTERIALE'!$B422,'pdc 2015'!$Q$612:$Q$1604)</f>
        <v>0</v>
      </c>
      <c r="AE422" s="827">
        <f>ROUND(AD422/1000,0)</f>
        <v>0</v>
      </c>
      <c r="AF422" s="827"/>
      <c r="AG422" s="827"/>
      <c r="AH422" s="827"/>
      <c r="AI422" s="828"/>
      <c r="AJ422" s="615" t="s">
        <v>6571</v>
      </c>
    </row>
    <row r="423" spans="1:36" s="567" customFormat="1" ht="15" customHeight="1">
      <c r="A423" s="615"/>
      <c r="B423" s="831" t="s">
        <v>5775</v>
      </c>
      <c r="C423" s="832"/>
      <c r="D423" s="832"/>
      <c r="E423" s="832"/>
      <c r="F423" s="832"/>
      <c r="G423" s="833"/>
      <c r="H423" s="834" t="s">
        <v>7144</v>
      </c>
      <c r="I423" s="835"/>
      <c r="J423" s="835"/>
      <c r="K423" s="835"/>
      <c r="L423" s="835"/>
      <c r="M423" s="835"/>
      <c r="N423" s="835"/>
      <c r="O423" s="835"/>
      <c r="P423" s="835"/>
      <c r="Q423" s="835"/>
      <c r="R423" s="835"/>
      <c r="S423" s="835"/>
      <c r="T423" s="835"/>
      <c r="U423" s="835"/>
      <c r="V423" s="835"/>
      <c r="W423" s="835"/>
      <c r="X423" s="835"/>
      <c r="Y423" s="835"/>
      <c r="Z423" s="835"/>
      <c r="AA423" s="835"/>
      <c r="AB423" s="835"/>
      <c r="AC423" s="836"/>
      <c r="AD423" s="621">
        <f>SUMIF('pdc 2015'!$G$612:$G$1604,'CE MINISTERIALE'!$B423,'pdc 2015'!$Q$612:$Q$1604)</f>
        <v>0</v>
      </c>
      <c r="AE423" s="827">
        <f>ROUND(AD423/1000,0)</f>
        <v>0</v>
      </c>
      <c r="AF423" s="827"/>
      <c r="AG423" s="827"/>
      <c r="AH423" s="827"/>
      <c r="AI423" s="828"/>
      <c r="AJ423" s="615" t="s">
        <v>6571</v>
      </c>
    </row>
    <row r="424" spans="1:36" s="567" customFormat="1" ht="15" customHeight="1">
      <c r="A424" s="615"/>
      <c r="B424" s="821" t="s">
        <v>7145</v>
      </c>
      <c r="C424" s="822"/>
      <c r="D424" s="822"/>
      <c r="E424" s="822"/>
      <c r="F424" s="822"/>
      <c r="G424" s="823"/>
      <c r="H424" s="824" t="s">
        <v>7146</v>
      </c>
      <c r="I424" s="825"/>
      <c r="J424" s="825"/>
      <c r="K424" s="825"/>
      <c r="L424" s="825"/>
      <c r="M424" s="825"/>
      <c r="N424" s="825"/>
      <c r="O424" s="825"/>
      <c r="P424" s="825"/>
      <c r="Q424" s="825"/>
      <c r="R424" s="825"/>
      <c r="S424" s="825"/>
      <c r="T424" s="825"/>
      <c r="U424" s="825"/>
      <c r="V424" s="825"/>
      <c r="W424" s="825"/>
      <c r="X424" s="825"/>
      <c r="Y424" s="825"/>
      <c r="Z424" s="825"/>
      <c r="AA424" s="825"/>
      <c r="AB424" s="825"/>
      <c r="AC424" s="826"/>
      <c r="AD424" s="624">
        <f>SUM(AD425:AD429)</f>
        <v>0</v>
      </c>
      <c r="AE424" s="829">
        <f>SUM(AE425:AE429)</f>
        <v>0</v>
      </c>
      <c r="AF424" s="829"/>
      <c r="AG424" s="829"/>
      <c r="AH424" s="829"/>
      <c r="AI424" s="830"/>
      <c r="AJ424" s="615" t="s">
        <v>6571</v>
      </c>
    </row>
    <row r="425" spans="1:36" s="567" customFormat="1" ht="15" customHeight="1">
      <c r="A425" s="615"/>
      <c r="B425" s="831" t="s">
        <v>5781</v>
      </c>
      <c r="C425" s="832"/>
      <c r="D425" s="832"/>
      <c r="E425" s="832"/>
      <c r="F425" s="832"/>
      <c r="G425" s="833"/>
      <c r="H425" s="834" t="s">
        <v>7147</v>
      </c>
      <c r="I425" s="835"/>
      <c r="J425" s="835"/>
      <c r="K425" s="835"/>
      <c r="L425" s="835"/>
      <c r="M425" s="835"/>
      <c r="N425" s="835"/>
      <c r="O425" s="835"/>
      <c r="P425" s="835"/>
      <c r="Q425" s="835"/>
      <c r="R425" s="835"/>
      <c r="S425" s="835"/>
      <c r="T425" s="835"/>
      <c r="U425" s="835"/>
      <c r="V425" s="835"/>
      <c r="W425" s="835"/>
      <c r="X425" s="835"/>
      <c r="Y425" s="835"/>
      <c r="Z425" s="835"/>
      <c r="AA425" s="835"/>
      <c r="AB425" s="835"/>
      <c r="AC425" s="836"/>
      <c r="AD425" s="621">
        <f>SUMIF('pdc 2015'!$G$612:$G$1604,'CE MINISTERIALE'!$B425,'pdc 2015'!$Q$612:$Q$1604)</f>
        <v>0</v>
      </c>
      <c r="AE425" s="827">
        <f>ROUND(AD425/1000,0)</f>
        <v>0</v>
      </c>
      <c r="AF425" s="827"/>
      <c r="AG425" s="827"/>
      <c r="AH425" s="827"/>
      <c r="AI425" s="828"/>
      <c r="AJ425" s="615" t="s">
        <v>6571</v>
      </c>
    </row>
    <row r="426" spans="1:36" s="567" customFormat="1" ht="15" customHeight="1">
      <c r="A426" s="615"/>
      <c r="B426" s="831" t="s">
        <v>7148</v>
      </c>
      <c r="C426" s="832"/>
      <c r="D426" s="832"/>
      <c r="E426" s="832"/>
      <c r="F426" s="832"/>
      <c r="G426" s="833"/>
      <c r="H426" s="834" t="s">
        <v>7149</v>
      </c>
      <c r="I426" s="835"/>
      <c r="J426" s="835"/>
      <c r="K426" s="835"/>
      <c r="L426" s="835"/>
      <c r="M426" s="835"/>
      <c r="N426" s="835"/>
      <c r="O426" s="835"/>
      <c r="P426" s="835"/>
      <c r="Q426" s="835"/>
      <c r="R426" s="835"/>
      <c r="S426" s="835"/>
      <c r="T426" s="835"/>
      <c r="U426" s="835"/>
      <c r="V426" s="835"/>
      <c r="W426" s="835"/>
      <c r="X426" s="835"/>
      <c r="Y426" s="835"/>
      <c r="Z426" s="835"/>
      <c r="AA426" s="835"/>
      <c r="AB426" s="835"/>
      <c r="AC426" s="836"/>
      <c r="AD426" s="621">
        <f>SUMIF('pdc 2015'!$G$612:$G$1604,'CE MINISTERIALE'!$B426,'pdc 2015'!$Q$612:$Q$1604)</f>
        <v>0</v>
      </c>
      <c r="AE426" s="827">
        <f>ROUND(AD426/1000,0)</f>
        <v>0</v>
      </c>
      <c r="AF426" s="827"/>
      <c r="AG426" s="827"/>
      <c r="AH426" s="827"/>
      <c r="AI426" s="828"/>
      <c r="AJ426" s="615" t="s">
        <v>6571</v>
      </c>
    </row>
    <row r="427" spans="1:36" s="567" customFormat="1" ht="15" customHeight="1">
      <c r="A427" s="615"/>
      <c r="B427" s="831" t="s">
        <v>5768</v>
      </c>
      <c r="C427" s="832"/>
      <c r="D427" s="832"/>
      <c r="E427" s="832"/>
      <c r="F427" s="832"/>
      <c r="G427" s="833"/>
      <c r="H427" s="834" t="s">
        <v>7150</v>
      </c>
      <c r="I427" s="835"/>
      <c r="J427" s="835"/>
      <c r="K427" s="835"/>
      <c r="L427" s="835"/>
      <c r="M427" s="835"/>
      <c r="N427" s="835"/>
      <c r="O427" s="835"/>
      <c r="P427" s="835"/>
      <c r="Q427" s="835"/>
      <c r="R427" s="835"/>
      <c r="S427" s="835"/>
      <c r="T427" s="835"/>
      <c r="U427" s="835"/>
      <c r="V427" s="835"/>
      <c r="W427" s="835"/>
      <c r="X427" s="835"/>
      <c r="Y427" s="835"/>
      <c r="Z427" s="835"/>
      <c r="AA427" s="835"/>
      <c r="AB427" s="835"/>
      <c r="AC427" s="836"/>
      <c r="AD427" s="621">
        <f>SUMIF('pdc 2015'!$G$612:$G$1604,'CE MINISTERIALE'!$B427,'pdc 2015'!$Q$612:$Q$1604)</f>
        <v>0</v>
      </c>
      <c r="AE427" s="827">
        <f>ROUND(AD427/1000,0)</f>
        <v>0</v>
      </c>
      <c r="AF427" s="827"/>
      <c r="AG427" s="827"/>
      <c r="AH427" s="827"/>
      <c r="AI427" s="828"/>
      <c r="AJ427" s="615" t="s">
        <v>6571</v>
      </c>
    </row>
    <row r="428" spans="1:36" s="567" customFormat="1" ht="15" customHeight="1">
      <c r="A428" s="615"/>
      <c r="B428" s="831" t="s">
        <v>7151</v>
      </c>
      <c r="C428" s="832"/>
      <c r="D428" s="832"/>
      <c r="E428" s="832"/>
      <c r="F428" s="832"/>
      <c r="G428" s="833"/>
      <c r="H428" s="834" t="s">
        <v>7152</v>
      </c>
      <c r="I428" s="835"/>
      <c r="J428" s="835"/>
      <c r="K428" s="835"/>
      <c r="L428" s="835"/>
      <c r="M428" s="835"/>
      <c r="N428" s="835"/>
      <c r="O428" s="835"/>
      <c r="P428" s="835"/>
      <c r="Q428" s="835"/>
      <c r="R428" s="835"/>
      <c r="S428" s="835"/>
      <c r="T428" s="835"/>
      <c r="U428" s="835"/>
      <c r="V428" s="835"/>
      <c r="W428" s="835"/>
      <c r="X428" s="835"/>
      <c r="Y428" s="835"/>
      <c r="Z428" s="835"/>
      <c r="AA428" s="835"/>
      <c r="AB428" s="835"/>
      <c r="AC428" s="836"/>
      <c r="AD428" s="621">
        <f>SUMIF('pdc 2015'!$G$612:$G$1604,'CE MINISTERIALE'!$B428,'pdc 2015'!$Q$612:$Q$1604)</f>
        <v>0</v>
      </c>
      <c r="AE428" s="827">
        <f>ROUND(AD428/1000,0)</f>
        <v>0</v>
      </c>
      <c r="AF428" s="827"/>
      <c r="AG428" s="827"/>
      <c r="AH428" s="827"/>
      <c r="AI428" s="828"/>
      <c r="AJ428" s="615" t="s">
        <v>6571</v>
      </c>
    </row>
    <row r="429" spans="1:36" s="567" customFormat="1" ht="15" customHeight="1">
      <c r="A429" s="615"/>
      <c r="B429" s="831" t="s">
        <v>5891</v>
      </c>
      <c r="C429" s="832"/>
      <c r="D429" s="832"/>
      <c r="E429" s="832"/>
      <c r="F429" s="832"/>
      <c r="G429" s="833"/>
      <c r="H429" s="834" t="s">
        <v>7153</v>
      </c>
      <c r="I429" s="835"/>
      <c r="J429" s="835"/>
      <c r="K429" s="835"/>
      <c r="L429" s="835"/>
      <c r="M429" s="835"/>
      <c r="N429" s="835"/>
      <c r="O429" s="835"/>
      <c r="P429" s="835"/>
      <c r="Q429" s="835"/>
      <c r="R429" s="835"/>
      <c r="S429" s="835"/>
      <c r="T429" s="835"/>
      <c r="U429" s="835"/>
      <c r="V429" s="835"/>
      <c r="W429" s="835"/>
      <c r="X429" s="835"/>
      <c r="Y429" s="835"/>
      <c r="Z429" s="835"/>
      <c r="AA429" s="835"/>
      <c r="AB429" s="835"/>
      <c r="AC429" s="836"/>
      <c r="AD429" s="621">
        <f>SUMIF('pdc 2015'!$G$612:$G$1604,'CE MINISTERIALE'!$B429,'pdc 2015'!$Q$612:$Q$1604)</f>
        <v>0</v>
      </c>
      <c r="AE429" s="827">
        <f>ROUND(AD429/1000,0)</f>
        <v>0</v>
      </c>
      <c r="AF429" s="827"/>
      <c r="AG429" s="827"/>
      <c r="AH429" s="827"/>
      <c r="AI429" s="828"/>
      <c r="AJ429" s="615" t="s">
        <v>6571</v>
      </c>
    </row>
    <row r="430" spans="1:36" s="567" customFormat="1" ht="15" customHeight="1">
      <c r="A430" s="615"/>
      <c r="B430" s="821" t="s">
        <v>7154</v>
      </c>
      <c r="C430" s="822"/>
      <c r="D430" s="822"/>
      <c r="E430" s="822"/>
      <c r="F430" s="822"/>
      <c r="G430" s="823"/>
      <c r="H430" s="824" t="s">
        <v>7155</v>
      </c>
      <c r="I430" s="825"/>
      <c r="J430" s="825"/>
      <c r="K430" s="825"/>
      <c r="L430" s="825"/>
      <c r="M430" s="825"/>
      <c r="N430" s="825"/>
      <c r="O430" s="825"/>
      <c r="P430" s="825"/>
      <c r="Q430" s="825"/>
      <c r="R430" s="825"/>
      <c r="S430" s="825"/>
      <c r="T430" s="825"/>
      <c r="U430" s="825"/>
      <c r="V430" s="825"/>
      <c r="W430" s="825"/>
      <c r="X430" s="825"/>
      <c r="Y430" s="825"/>
      <c r="Z430" s="825"/>
      <c r="AA430" s="825"/>
      <c r="AB430" s="825"/>
      <c r="AC430" s="826"/>
      <c r="AD430" s="624">
        <f>SUM(AD431:AD433)</f>
        <v>0</v>
      </c>
      <c r="AE430" s="829">
        <f>SUM(AE431:AE433)</f>
        <v>0</v>
      </c>
      <c r="AF430" s="829"/>
      <c r="AG430" s="829"/>
      <c r="AH430" s="829"/>
      <c r="AI430" s="830"/>
      <c r="AJ430" s="615" t="s">
        <v>6571</v>
      </c>
    </row>
    <row r="431" spans="1:36" s="567" customFormat="1" ht="15" customHeight="1">
      <c r="A431" s="615"/>
      <c r="B431" s="831" t="s">
        <v>4771</v>
      </c>
      <c r="C431" s="832"/>
      <c r="D431" s="832"/>
      <c r="E431" s="832"/>
      <c r="F431" s="832"/>
      <c r="G431" s="833"/>
      <c r="H431" s="834" t="s">
        <v>7156</v>
      </c>
      <c r="I431" s="835"/>
      <c r="J431" s="835"/>
      <c r="K431" s="835"/>
      <c r="L431" s="835"/>
      <c r="M431" s="835"/>
      <c r="N431" s="835"/>
      <c r="O431" s="835"/>
      <c r="P431" s="835"/>
      <c r="Q431" s="835"/>
      <c r="R431" s="835"/>
      <c r="S431" s="835"/>
      <c r="T431" s="835"/>
      <c r="U431" s="835"/>
      <c r="V431" s="835"/>
      <c r="W431" s="835"/>
      <c r="X431" s="835"/>
      <c r="Y431" s="835"/>
      <c r="Z431" s="835"/>
      <c r="AA431" s="835"/>
      <c r="AB431" s="835"/>
      <c r="AC431" s="836"/>
      <c r="AD431" s="621">
        <f>SUMIF('pdc 2015'!$G$612:$G$1604,'CE MINISTERIALE'!$B431,'pdc 2015'!$Q$612:$Q$1604)</f>
        <v>0</v>
      </c>
      <c r="AE431" s="827">
        <f>ROUND(AD431/1000,0)</f>
        <v>0</v>
      </c>
      <c r="AF431" s="827"/>
      <c r="AG431" s="827"/>
      <c r="AH431" s="827"/>
      <c r="AI431" s="828"/>
      <c r="AJ431" s="615" t="s">
        <v>6571</v>
      </c>
    </row>
    <row r="432" spans="1:36" s="567" customFormat="1" ht="15" customHeight="1">
      <c r="A432" s="615"/>
      <c r="B432" s="831" t="s">
        <v>4780</v>
      </c>
      <c r="C432" s="832"/>
      <c r="D432" s="832"/>
      <c r="E432" s="832"/>
      <c r="F432" s="832"/>
      <c r="G432" s="833"/>
      <c r="H432" s="834" t="s">
        <v>7157</v>
      </c>
      <c r="I432" s="835"/>
      <c r="J432" s="835"/>
      <c r="K432" s="835"/>
      <c r="L432" s="835"/>
      <c r="M432" s="835"/>
      <c r="N432" s="835"/>
      <c r="O432" s="835"/>
      <c r="P432" s="835"/>
      <c r="Q432" s="835"/>
      <c r="R432" s="835"/>
      <c r="S432" s="835"/>
      <c r="T432" s="835"/>
      <c r="U432" s="835"/>
      <c r="V432" s="835"/>
      <c r="W432" s="835"/>
      <c r="X432" s="835"/>
      <c r="Y432" s="835"/>
      <c r="Z432" s="835"/>
      <c r="AA432" s="835"/>
      <c r="AB432" s="835"/>
      <c r="AC432" s="836"/>
      <c r="AD432" s="621">
        <f>SUMIF('pdc 2015'!$G$612:$G$1604,'CE MINISTERIALE'!$B432,'pdc 2015'!$Q$612:$Q$1604)</f>
        <v>0</v>
      </c>
      <c r="AE432" s="827">
        <f>ROUND(AD432/1000,0)</f>
        <v>0</v>
      </c>
      <c r="AF432" s="827"/>
      <c r="AG432" s="827"/>
      <c r="AH432" s="827"/>
      <c r="AI432" s="828"/>
      <c r="AJ432" s="615" t="s">
        <v>6571</v>
      </c>
    </row>
    <row r="433" spans="1:36" s="567" customFormat="1" ht="15" customHeight="1">
      <c r="A433" s="615"/>
      <c r="B433" s="831" t="s">
        <v>4788</v>
      </c>
      <c r="C433" s="832"/>
      <c r="D433" s="832"/>
      <c r="E433" s="832"/>
      <c r="F433" s="832"/>
      <c r="G433" s="833"/>
      <c r="H433" s="834" t="s">
        <v>7158</v>
      </c>
      <c r="I433" s="835"/>
      <c r="J433" s="835"/>
      <c r="K433" s="835"/>
      <c r="L433" s="835"/>
      <c r="M433" s="835"/>
      <c r="N433" s="835"/>
      <c r="O433" s="835"/>
      <c r="P433" s="835"/>
      <c r="Q433" s="835"/>
      <c r="R433" s="835"/>
      <c r="S433" s="835"/>
      <c r="T433" s="835"/>
      <c r="U433" s="835"/>
      <c r="V433" s="835"/>
      <c r="W433" s="835"/>
      <c r="X433" s="835"/>
      <c r="Y433" s="835"/>
      <c r="Z433" s="835"/>
      <c r="AA433" s="835"/>
      <c r="AB433" s="835"/>
      <c r="AC433" s="836"/>
      <c r="AD433" s="621">
        <f>SUMIF('pdc 2015'!$G$612:$G$1604,'CE MINISTERIALE'!$B433,'pdc 2015'!$Q$612:$Q$1604)</f>
        <v>0</v>
      </c>
      <c r="AE433" s="827">
        <f>ROUND(AD433/1000,0)</f>
        <v>0</v>
      </c>
      <c r="AF433" s="827"/>
      <c r="AG433" s="827"/>
      <c r="AH433" s="827"/>
      <c r="AI433" s="828"/>
      <c r="AJ433" s="615" t="s">
        <v>6571</v>
      </c>
    </row>
    <row r="434" spans="1:36" s="567" customFormat="1" ht="15" customHeight="1">
      <c r="A434" s="626"/>
      <c r="B434" s="821" t="s">
        <v>7159</v>
      </c>
      <c r="C434" s="822"/>
      <c r="D434" s="822"/>
      <c r="E434" s="822"/>
      <c r="F434" s="822"/>
      <c r="G434" s="823"/>
      <c r="H434" s="824" t="s">
        <v>7160</v>
      </c>
      <c r="I434" s="825"/>
      <c r="J434" s="825"/>
      <c r="K434" s="825"/>
      <c r="L434" s="825"/>
      <c r="M434" s="825"/>
      <c r="N434" s="825"/>
      <c r="O434" s="825"/>
      <c r="P434" s="825"/>
      <c r="Q434" s="825"/>
      <c r="R434" s="825"/>
      <c r="S434" s="825"/>
      <c r="T434" s="825"/>
      <c r="U434" s="825"/>
      <c r="V434" s="825"/>
      <c r="W434" s="825"/>
      <c r="X434" s="825"/>
      <c r="Y434" s="825"/>
      <c r="Z434" s="825"/>
      <c r="AA434" s="825"/>
      <c r="AB434" s="825"/>
      <c r="AC434" s="826"/>
      <c r="AD434" s="624">
        <f>SUM(AD435:AD436)</f>
        <v>0</v>
      </c>
      <c r="AE434" s="829">
        <f>SUM(AE435:AE436)</f>
        <v>0</v>
      </c>
      <c r="AF434" s="829"/>
      <c r="AG434" s="829"/>
      <c r="AH434" s="829"/>
      <c r="AI434" s="830"/>
      <c r="AJ434" s="615" t="s">
        <v>6571</v>
      </c>
    </row>
    <row r="435" spans="1:36" s="567" customFormat="1" ht="15" customHeight="1">
      <c r="A435" s="626"/>
      <c r="B435" s="831" t="s">
        <v>4803</v>
      </c>
      <c r="C435" s="832"/>
      <c r="D435" s="832"/>
      <c r="E435" s="832"/>
      <c r="F435" s="832"/>
      <c r="G435" s="833"/>
      <c r="H435" s="834" t="s">
        <v>7161</v>
      </c>
      <c r="I435" s="835"/>
      <c r="J435" s="835"/>
      <c r="K435" s="835"/>
      <c r="L435" s="835"/>
      <c r="M435" s="835"/>
      <c r="N435" s="835"/>
      <c r="O435" s="835"/>
      <c r="P435" s="835"/>
      <c r="Q435" s="835"/>
      <c r="R435" s="835"/>
      <c r="S435" s="835"/>
      <c r="T435" s="835"/>
      <c r="U435" s="835"/>
      <c r="V435" s="835"/>
      <c r="W435" s="835"/>
      <c r="X435" s="835"/>
      <c r="Y435" s="835"/>
      <c r="Z435" s="835"/>
      <c r="AA435" s="835"/>
      <c r="AB435" s="835"/>
      <c r="AC435" s="836"/>
      <c r="AD435" s="621">
        <f>SUMIF('pdc 2015'!$G$612:$G$1604,'CE MINISTERIALE'!$B435,'pdc 2015'!$Q$612:$Q$1604)</f>
        <v>0</v>
      </c>
      <c r="AE435" s="827">
        <f>ROUND(AD435/1000,0)</f>
        <v>0</v>
      </c>
      <c r="AF435" s="827"/>
      <c r="AG435" s="827"/>
      <c r="AH435" s="827"/>
      <c r="AI435" s="828"/>
      <c r="AJ435" s="615" t="s">
        <v>6571</v>
      </c>
    </row>
    <row r="436" spans="1:36" s="567" customFormat="1" ht="15" customHeight="1">
      <c r="A436" s="615"/>
      <c r="B436" s="831" t="s">
        <v>4934</v>
      </c>
      <c r="C436" s="832"/>
      <c r="D436" s="832"/>
      <c r="E436" s="832"/>
      <c r="F436" s="832"/>
      <c r="G436" s="833"/>
      <c r="H436" s="834" t="s">
        <v>7162</v>
      </c>
      <c r="I436" s="835"/>
      <c r="J436" s="835"/>
      <c r="K436" s="835"/>
      <c r="L436" s="835"/>
      <c r="M436" s="835"/>
      <c r="N436" s="835"/>
      <c r="O436" s="835"/>
      <c r="P436" s="835"/>
      <c r="Q436" s="835"/>
      <c r="R436" s="835"/>
      <c r="S436" s="835"/>
      <c r="T436" s="835"/>
      <c r="U436" s="835"/>
      <c r="V436" s="835"/>
      <c r="W436" s="835"/>
      <c r="X436" s="835"/>
      <c r="Y436" s="835"/>
      <c r="Z436" s="835"/>
      <c r="AA436" s="835"/>
      <c r="AB436" s="835"/>
      <c r="AC436" s="836"/>
      <c r="AD436" s="621">
        <f>SUMIF('pdc 2015'!$G$612:$G$1604,'CE MINISTERIALE'!$B436,'pdc 2015'!$Q$612:$Q$1604)</f>
        <v>0</v>
      </c>
      <c r="AE436" s="827">
        <f>ROUND(AD436/1000,0)</f>
        <v>0</v>
      </c>
      <c r="AF436" s="827"/>
      <c r="AG436" s="827"/>
      <c r="AH436" s="827"/>
      <c r="AI436" s="828"/>
      <c r="AJ436" s="615" t="s">
        <v>6571</v>
      </c>
    </row>
    <row r="437" spans="1:36" s="567" customFormat="1" ht="15" customHeight="1">
      <c r="A437" s="626"/>
      <c r="B437" s="821" t="s">
        <v>7163</v>
      </c>
      <c r="C437" s="822"/>
      <c r="D437" s="822"/>
      <c r="E437" s="822"/>
      <c r="F437" s="822"/>
      <c r="G437" s="823"/>
      <c r="H437" s="824" t="s">
        <v>7164</v>
      </c>
      <c r="I437" s="825"/>
      <c r="J437" s="825"/>
      <c r="K437" s="825"/>
      <c r="L437" s="825"/>
      <c r="M437" s="825"/>
      <c r="N437" s="825"/>
      <c r="O437" s="825"/>
      <c r="P437" s="825"/>
      <c r="Q437" s="825"/>
      <c r="R437" s="825"/>
      <c r="S437" s="825"/>
      <c r="T437" s="825"/>
      <c r="U437" s="825"/>
      <c r="V437" s="825"/>
      <c r="W437" s="825"/>
      <c r="X437" s="825"/>
      <c r="Y437" s="825"/>
      <c r="Z437" s="825"/>
      <c r="AA437" s="825"/>
      <c r="AB437" s="825"/>
      <c r="AC437" s="826"/>
      <c r="AD437" s="624">
        <f>AD420+AD424-AD430-AD434</f>
        <v>0</v>
      </c>
      <c r="AE437" s="837">
        <f>AE420+AE424-AE430-AE434</f>
        <v>0</v>
      </c>
      <c r="AF437" s="837"/>
      <c r="AG437" s="837"/>
      <c r="AH437" s="837"/>
      <c r="AI437" s="838"/>
      <c r="AJ437" s="623" t="s">
        <v>7109</v>
      </c>
    </row>
    <row r="438" spans="1:36" s="567" customFormat="1" ht="15" customHeight="1">
      <c r="A438" s="615"/>
      <c r="B438" s="821"/>
      <c r="C438" s="822"/>
      <c r="D438" s="822"/>
      <c r="E438" s="822"/>
      <c r="F438" s="822"/>
      <c r="G438" s="823"/>
      <c r="H438" s="824" t="s">
        <v>7165</v>
      </c>
      <c r="I438" s="825"/>
      <c r="J438" s="825"/>
      <c r="K438" s="825"/>
      <c r="L438" s="825"/>
      <c r="M438" s="825"/>
      <c r="N438" s="825"/>
      <c r="O438" s="825"/>
      <c r="P438" s="825"/>
      <c r="Q438" s="825"/>
      <c r="R438" s="825"/>
      <c r="S438" s="825"/>
      <c r="T438" s="825"/>
      <c r="U438" s="825"/>
      <c r="V438" s="825"/>
      <c r="W438" s="825"/>
      <c r="X438" s="825"/>
      <c r="Y438" s="825"/>
      <c r="Z438" s="825"/>
      <c r="AA438" s="825"/>
      <c r="AB438" s="825"/>
      <c r="AC438" s="826"/>
      <c r="AD438" s="621">
        <f>SUMIF('pdc 2015'!$G$612:$G$1604,'CE MINISTERIALE'!$B438,'pdc 2015'!$Q$612:$Q$1604)</f>
        <v>0</v>
      </c>
      <c r="AE438" s="827">
        <f>ROUND(AD438/1000,0)</f>
        <v>0</v>
      </c>
      <c r="AF438" s="827"/>
      <c r="AG438" s="827"/>
      <c r="AH438" s="827"/>
      <c r="AI438" s="828"/>
      <c r="AJ438" s="615" t="s">
        <v>6571</v>
      </c>
    </row>
    <row r="439" spans="1:36" s="567" customFormat="1" ht="15" customHeight="1">
      <c r="A439" s="615"/>
      <c r="B439" s="821" t="s">
        <v>5903</v>
      </c>
      <c r="C439" s="822"/>
      <c r="D439" s="822"/>
      <c r="E439" s="822"/>
      <c r="F439" s="822"/>
      <c r="G439" s="823"/>
      <c r="H439" s="824" t="s">
        <v>7166</v>
      </c>
      <c r="I439" s="825"/>
      <c r="J439" s="825"/>
      <c r="K439" s="825"/>
      <c r="L439" s="825"/>
      <c r="M439" s="825"/>
      <c r="N439" s="825"/>
      <c r="O439" s="825"/>
      <c r="P439" s="825"/>
      <c r="Q439" s="825"/>
      <c r="R439" s="825"/>
      <c r="S439" s="825"/>
      <c r="T439" s="825"/>
      <c r="U439" s="825"/>
      <c r="V439" s="825"/>
      <c r="W439" s="825"/>
      <c r="X439" s="825"/>
      <c r="Y439" s="825"/>
      <c r="Z439" s="825"/>
      <c r="AA439" s="825"/>
      <c r="AB439" s="825"/>
      <c r="AC439" s="826"/>
      <c r="AD439" s="621">
        <f>SUMIF('pdc 2015'!$G$612:$G$1604,'CE MINISTERIALE'!$B439,'pdc 2015'!$Q$612:$Q$1604)</f>
        <v>0</v>
      </c>
      <c r="AE439" s="853">
        <f>ROUND(AD439/1000,0)</f>
        <v>0</v>
      </c>
      <c r="AF439" s="853"/>
      <c r="AG439" s="853"/>
      <c r="AH439" s="853"/>
      <c r="AI439" s="854"/>
      <c r="AJ439" s="615" t="s">
        <v>6571</v>
      </c>
    </row>
    <row r="440" spans="1:36" s="567" customFormat="1" ht="15" customHeight="1">
      <c r="A440" s="615"/>
      <c r="B440" s="821" t="s">
        <v>4946</v>
      </c>
      <c r="C440" s="822"/>
      <c r="D440" s="822"/>
      <c r="E440" s="822"/>
      <c r="F440" s="822"/>
      <c r="G440" s="823"/>
      <c r="H440" s="824" t="s">
        <v>7167</v>
      </c>
      <c r="I440" s="825"/>
      <c r="J440" s="825"/>
      <c r="K440" s="825"/>
      <c r="L440" s="825"/>
      <c r="M440" s="825"/>
      <c r="N440" s="825"/>
      <c r="O440" s="825"/>
      <c r="P440" s="825"/>
      <c r="Q440" s="825"/>
      <c r="R440" s="825"/>
      <c r="S440" s="825"/>
      <c r="T440" s="825"/>
      <c r="U440" s="825"/>
      <c r="V440" s="825"/>
      <c r="W440" s="825"/>
      <c r="X440" s="825"/>
      <c r="Y440" s="825"/>
      <c r="Z440" s="825"/>
      <c r="AA440" s="825"/>
      <c r="AB440" s="825"/>
      <c r="AC440" s="826"/>
      <c r="AD440" s="621">
        <f>SUMIF('pdc 2015'!$G$612:$G$1604,'CE MINISTERIALE'!$B440,'pdc 2015'!$Q$612:$Q$1604)</f>
        <v>0</v>
      </c>
      <c r="AE440" s="853">
        <f>ROUND(AD440/1000,0)</f>
        <v>0</v>
      </c>
      <c r="AF440" s="853"/>
      <c r="AG440" s="853"/>
      <c r="AH440" s="853"/>
      <c r="AI440" s="854"/>
      <c r="AJ440" s="615" t="s">
        <v>6571</v>
      </c>
    </row>
    <row r="441" spans="1:36" s="567" customFormat="1" ht="15" customHeight="1">
      <c r="A441" s="615"/>
      <c r="B441" s="821" t="s">
        <v>7168</v>
      </c>
      <c r="C441" s="822"/>
      <c r="D441" s="822"/>
      <c r="E441" s="822"/>
      <c r="F441" s="822"/>
      <c r="G441" s="823"/>
      <c r="H441" s="824" t="s">
        <v>7169</v>
      </c>
      <c r="I441" s="825"/>
      <c r="J441" s="825"/>
      <c r="K441" s="825"/>
      <c r="L441" s="825"/>
      <c r="M441" s="825"/>
      <c r="N441" s="825"/>
      <c r="O441" s="825"/>
      <c r="P441" s="825"/>
      <c r="Q441" s="825"/>
      <c r="R441" s="825"/>
      <c r="S441" s="825"/>
      <c r="T441" s="825"/>
      <c r="U441" s="825"/>
      <c r="V441" s="825"/>
      <c r="W441" s="825"/>
      <c r="X441" s="825"/>
      <c r="Y441" s="825"/>
      <c r="Z441" s="825"/>
      <c r="AA441" s="825"/>
      <c r="AB441" s="825"/>
      <c r="AC441" s="826"/>
      <c r="AD441" s="624">
        <f>+AD439-AD440</f>
        <v>0</v>
      </c>
      <c r="AE441" s="837">
        <f>+AE439-AE440</f>
        <v>0</v>
      </c>
      <c r="AF441" s="837"/>
      <c r="AG441" s="837"/>
      <c r="AH441" s="837"/>
      <c r="AI441" s="838"/>
      <c r="AJ441" s="623" t="s">
        <v>7109</v>
      </c>
    </row>
    <row r="442" spans="1:36" s="567" customFormat="1" ht="15" customHeight="1">
      <c r="A442" s="615"/>
      <c r="B442" s="821"/>
      <c r="C442" s="822"/>
      <c r="D442" s="822"/>
      <c r="E442" s="822"/>
      <c r="F442" s="822"/>
      <c r="G442" s="823"/>
      <c r="H442" s="824" t="s">
        <v>7170</v>
      </c>
      <c r="I442" s="825"/>
      <c r="J442" s="825"/>
      <c r="K442" s="825"/>
      <c r="L442" s="825"/>
      <c r="M442" s="825"/>
      <c r="N442" s="825"/>
      <c r="O442" s="825"/>
      <c r="P442" s="825"/>
      <c r="Q442" s="825"/>
      <c r="R442" s="825"/>
      <c r="S442" s="825"/>
      <c r="T442" s="825"/>
      <c r="U442" s="825"/>
      <c r="V442" s="825"/>
      <c r="W442" s="825"/>
      <c r="X442" s="825"/>
      <c r="Y442" s="825"/>
      <c r="Z442" s="825"/>
      <c r="AA442" s="825"/>
      <c r="AB442" s="825"/>
      <c r="AC442" s="826"/>
      <c r="AD442" s="621">
        <f>SUMIF('pdc 2015'!$G$612:$G$1604,'CE MINISTERIALE'!$B442,'pdc 2015'!$Q$612:$Q$1604)</f>
        <v>0</v>
      </c>
      <c r="AE442" s="827">
        <f>ROUND(AD442/1000,0)</f>
        <v>0</v>
      </c>
      <c r="AF442" s="827"/>
      <c r="AG442" s="827"/>
      <c r="AH442" s="827"/>
      <c r="AI442" s="828"/>
      <c r="AJ442" s="615" t="s">
        <v>6571</v>
      </c>
    </row>
    <row r="443" spans="1:36" s="567" customFormat="1" ht="15" customHeight="1">
      <c r="A443" s="615"/>
      <c r="B443" s="821" t="s">
        <v>7171</v>
      </c>
      <c r="C443" s="822"/>
      <c r="D443" s="822"/>
      <c r="E443" s="822"/>
      <c r="F443" s="822"/>
      <c r="G443" s="823"/>
      <c r="H443" s="824" t="s">
        <v>7172</v>
      </c>
      <c r="I443" s="825"/>
      <c r="J443" s="825"/>
      <c r="K443" s="825"/>
      <c r="L443" s="825"/>
      <c r="M443" s="825"/>
      <c r="N443" s="825"/>
      <c r="O443" s="825"/>
      <c r="P443" s="825"/>
      <c r="Q443" s="825"/>
      <c r="R443" s="825"/>
      <c r="S443" s="825"/>
      <c r="T443" s="825"/>
      <c r="U443" s="825"/>
      <c r="V443" s="825"/>
      <c r="W443" s="825"/>
      <c r="X443" s="825"/>
      <c r="Y443" s="825"/>
      <c r="Z443" s="825"/>
      <c r="AA443" s="825"/>
      <c r="AB443" s="825"/>
      <c r="AC443" s="826"/>
      <c r="AD443" s="624">
        <f>AD444+AD445</f>
        <v>0</v>
      </c>
      <c r="AE443" s="829">
        <f>AE444+AE445</f>
        <v>0</v>
      </c>
      <c r="AF443" s="829"/>
      <c r="AG443" s="829"/>
      <c r="AH443" s="829"/>
      <c r="AI443" s="830"/>
      <c r="AJ443" s="615" t="s">
        <v>6571</v>
      </c>
    </row>
    <row r="444" spans="1:36" s="567" customFormat="1" ht="15" customHeight="1">
      <c r="A444" s="615"/>
      <c r="B444" s="831" t="s">
        <v>5924</v>
      </c>
      <c r="C444" s="832"/>
      <c r="D444" s="832"/>
      <c r="E444" s="832"/>
      <c r="F444" s="832"/>
      <c r="G444" s="833"/>
      <c r="H444" s="834" t="s">
        <v>7173</v>
      </c>
      <c r="I444" s="835"/>
      <c r="J444" s="835"/>
      <c r="K444" s="835"/>
      <c r="L444" s="835"/>
      <c r="M444" s="835"/>
      <c r="N444" s="835"/>
      <c r="O444" s="835"/>
      <c r="P444" s="835"/>
      <c r="Q444" s="835"/>
      <c r="R444" s="835"/>
      <c r="S444" s="835"/>
      <c r="T444" s="835"/>
      <c r="U444" s="835"/>
      <c r="V444" s="835"/>
      <c r="W444" s="835"/>
      <c r="X444" s="835"/>
      <c r="Y444" s="835"/>
      <c r="Z444" s="835"/>
      <c r="AA444" s="835"/>
      <c r="AB444" s="835"/>
      <c r="AC444" s="836"/>
      <c r="AD444" s="621">
        <f>SUMIF('pdc 2015'!$G$612:$G$1604,'CE MINISTERIALE'!$B444,'pdc 2015'!$Q$612:$Q$1604)</f>
        <v>0</v>
      </c>
      <c r="AE444" s="827">
        <f>ROUND(AD444/1000,0)</f>
        <v>0</v>
      </c>
      <c r="AF444" s="827"/>
      <c r="AG444" s="827"/>
      <c r="AH444" s="827"/>
      <c r="AI444" s="828"/>
      <c r="AJ444" s="615" t="s">
        <v>6571</v>
      </c>
    </row>
    <row r="445" spans="1:36" s="567" customFormat="1" ht="15" customHeight="1">
      <c r="A445" s="615"/>
      <c r="B445" s="831" t="s">
        <v>7174</v>
      </c>
      <c r="C445" s="832"/>
      <c r="D445" s="832"/>
      <c r="E445" s="832"/>
      <c r="F445" s="832"/>
      <c r="G445" s="833"/>
      <c r="H445" s="834" t="s">
        <v>7175</v>
      </c>
      <c r="I445" s="835"/>
      <c r="J445" s="835"/>
      <c r="K445" s="835"/>
      <c r="L445" s="835"/>
      <c r="M445" s="835"/>
      <c r="N445" s="835"/>
      <c r="O445" s="835"/>
      <c r="P445" s="835"/>
      <c r="Q445" s="835"/>
      <c r="R445" s="835"/>
      <c r="S445" s="835"/>
      <c r="T445" s="835"/>
      <c r="U445" s="835"/>
      <c r="V445" s="835"/>
      <c r="W445" s="835"/>
      <c r="X445" s="835"/>
      <c r="Y445" s="835"/>
      <c r="Z445" s="835"/>
      <c r="AA445" s="835"/>
      <c r="AB445" s="835"/>
      <c r="AC445" s="836"/>
      <c r="AD445" s="624">
        <f>AD446+AD447+AD457+AD467</f>
        <v>0</v>
      </c>
      <c r="AE445" s="851">
        <f>AE446+AE447+AE457+AE467</f>
        <v>0</v>
      </c>
      <c r="AF445" s="851"/>
      <c r="AG445" s="851"/>
      <c r="AH445" s="851"/>
      <c r="AI445" s="852"/>
      <c r="AJ445" s="615" t="s">
        <v>6571</v>
      </c>
    </row>
    <row r="446" spans="1:36" s="567" customFormat="1" ht="15" customHeight="1">
      <c r="A446" s="615"/>
      <c r="B446" s="839" t="s">
        <v>5719</v>
      </c>
      <c r="C446" s="840"/>
      <c r="D446" s="840"/>
      <c r="E446" s="840"/>
      <c r="F446" s="840"/>
      <c r="G446" s="841"/>
      <c r="H446" s="842" t="s">
        <v>7176</v>
      </c>
      <c r="I446" s="843"/>
      <c r="J446" s="843"/>
      <c r="K446" s="843"/>
      <c r="L446" s="843"/>
      <c r="M446" s="843"/>
      <c r="N446" s="843"/>
      <c r="O446" s="843"/>
      <c r="P446" s="843"/>
      <c r="Q446" s="843"/>
      <c r="R446" s="843"/>
      <c r="S446" s="843"/>
      <c r="T446" s="843"/>
      <c r="U446" s="843"/>
      <c r="V446" s="843"/>
      <c r="W446" s="843"/>
      <c r="X446" s="843"/>
      <c r="Y446" s="843"/>
      <c r="Z446" s="843"/>
      <c r="AA446" s="843"/>
      <c r="AB446" s="843"/>
      <c r="AC446" s="844"/>
      <c r="AD446" s="621">
        <f>SUMIF('pdc 2015'!$G$612:$G$1604,'CE MINISTERIALE'!$B446,'pdc 2015'!$Q$612:$Q$1604)</f>
        <v>0</v>
      </c>
      <c r="AE446" s="827">
        <f>ROUND(AD446/1000,0)</f>
        <v>0</v>
      </c>
      <c r="AF446" s="827"/>
      <c r="AG446" s="827"/>
      <c r="AH446" s="827"/>
      <c r="AI446" s="828"/>
      <c r="AJ446" s="615" t="s">
        <v>6571</v>
      </c>
    </row>
    <row r="447" spans="1:36" s="567" customFormat="1" ht="15" customHeight="1">
      <c r="A447" s="615"/>
      <c r="B447" s="839" t="s">
        <v>7177</v>
      </c>
      <c r="C447" s="840"/>
      <c r="D447" s="840"/>
      <c r="E447" s="840"/>
      <c r="F447" s="840"/>
      <c r="G447" s="841"/>
      <c r="H447" s="842" t="s">
        <v>7178</v>
      </c>
      <c r="I447" s="843"/>
      <c r="J447" s="843"/>
      <c r="K447" s="843"/>
      <c r="L447" s="843"/>
      <c r="M447" s="843"/>
      <c r="N447" s="843"/>
      <c r="O447" s="843"/>
      <c r="P447" s="843"/>
      <c r="Q447" s="843"/>
      <c r="R447" s="843"/>
      <c r="S447" s="843"/>
      <c r="T447" s="843"/>
      <c r="U447" s="843"/>
      <c r="V447" s="843"/>
      <c r="W447" s="843"/>
      <c r="X447" s="843"/>
      <c r="Y447" s="843"/>
      <c r="Z447" s="843"/>
      <c r="AA447" s="843"/>
      <c r="AB447" s="843"/>
      <c r="AC447" s="844"/>
      <c r="AD447" s="621">
        <f>AD448+AD449</f>
        <v>0</v>
      </c>
      <c r="AE447" s="851">
        <f>AE448+AE449</f>
        <v>0</v>
      </c>
      <c r="AF447" s="851"/>
      <c r="AG447" s="851"/>
      <c r="AH447" s="851"/>
      <c r="AI447" s="852"/>
      <c r="AJ447" s="615" t="s">
        <v>6571</v>
      </c>
    </row>
    <row r="448" spans="1:36" s="567" customFormat="1" ht="15" customHeight="1">
      <c r="A448" s="615" t="s">
        <v>6586</v>
      </c>
      <c r="B448" s="839" t="s">
        <v>7179</v>
      </c>
      <c r="C448" s="840"/>
      <c r="D448" s="840"/>
      <c r="E448" s="840"/>
      <c r="F448" s="840"/>
      <c r="G448" s="841"/>
      <c r="H448" s="842" t="s">
        <v>7180</v>
      </c>
      <c r="I448" s="843"/>
      <c r="J448" s="843"/>
      <c r="K448" s="843"/>
      <c r="L448" s="843"/>
      <c r="M448" s="843"/>
      <c r="N448" s="843"/>
      <c r="O448" s="843"/>
      <c r="P448" s="843"/>
      <c r="Q448" s="843"/>
      <c r="R448" s="843"/>
      <c r="S448" s="843"/>
      <c r="T448" s="843"/>
      <c r="U448" s="843"/>
      <c r="V448" s="843"/>
      <c r="W448" s="843"/>
      <c r="X448" s="843"/>
      <c r="Y448" s="843"/>
      <c r="Z448" s="843"/>
      <c r="AA448" s="843"/>
      <c r="AB448" s="843"/>
      <c r="AC448" s="844"/>
      <c r="AD448" s="621">
        <f>SUMIF('pdc 2015'!$G$612:$G$1604,'CE MINISTERIALE'!$B448,'pdc 2015'!$Q$612:$Q$1604)</f>
        <v>0</v>
      </c>
      <c r="AE448" s="827">
        <f>ROUND(AD448/1000,0)</f>
        <v>0</v>
      </c>
      <c r="AF448" s="827"/>
      <c r="AG448" s="827"/>
      <c r="AH448" s="827"/>
      <c r="AI448" s="828"/>
      <c r="AJ448" s="615" t="s">
        <v>6571</v>
      </c>
    </row>
    <row r="449" spans="1:36" s="567" customFormat="1" ht="15" customHeight="1">
      <c r="A449" s="615"/>
      <c r="B449" s="839" t="s">
        <v>7181</v>
      </c>
      <c r="C449" s="840"/>
      <c r="D449" s="840"/>
      <c r="E449" s="840"/>
      <c r="F449" s="840"/>
      <c r="G449" s="841"/>
      <c r="H449" s="842" t="s">
        <v>7182</v>
      </c>
      <c r="I449" s="843"/>
      <c r="J449" s="843"/>
      <c r="K449" s="843"/>
      <c r="L449" s="843"/>
      <c r="M449" s="843"/>
      <c r="N449" s="843"/>
      <c r="O449" s="843"/>
      <c r="P449" s="843"/>
      <c r="Q449" s="843"/>
      <c r="R449" s="843"/>
      <c r="S449" s="843"/>
      <c r="T449" s="843"/>
      <c r="U449" s="843"/>
      <c r="V449" s="843"/>
      <c r="W449" s="843"/>
      <c r="X449" s="843"/>
      <c r="Y449" s="843"/>
      <c r="Z449" s="843"/>
      <c r="AA449" s="843"/>
      <c r="AB449" s="843"/>
      <c r="AC449" s="844"/>
      <c r="AD449" s="621">
        <f>SUM(AD450:AD456)</f>
        <v>0</v>
      </c>
      <c r="AE449" s="851">
        <f>SUM(AE450:AE456)</f>
        <v>0</v>
      </c>
      <c r="AF449" s="851"/>
      <c r="AG449" s="851"/>
      <c r="AH449" s="851"/>
      <c r="AI449" s="852"/>
      <c r="AJ449" s="615" t="s">
        <v>6571</v>
      </c>
    </row>
    <row r="450" spans="1:36" s="567" customFormat="1" ht="15" customHeight="1">
      <c r="A450" s="615" t="s">
        <v>6643</v>
      </c>
      <c r="B450" s="845" t="s">
        <v>5793</v>
      </c>
      <c r="C450" s="846"/>
      <c r="D450" s="846"/>
      <c r="E450" s="846"/>
      <c r="F450" s="846"/>
      <c r="G450" s="847"/>
      <c r="H450" s="848" t="s">
        <v>7183</v>
      </c>
      <c r="I450" s="849"/>
      <c r="J450" s="849"/>
      <c r="K450" s="849"/>
      <c r="L450" s="849"/>
      <c r="M450" s="849"/>
      <c r="N450" s="849"/>
      <c r="O450" s="849"/>
      <c r="P450" s="849"/>
      <c r="Q450" s="849"/>
      <c r="R450" s="849"/>
      <c r="S450" s="849"/>
      <c r="T450" s="849"/>
      <c r="U450" s="849"/>
      <c r="V450" s="849"/>
      <c r="W450" s="849"/>
      <c r="X450" s="849"/>
      <c r="Y450" s="849"/>
      <c r="Z450" s="849"/>
      <c r="AA450" s="849"/>
      <c r="AB450" s="849"/>
      <c r="AC450" s="850"/>
      <c r="AD450" s="621">
        <f>SUMIF('pdc 2015'!$G$612:$G$1604,'CE MINISTERIALE'!$B450,'pdc 2015'!$Q$612:$Q$1604)</f>
        <v>0</v>
      </c>
      <c r="AE450" s="827">
        <f t="shared" ref="AE450:AE456" si="16">ROUND(AD450/1000,0)</f>
        <v>0</v>
      </c>
      <c r="AF450" s="827"/>
      <c r="AG450" s="827"/>
      <c r="AH450" s="827"/>
      <c r="AI450" s="828"/>
      <c r="AJ450" s="615" t="s">
        <v>6571</v>
      </c>
    </row>
    <row r="451" spans="1:36" s="567" customFormat="1" ht="15" customHeight="1">
      <c r="A451" s="615"/>
      <c r="B451" s="845" t="s">
        <v>5800</v>
      </c>
      <c r="C451" s="846"/>
      <c r="D451" s="846"/>
      <c r="E451" s="846"/>
      <c r="F451" s="846"/>
      <c r="G451" s="847"/>
      <c r="H451" s="848" t="s">
        <v>7184</v>
      </c>
      <c r="I451" s="849"/>
      <c r="J451" s="849"/>
      <c r="K451" s="849"/>
      <c r="L451" s="849"/>
      <c r="M451" s="849"/>
      <c r="N451" s="849"/>
      <c r="O451" s="849"/>
      <c r="P451" s="849"/>
      <c r="Q451" s="849"/>
      <c r="R451" s="849"/>
      <c r="S451" s="849"/>
      <c r="T451" s="849"/>
      <c r="U451" s="849"/>
      <c r="V451" s="849"/>
      <c r="W451" s="849"/>
      <c r="X451" s="849"/>
      <c r="Y451" s="849"/>
      <c r="Z451" s="849"/>
      <c r="AA451" s="849"/>
      <c r="AB451" s="849"/>
      <c r="AC451" s="850"/>
      <c r="AD451" s="621">
        <f>SUMIF('pdc 2015'!$G$612:$G$1604,'CE MINISTERIALE'!$B451,'pdc 2015'!$Q$612:$Q$1604)</f>
        <v>0</v>
      </c>
      <c r="AE451" s="827">
        <f>ROUND(AD451/1000,0)</f>
        <v>0</v>
      </c>
      <c r="AF451" s="827"/>
      <c r="AG451" s="827"/>
      <c r="AH451" s="827"/>
      <c r="AI451" s="828"/>
      <c r="AJ451" s="615" t="s">
        <v>6571</v>
      </c>
    </row>
    <row r="452" spans="1:36" s="567" customFormat="1" ht="15" customHeight="1">
      <c r="A452" s="615"/>
      <c r="B452" s="845" t="s">
        <v>5806</v>
      </c>
      <c r="C452" s="846"/>
      <c r="D452" s="846"/>
      <c r="E452" s="846"/>
      <c r="F452" s="846"/>
      <c r="G452" s="847"/>
      <c r="H452" s="848" t="s">
        <v>7185</v>
      </c>
      <c r="I452" s="849"/>
      <c r="J452" s="849"/>
      <c r="K452" s="849"/>
      <c r="L452" s="849"/>
      <c r="M452" s="849"/>
      <c r="N452" s="849"/>
      <c r="O452" s="849"/>
      <c r="P452" s="849"/>
      <c r="Q452" s="849"/>
      <c r="R452" s="849"/>
      <c r="S452" s="849"/>
      <c r="T452" s="849"/>
      <c r="U452" s="849"/>
      <c r="V452" s="849"/>
      <c r="W452" s="849"/>
      <c r="X452" s="849"/>
      <c r="Y452" s="849"/>
      <c r="Z452" s="849"/>
      <c r="AA452" s="849"/>
      <c r="AB452" s="849"/>
      <c r="AC452" s="850"/>
      <c r="AD452" s="621">
        <f>SUMIF('pdc 2015'!$G$612:$G$1604,'CE MINISTERIALE'!$B452,'pdc 2015'!$Q$612:$Q$1604)</f>
        <v>0</v>
      </c>
      <c r="AE452" s="827">
        <f t="shared" si="16"/>
        <v>0</v>
      </c>
      <c r="AF452" s="827"/>
      <c r="AG452" s="827"/>
      <c r="AH452" s="827"/>
      <c r="AI452" s="828"/>
      <c r="AJ452" s="615" t="s">
        <v>6571</v>
      </c>
    </row>
    <row r="453" spans="1:36" s="567" customFormat="1" ht="15" customHeight="1">
      <c r="A453" s="615"/>
      <c r="B453" s="845" t="s">
        <v>5812</v>
      </c>
      <c r="C453" s="846"/>
      <c r="D453" s="846"/>
      <c r="E453" s="846"/>
      <c r="F453" s="846"/>
      <c r="G453" s="847"/>
      <c r="H453" s="848" t="s">
        <v>7186</v>
      </c>
      <c r="I453" s="849"/>
      <c r="J453" s="849"/>
      <c r="K453" s="849"/>
      <c r="L453" s="849"/>
      <c r="M453" s="849"/>
      <c r="N453" s="849"/>
      <c r="O453" s="849"/>
      <c r="P453" s="849"/>
      <c r="Q453" s="849"/>
      <c r="R453" s="849"/>
      <c r="S453" s="849"/>
      <c r="T453" s="849"/>
      <c r="U453" s="849"/>
      <c r="V453" s="849"/>
      <c r="W453" s="849"/>
      <c r="X453" s="849"/>
      <c r="Y453" s="849"/>
      <c r="Z453" s="849"/>
      <c r="AA453" s="849"/>
      <c r="AB453" s="849"/>
      <c r="AC453" s="850"/>
      <c r="AD453" s="621">
        <f>SUMIF('pdc 2015'!$G$612:$G$1604,'CE MINISTERIALE'!$B453,'pdc 2015'!$Q$612:$Q$1604)</f>
        <v>0</v>
      </c>
      <c r="AE453" s="827">
        <f t="shared" si="16"/>
        <v>0</v>
      </c>
      <c r="AF453" s="827"/>
      <c r="AG453" s="827"/>
      <c r="AH453" s="827"/>
      <c r="AI453" s="828"/>
      <c r="AJ453" s="615" t="s">
        <v>6571</v>
      </c>
    </row>
    <row r="454" spans="1:36" s="567" customFormat="1" ht="15" customHeight="1">
      <c r="A454" s="615"/>
      <c r="B454" s="845" t="s">
        <v>5818</v>
      </c>
      <c r="C454" s="846"/>
      <c r="D454" s="846"/>
      <c r="E454" s="846"/>
      <c r="F454" s="846"/>
      <c r="G454" s="847"/>
      <c r="H454" s="848" t="s">
        <v>7187</v>
      </c>
      <c r="I454" s="849"/>
      <c r="J454" s="849"/>
      <c r="K454" s="849"/>
      <c r="L454" s="849"/>
      <c r="M454" s="849"/>
      <c r="N454" s="849"/>
      <c r="O454" s="849"/>
      <c r="P454" s="849"/>
      <c r="Q454" s="849"/>
      <c r="R454" s="849"/>
      <c r="S454" s="849"/>
      <c r="T454" s="849"/>
      <c r="U454" s="849"/>
      <c r="V454" s="849"/>
      <c r="W454" s="849"/>
      <c r="X454" s="849"/>
      <c r="Y454" s="849"/>
      <c r="Z454" s="849"/>
      <c r="AA454" s="849"/>
      <c r="AB454" s="849"/>
      <c r="AC454" s="850"/>
      <c r="AD454" s="621">
        <f>SUMIF('pdc 2015'!$G$612:$G$1604,'CE MINISTERIALE'!$B454,'pdc 2015'!$Q$612:$Q$1604)</f>
        <v>0</v>
      </c>
      <c r="AE454" s="827">
        <f t="shared" si="16"/>
        <v>0</v>
      </c>
      <c r="AF454" s="827"/>
      <c r="AG454" s="827"/>
      <c r="AH454" s="827"/>
      <c r="AI454" s="828"/>
      <c r="AJ454" s="615" t="s">
        <v>6571</v>
      </c>
    </row>
    <row r="455" spans="1:36" s="567" customFormat="1" ht="15" customHeight="1">
      <c r="A455" s="615"/>
      <c r="B455" s="845" t="s">
        <v>5824</v>
      </c>
      <c r="C455" s="846"/>
      <c r="D455" s="846"/>
      <c r="E455" s="846"/>
      <c r="F455" s="846"/>
      <c r="G455" s="847"/>
      <c r="H455" s="848" t="s">
        <v>7188</v>
      </c>
      <c r="I455" s="849"/>
      <c r="J455" s="849"/>
      <c r="K455" s="849"/>
      <c r="L455" s="849"/>
      <c r="M455" s="849"/>
      <c r="N455" s="849"/>
      <c r="O455" s="849"/>
      <c r="P455" s="849"/>
      <c r="Q455" s="849"/>
      <c r="R455" s="849"/>
      <c r="S455" s="849"/>
      <c r="T455" s="849"/>
      <c r="U455" s="849"/>
      <c r="V455" s="849"/>
      <c r="W455" s="849"/>
      <c r="X455" s="849"/>
      <c r="Y455" s="849"/>
      <c r="Z455" s="849"/>
      <c r="AA455" s="849"/>
      <c r="AB455" s="849"/>
      <c r="AC455" s="850"/>
      <c r="AD455" s="621">
        <f>SUMIF('pdc 2015'!$G$612:$G$1604,'CE MINISTERIALE'!$B455,'pdc 2015'!$Q$612:$Q$1604)</f>
        <v>0</v>
      </c>
      <c r="AE455" s="827">
        <f t="shared" si="16"/>
        <v>0</v>
      </c>
      <c r="AF455" s="827"/>
      <c r="AG455" s="827"/>
      <c r="AH455" s="827"/>
      <c r="AI455" s="828"/>
      <c r="AJ455" s="615" t="s">
        <v>6571</v>
      </c>
    </row>
    <row r="456" spans="1:36" s="567" customFormat="1" ht="15" customHeight="1">
      <c r="A456" s="615"/>
      <c r="B456" s="845" t="s">
        <v>5830</v>
      </c>
      <c r="C456" s="846"/>
      <c r="D456" s="846"/>
      <c r="E456" s="846"/>
      <c r="F456" s="846"/>
      <c r="G456" s="847"/>
      <c r="H456" s="848" t="s">
        <v>7189</v>
      </c>
      <c r="I456" s="849"/>
      <c r="J456" s="849"/>
      <c r="K456" s="849"/>
      <c r="L456" s="849"/>
      <c r="M456" s="849"/>
      <c r="N456" s="849"/>
      <c r="O456" s="849"/>
      <c r="P456" s="849"/>
      <c r="Q456" s="849"/>
      <c r="R456" s="849"/>
      <c r="S456" s="849"/>
      <c r="T456" s="849"/>
      <c r="U456" s="849"/>
      <c r="V456" s="849"/>
      <c r="W456" s="849"/>
      <c r="X456" s="849"/>
      <c r="Y456" s="849"/>
      <c r="Z456" s="849"/>
      <c r="AA456" s="849"/>
      <c r="AB456" s="849"/>
      <c r="AC456" s="850"/>
      <c r="AD456" s="621">
        <f>SUMIF('pdc 2015'!$G$612:$G$1604,'CE MINISTERIALE'!$B456,'pdc 2015'!$Q$612:$Q$1604)</f>
        <v>0</v>
      </c>
      <c r="AE456" s="827">
        <f t="shared" si="16"/>
        <v>0</v>
      </c>
      <c r="AF456" s="827"/>
      <c r="AG456" s="827"/>
      <c r="AH456" s="827"/>
      <c r="AI456" s="828"/>
      <c r="AJ456" s="615" t="s">
        <v>6571</v>
      </c>
    </row>
    <row r="457" spans="1:36" s="567" customFormat="1" ht="15" customHeight="1">
      <c r="A457" s="615"/>
      <c r="B457" s="839" t="s">
        <v>7190</v>
      </c>
      <c r="C457" s="840"/>
      <c r="D457" s="840"/>
      <c r="E457" s="840"/>
      <c r="F457" s="840"/>
      <c r="G457" s="841"/>
      <c r="H457" s="842" t="s">
        <v>7191</v>
      </c>
      <c r="I457" s="843"/>
      <c r="J457" s="843"/>
      <c r="K457" s="843"/>
      <c r="L457" s="843"/>
      <c r="M457" s="843"/>
      <c r="N457" s="843"/>
      <c r="O457" s="843"/>
      <c r="P457" s="843"/>
      <c r="Q457" s="843"/>
      <c r="R457" s="843"/>
      <c r="S457" s="843"/>
      <c r="T457" s="843"/>
      <c r="U457" s="843"/>
      <c r="V457" s="843"/>
      <c r="W457" s="843"/>
      <c r="X457" s="843"/>
      <c r="Y457" s="843"/>
      <c r="Z457" s="843"/>
      <c r="AA457" s="843"/>
      <c r="AB457" s="843"/>
      <c r="AC457" s="844"/>
      <c r="AD457" s="621">
        <f>SUM(AD458:AD459)</f>
        <v>0</v>
      </c>
      <c r="AE457" s="851">
        <f>SUM(AE458:AE459)</f>
        <v>0</v>
      </c>
      <c r="AF457" s="851"/>
      <c r="AG457" s="851"/>
      <c r="AH457" s="851"/>
      <c r="AI457" s="852"/>
      <c r="AJ457" s="615" t="s">
        <v>6571</v>
      </c>
    </row>
    <row r="458" spans="1:36" s="567" customFormat="1" ht="15" customHeight="1">
      <c r="A458" s="615" t="s">
        <v>6586</v>
      </c>
      <c r="B458" s="839" t="s">
        <v>7192</v>
      </c>
      <c r="C458" s="840"/>
      <c r="D458" s="840"/>
      <c r="E458" s="840"/>
      <c r="F458" s="840"/>
      <c r="G458" s="841"/>
      <c r="H458" s="842" t="s">
        <v>7193</v>
      </c>
      <c r="I458" s="843"/>
      <c r="J458" s="843"/>
      <c r="K458" s="843"/>
      <c r="L458" s="843"/>
      <c r="M458" s="843"/>
      <c r="N458" s="843"/>
      <c r="O458" s="843"/>
      <c r="P458" s="843"/>
      <c r="Q458" s="843"/>
      <c r="R458" s="843"/>
      <c r="S458" s="843"/>
      <c r="T458" s="843"/>
      <c r="U458" s="843"/>
      <c r="V458" s="843"/>
      <c r="W458" s="843"/>
      <c r="X458" s="843"/>
      <c r="Y458" s="843"/>
      <c r="Z458" s="843"/>
      <c r="AA458" s="843"/>
      <c r="AB458" s="843"/>
      <c r="AC458" s="844"/>
      <c r="AD458" s="621">
        <f>SUMIF('pdc 2015'!$G$612:$G$1604,'CE MINISTERIALE'!$B458,'pdc 2015'!$Q$612:$Q$1604)</f>
        <v>0</v>
      </c>
      <c r="AE458" s="827">
        <f>ROUND(AD458/1000,0)</f>
        <v>0</v>
      </c>
      <c r="AF458" s="827"/>
      <c r="AG458" s="827"/>
      <c r="AH458" s="827"/>
      <c r="AI458" s="828"/>
      <c r="AJ458" s="615" t="s">
        <v>6571</v>
      </c>
    </row>
    <row r="459" spans="1:36" s="567" customFormat="1" ht="15" customHeight="1">
      <c r="A459" s="615"/>
      <c r="B459" s="839" t="s">
        <v>7194</v>
      </c>
      <c r="C459" s="840"/>
      <c r="D459" s="840"/>
      <c r="E459" s="840"/>
      <c r="F459" s="840"/>
      <c r="G459" s="841"/>
      <c r="H459" s="842" t="s">
        <v>7195</v>
      </c>
      <c r="I459" s="843"/>
      <c r="J459" s="843"/>
      <c r="K459" s="843"/>
      <c r="L459" s="843"/>
      <c r="M459" s="843"/>
      <c r="N459" s="843"/>
      <c r="O459" s="843"/>
      <c r="P459" s="843"/>
      <c r="Q459" s="843"/>
      <c r="R459" s="843"/>
      <c r="S459" s="843"/>
      <c r="T459" s="843"/>
      <c r="U459" s="843"/>
      <c r="V459" s="843"/>
      <c r="W459" s="843"/>
      <c r="X459" s="843"/>
      <c r="Y459" s="843"/>
      <c r="Z459" s="843"/>
      <c r="AA459" s="843"/>
      <c r="AB459" s="843"/>
      <c r="AC459" s="844"/>
      <c r="AD459" s="621">
        <f>SUM(AD460:AD466)</f>
        <v>0</v>
      </c>
      <c r="AE459" s="851">
        <f>SUM(AE460:AE466)</f>
        <v>0</v>
      </c>
      <c r="AF459" s="851"/>
      <c r="AG459" s="851"/>
      <c r="AH459" s="851"/>
      <c r="AI459" s="852"/>
      <c r="AJ459" s="615" t="s">
        <v>6571</v>
      </c>
    </row>
    <row r="460" spans="1:36" s="567" customFormat="1" ht="15" customHeight="1">
      <c r="A460" s="615" t="s">
        <v>6643</v>
      </c>
      <c r="B460" s="845" t="s">
        <v>5846</v>
      </c>
      <c r="C460" s="846"/>
      <c r="D460" s="846"/>
      <c r="E460" s="846"/>
      <c r="F460" s="846"/>
      <c r="G460" s="847"/>
      <c r="H460" s="848" t="s">
        <v>7196</v>
      </c>
      <c r="I460" s="849"/>
      <c r="J460" s="849"/>
      <c r="K460" s="849"/>
      <c r="L460" s="849"/>
      <c r="M460" s="849"/>
      <c r="N460" s="849"/>
      <c r="O460" s="849"/>
      <c r="P460" s="849"/>
      <c r="Q460" s="849"/>
      <c r="R460" s="849"/>
      <c r="S460" s="849"/>
      <c r="T460" s="849"/>
      <c r="U460" s="849"/>
      <c r="V460" s="849"/>
      <c r="W460" s="849"/>
      <c r="X460" s="849"/>
      <c r="Y460" s="849"/>
      <c r="Z460" s="849"/>
      <c r="AA460" s="849"/>
      <c r="AB460" s="849"/>
      <c r="AC460" s="850"/>
      <c r="AD460" s="621">
        <f>SUMIF('pdc 2015'!$G$612:$G$1604,'CE MINISTERIALE'!$B460,'pdc 2015'!$Q$612:$Q$1604)</f>
        <v>0</v>
      </c>
      <c r="AE460" s="827">
        <f t="shared" ref="AE460:AE467" si="17">ROUND(AD460/1000,0)</f>
        <v>0</v>
      </c>
      <c r="AF460" s="827"/>
      <c r="AG460" s="827"/>
      <c r="AH460" s="827"/>
      <c r="AI460" s="828"/>
      <c r="AJ460" s="615" t="s">
        <v>6571</v>
      </c>
    </row>
    <row r="461" spans="1:36" s="567" customFormat="1" ht="15" customHeight="1">
      <c r="A461" s="615"/>
      <c r="B461" s="845" t="s">
        <v>5852</v>
      </c>
      <c r="C461" s="846"/>
      <c r="D461" s="846"/>
      <c r="E461" s="846"/>
      <c r="F461" s="846"/>
      <c r="G461" s="847"/>
      <c r="H461" s="848" t="s">
        <v>7197</v>
      </c>
      <c r="I461" s="849"/>
      <c r="J461" s="849"/>
      <c r="K461" s="849"/>
      <c r="L461" s="849"/>
      <c r="M461" s="849"/>
      <c r="N461" s="849"/>
      <c r="O461" s="849"/>
      <c r="P461" s="849"/>
      <c r="Q461" s="849"/>
      <c r="R461" s="849"/>
      <c r="S461" s="849"/>
      <c r="T461" s="849"/>
      <c r="U461" s="849"/>
      <c r="V461" s="849"/>
      <c r="W461" s="849"/>
      <c r="X461" s="849"/>
      <c r="Y461" s="849"/>
      <c r="Z461" s="849"/>
      <c r="AA461" s="849"/>
      <c r="AB461" s="849"/>
      <c r="AC461" s="850"/>
      <c r="AD461" s="621">
        <f>SUMIF('pdc 2015'!$G$612:$G$1604,'CE MINISTERIALE'!$B461,'pdc 2015'!$Q$612:$Q$1604)</f>
        <v>0</v>
      </c>
      <c r="AE461" s="827">
        <f t="shared" si="17"/>
        <v>0</v>
      </c>
      <c r="AF461" s="827"/>
      <c r="AG461" s="827"/>
      <c r="AH461" s="827"/>
      <c r="AI461" s="828"/>
      <c r="AJ461" s="615" t="s">
        <v>6571</v>
      </c>
    </row>
    <row r="462" spans="1:36" s="567" customFormat="1" ht="15" customHeight="1">
      <c r="A462" s="615"/>
      <c r="B462" s="845" t="s">
        <v>5858</v>
      </c>
      <c r="C462" s="846"/>
      <c r="D462" s="846"/>
      <c r="E462" s="846"/>
      <c r="F462" s="846"/>
      <c r="G462" s="847"/>
      <c r="H462" s="848" t="s">
        <v>7198</v>
      </c>
      <c r="I462" s="849"/>
      <c r="J462" s="849"/>
      <c r="K462" s="849"/>
      <c r="L462" s="849"/>
      <c r="M462" s="849"/>
      <c r="N462" s="849"/>
      <c r="O462" s="849"/>
      <c r="P462" s="849"/>
      <c r="Q462" s="849"/>
      <c r="R462" s="849"/>
      <c r="S462" s="849"/>
      <c r="T462" s="849"/>
      <c r="U462" s="849"/>
      <c r="V462" s="849"/>
      <c r="W462" s="849"/>
      <c r="X462" s="849"/>
      <c r="Y462" s="849"/>
      <c r="Z462" s="849"/>
      <c r="AA462" s="849"/>
      <c r="AB462" s="849"/>
      <c r="AC462" s="850"/>
      <c r="AD462" s="621">
        <f>SUMIF('pdc 2015'!$G$612:$G$1604,'CE MINISTERIALE'!$B462,'pdc 2015'!$Q$612:$Q$1604)</f>
        <v>0</v>
      </c>
      <c r="AE462" s="827">
        <f t="shared" si="17"/>
        <v>0</v>
      </c>
      <c r="AF462" s="827"/>
      <c r="AG462" s="827"/>
      <c r="AH462" s="827"/>
      <c r="AI462" s="828"/>
      <c r="AJ462" s="615" t="s">
        <v>6571</v>
      </c>
    </row>
    <row r="463" spans="1:36" s="567" customFormat="1" ht="15" customHeight="1">
      <c r="A463" s="615"/>
      <c r="B463" s="845" t="s">
        <v>5864</v>
      </c>
      <c r="C463" s="846"/>
      <c r="D463" s="846"/>
      <c r="E463" s="846"/>
      <c r="F463" s="846"/>
      <c r="G463" s="847"/>
      <c r="H463" s="848" t="s">
        <v>7199</v>
      </c>
      <c r="I463" s="849"/>
      <c r="J463" s="849"/>
      <c r="K463" s="849"/>
      <c r="L463" s="849"/>
      <c r="M463" s="849"/>
      <c r="N463" s="849"/>
      <c r="O463" s="849"/>
      <c r="P463" s="849"/>
      <c r="Q463" s="849"/>
      <c r="R463" s="849"/>
      <c r="S463" s="849"/>
      <c r="T463" s="849"/>
      <c r="U463" s="849"/>
      <c r="V463" s="849"/>
      <c r="W463" s="849"/>
      <c r="X463" s="849"/>
      <c r="Y463" s="849"/>
      <c r="Z463" s="849"/>
      <c r="AA463" s="849"/>
      <c r="AB463" s="849"/>
      <c r="AC463" s="850"/>
      <c r="AD463" s="621">
        <f>SUMIF('pdc 2015'!$G$612:$G$1604,'CE MINISTERIALE'!$B463,'pdc 2015'!$Q$612:$Q$1604)</f>
        <v>0</v>
      </c>
      <c r="AE463" s="827">
        <f t="shared" si="17"/>
        <v>0</v>
      </c>
      <c r="AF463" s="827"/>
      <c r="AG463" s="827"/>
      <c r="AH463" s="827"/>
      <c r="AI463" s="828"/>
      <c r="AJ463" s="615" t="s">
        <v>6571</v>
      </c>
    </row>
    <row r="464" spans="1:36" s="567" customFormat="1" ht="15" customHeight="1">
      <c r="A464" s="615"/>
      <c r="B464" s="845" t="s">
        <v>5870</v>
      </c>
      <c r="C464" s="846"/>
      <c r="D464" s="846"/>
      <c r="E464" s="846"/>
      <c r="F464" s="846"/>
      <c r="G464" s="847"/>
      <c r="H464" s="848" t="s">
        <v>7200</v>
      </c>
      <c r="I464" s="849"/>
      <c r="J464" s="849"/>
      <c r="K464" s="849"/>
      <c r="L464" s="849"/>
      <c r="M464" s="849"/>
      <c r="N464" s="849"/>
      <c r="O464" s="849"/>
      <c r="P464" s="849"/>
      <c r="Q464" s="849"/>
      <c r="R464" s="849"/>
      <c r="S464" s="849"/>
      <c r="T464" s="849"/>
      <c r="U464" s="849"/>
      <c r="V464" s="849"/>
      <c r="W464" s="849"/>
      <c r="X464" s="849"/>
      <c r="Y464" s="849"/>
      <c r="Z464" s="849"/>
      <c r="AA464" s="849"/>
      <c r="AB464" s="849"/>
      <c r="AC464" s="850"/>
      <c r="AD464" s="621">
        <f>SUMIF('pdc 2015'!$G$612:$G$1604,'CE MINISTERIALE'!$B464,'pdc 2015'!$Q$612:$Q$1604)</f>
        <v>0</v>
      </c>
      <c r="AE464" s="827">
        <f t="shared" si="17"/>
        <v>0</v>
      </c>
      <c r="AF464" s="827"/>
      <c r="AG464" s="827"/>
      <c r="AH464" s="827"/>
      <c r="AI464" s="828"/>
      <c r="AJ464" s="615" t="s">
        <v>6571</v>
      </c>
    </row>
    <row r="465" spans="1:36" s="567" customFormat="1" ht="15" customHeight="1">
      <c r="A465" s="615"/>
      <c r="B465" s="845" t="s">
        <v>5876</v>
      </c>
      <c r="C465" s="846"/>
      <c r="D465" s="846"/>
      <c r="E465" s="846"/>
      <c r="F465" s="846"/>
      <c r="G465" s="847"/>
      <c r="H465" s="848" t="s">
        <v>7201</v>
      </c>
      <c r="I465" s="849"/>
      <c r="J465" s="849"/>
      <c r="K465" s="849"/>
      <c r="L465" s="849"/>
      <c r="M465" s="849"/>
      <c r="N465" s="849"/>
      <c r="O465" s="849"/>
      <c r="P465" s="849"/>
      <c r="Q465" s="849"/>
      <c r="R465" s="849"/>
      <c r="S465" s="849"/>
      <c r="T465" s="849"/>
      <c r="U465" s="849"/>
      <c r="V465" s="849"/>
      <c r="W465" s="849"/>
      <c r="X465" s="849"/>
      <c r="Y465" s="849"/>
      <c r="Z465" s="849"/>
      <c r="AA465" s="849"/>
      <c r="AB465" s="849"/>
      <c r="AC465" s="850"/>
      <c r="AD465" s="621">
        <f>SUMIF('pdc 2015'!$G$612:$G$1604,'CE MINISTERIALE'!$B465,'pdc 2015'!$Q$612:$Q$1604)</f>
        <v>0</v>
      </c>
      <c r="AE465" s="827">
        <f t="shared" si="17"/>
        <v>0</v>
      </c>
      <c r="AF465" s="827"/>
      <c r="AG465" s="827"/>
      <c r="AH465" s="827"/>
      <c r="AI465" s="828"/>
      <c r="AJ465" s="615" t="s">
        <v>6571</v>
      </c>
    </row>
    <row r="466" spans="1:36" s="567" customFormat="1" ht="15" customHeight="1">
      <c r="A466" s="615"/>
      <c r="B466" s="845" t="s">
        <v>5882</v>
      </c>
      <c r="C466" s="846"/>
      <c r="D466" s="846"/>
      <c r="E466" s="846"/>
      <c r="F466" s="846"/>
      <c r="G466" s="847"/>
      <c r="H466" s="848" t="s">
        <v>7202</v>
      </c>
      <c r="I466" s="849"/>
      <c r="J466" s="849"/>
      <c r="K466" s="849"/>
      <c r="L466" s="849"/>
      <c r="M466" s="849"/>
      <c r="N466" s="849"/>
      <c r="O466" s="849"/>
      <c r="P466" s="849"/>
      <c r="Q466" s="849"/>
      <c r="R466" s="849"/>
      <c r="S466" s="849"/>
      <c r="T466" s="849"/>
      <c r="U466" s="849"/>
      <c r="V466" s="849"/>
      <c r="W466" s="849"/>
      <c r="X466" s="849"/>
      <c r="Y466" s="849"/>
      <c r="Z466" s="849"/>
      <c r="AA466" s="849"/>
      <c r="AB466" s="849"/>
      <c r="AC466" s="850"/>
      <c r="AD466" s="621">
        <f>SUMIF('pdc 2015'!$G$612:$G$1604,'CE MINISTERIALE'!$B466,'pdc 2015'!$Q$612:$Q$1604)</f>
        <v>0</v>
      </c>
      <c r="AE466" s="827">
        <f t="shared" si="17"/>
        <v>0</v>
      </c>
      <c r="AF466" s="827"/>
      <c r="AG466" s="827"/>
      <c r="AH466" s="827"/>
      <c r="AI466" s="828"/>
      <c r="AJ466" s="615" t="s">
        <v>6571</v>
      </c>
    </row>
    <row r="467" spans="1:36" s="567" customFormat="1" ht="15" customHeight="1">
      <c r="A467" s="615"/>
      <c r="B467" s="839" t="s">
        <v>5836</v>
      </c>
      <c r="C467" s="840"/>
      <c r="D467" s="840"/>
      <c r="E467" s="840"/>
      <c r="F467" s="840"/>
      <c r="G467" s="841"/>
      <c r="H467" s="842" t="s">
        <v>7203</v>
      </c>
      <c r="I467" s="843"/>
      <c r="J467" s="843"/>
      <c r="K467" s="843"/>
      <c r="L467" s="843"/>
      <c r="M467" s="843"/>
      <c r="N467" s="843"/>
      <c r="O467" s="843"/>
      <c r="P467" s="843"/>
      <c r="Q467" s="843"/>
      <c r="R467" s="843"/>
      <c r="S467" s="843"/>
      <c r="T467" s="843"/>
      <c r="U467" s="843"/>
      <c r="V467" s="843"/>
      <c r="W467" s="843"/>
      <c r="X467" s="843"/>
      <c r="Y467" s="843"/>
      <c r="Z467" s="843"/>
      <c r="AA467" s="843"/>
      <c r="AB467" s="843"/>
      <c r="AC467" s="844"/>
      <c r="AD467" s="621">
        <f>SUMIF('pdc 2015'!$G$612:$G$1604,'CE MINISTERIALE'!$B467,'pdc 2015'!$Q$612:$Q$1604)</f>
        <v>0</v>
      </c>
      <c r="AE467" s="827">
        <f t="shared" si="17"/>
        <v>0</v>
      </c>
      <c r="AF467" s="827"/>
      <c r="AG467" s="827"/>
      <c r="AH467" s="827"/>
      <c r="AI467" s="828"/>
      <c r="AJ467" s="615" t="s">
        <v>6571</v>
      </c>
    </row>
    <row r="468" spans="1:36" s="567" customFormat="1" ht="15" customHeight="1">
      <c r="A468" s="615"/>
      <c r="B468" s="821" t="s">
        <v>7204</v>
      </c>
      <c r="C468" s="822"/>
      <c r="D468" s="822"/>
      <c r="E468" s="822"/>
      <c r="F468" s="822"/>
      <c r="G468" s="823"/>
      <c r="H468" s="824" t="s">
        <v>7205</v>
      </c>
      <c r="I468" s="825"/>
      <c r="J468" s="825"/>
      <c r="K468" s="825"/>
      <c r="L468" s="825"/>
      <c r="M468" s="825"/>
      <c r="N468" s="825"/>
      <c r="O468" s="825"/>
      <c r="P468" s="825"/>
      <c r="Q468" s="825"/>
      <c r="R468" s="825"/>
      <c r="S468" s="825"/>
      <c r="T468" s="825"/>
      <c r="U468" s="825"/>
      <c r="V468" s="825"/>
      <c r="W468" s="825"/>
      <c r="X468" s="825"/>
      <c r="Y468" s="825"/>
      <c r="Z468" s="825"/>
      <c r="AA468" s="825"/>
      <c r="AB468" s="825"/>
      <c r="AC468" s="826"/>
      <c r="AD468" s="624">
        <f>AD469+AD470</f>
        <v>0</v>
      </c>
      <c r="AE468" s="829">
        <f>AE469+AE470</f>
        <v>0</v>
      </c>
      <c r="AF468" s="829"/>
      <c r="AG468" s="829"/>
      <c r="AH468" s="829"/>
      <c r="AI468" s="830"/>
      <c r="AJ468" s="615" t="s">
        <v>6571</v>
      </c>
    </row>
    <row r="469" spans="1:36" s="567" customFormat="1" ht="15" customHeight="1">
      <c r="A469" s="615"/>
      <c r="B469" s="831" t="s">
        <v>4969</v>
      </c>
      <c r="C469" s="832"/>
      <c r="D469" s="832"/>
      <c r="E469" s="832"/>
      <c r="F469" s="832"/>
      <c r="G469" s="833"/>
      <c r="H469" s="834" t="s">
        <v>7206</v>
      </c>
      <c r="I469" s="835"/>
      <c r="J469" s="835"/>
      <c r="K469" s="835"/>
      <c r="L469" s="835"/>
      <c r="M469" s="835"/>
      <c r="N469" s="835"/>
      <c r="O469" s="835"/>
      <c r="P469" s="835"/>
      <c r="Q469" s="835"/>
      <c r="R469" s="835"/>
      <c r="S469" s="835"/>
      <c r="T469" s="835"/>
      <c r="U469" s="835"/>
      <c r="V469" s="835"/>
      <c r="W469" s="835"/>
      <c r="X469" s="835"/>
      <c r="Y469" s="835"/>
      <c r="Z469" s="835"/>
      <c r="AA469" s="835"/>
      <c r="AB469" s="835"/>
      <c r="AC469" s="836"/>
      <c r="AD469" s="621">
        <f>SUMIF('pdc 2015'!$G$612:$G$1604,'CE MINISTERIALE'!$B469,'pdc 2015'!$Q$612:$Q$1604)</f>
        <v>0</v>
      </c>
      <c r="AE469" s="851">
        <f>ROUND(AD469/1000,0)</f>
        <v>0</v>
      </c>
      <c r="AF469" s="851"/>
      <c r="AG469" s="851"/>
      <c r="AH469" s="851"/>
      <c r="AI469" s="852"/>
      <c r="AJ469" s="615" t="s">
        <v>6571</v>
      </c>
    </row>
    <row r="470" spans="1:36" s="567" customFormat="1" ht="15" customHeight="1">
      <c r="A470" s="615"/>
      <c r="B470" s="831" t="s">
        <v>7207</v>
      </c>
      <c r="C470" s="832"/>
      <c r="D470" s="832"/>
      <c r="E470" s="832"/>
      <c r="F470" s="832"/>
      <c r="G470" s="833"/>
      <c r="H470" s="834" t="s">
        <v>7208</v>
      </c>
      <c r="I470" s="835"/>
      <c r="J470" s="835"/>
      <c r="K470" s="835"/>
      <c r="L470" s="835"/>
      <c r="M470" s="835"/>
      <c r="N470" s="835"/>
      <c r="O470" s="835"/>
      <c r="P470" s="835"/>
      <c r="Q470" s="835"/>
      <c r="R470" s="835"/>
      <c r="S470" s="835"/>
      <c r="T470" s="835"/>
      <c r="U470" s="835"/>
      <c r="V470" s="835"/>
      <c r="W470" s="835"/>
      <c r="X470" s="835"/>
      <c r="Y470" s="835"/>
      <c r="Z470" s="835"/>
      <c r="AA470" s="835"/>
      <c r="AB470" s="835"/>
      <c r="AC470" s="836"/>
      <c r="AD470" s="624">
        <f>AD471+AD472+AD473+AD488+AD498</f>
        <v>0</v>
      </c>
      <c r="AE470" s="851">
        <f>AE471+AE472+AE473+AE488+AE498</f>
        <v>0</v>
      </c>
      <c r="AF470" s="851"/>
      <c r="AG470" s="851"/>
      <c r="AH470" s="851"/>
      <c r="AI470" s="852"/>
      <c r="AJ470" s="615" t="s">
        <v>6571</v>
      </c>
    </row>
    <row r="471" spans="1:36" s="567" customFormat="1" ht="15" customHeight="1">
      <c r="A471" s="615"/>
      <c r="B471" s="839" t="s">
        <v>4925</v>
      </c>
      <c r="C471" s="840"/>
      <c r="D471" s="840"/>
      <c r="E471" s="840"/>
      <c r="F471" s="840"/>
      <c r="G471" s="841"/>
      <c r="H471" s="842" t="s">
        <v>7209</v>
      </c>
      <c r="I471" s="843"/>
      <c r="J471" s="843"/>
      <c r="K471" s="843"/>
      <c r="L471" s="843"/>
      <c r="M471" s="843"/>
      <c r="N471" s="843"/>
      <c r="O471" s="843"/>
      <c r="P471" s="843"/>
      <c r="Q471" s="843"/>
      <c r="R471" s="843"/>
      <c r="S471" s="843"/>
      <c r="T471" s="843"/>
      <c r="U471" s="843"/>
      <c r="V471" s="843"/>
      <c r="W471" s="843"/>
      <c r="X471" s="843"/>
      <c r="Y471" s="843"/>
      <c r="Z471" s="843"/>
      <c r="AA471" s="843"/>
      <c r="AB471" s="843"/>
      <c r="AC471" s="844"/>
      <c r="AD471" s="621">
        <f>SUMIF('pdc 2015'!$G$612:$G$1604,'CE MINISTERIALE'!$B471,'pdc 2015'!$Q$612:$Q$1604)</f>
        <v>0</v>
      </c>
      <c r="AE471" s="827">
        <f>ROUND(AD471/1000,0)</f>
        <v>0</v>
      </c>
      <c r="AF471" s="827"/>
      <c r="AG471" s="827"/>
      <c r="AH471" s="827"/>
      <c r="AI471" s="828"/>
      <c r="AJ471" s="615" t="s">
        <v>6571</v>
      </c>
    </row>
    <row r="472" spans="1:36" s="567" customFormat="1" ht="15" customHeight="1">
      <c r="A472" s="615"/>
      <c r="B472" s="839" t="s">
        <v>3586</v>
      </c>
      <c r="C472" s="840"/>
      <c r="D472" s="840"/>
      <c r="E472" s="840"/>
      <c r="F472" s="840"/>
      <c r="G472" s="841"/>
      <c r="H472" s="842" t="s">
        <v>7210</v>
      </c>
      <c r="I472" s="843"/>
      <c r="J472" s="843"/>
      <c r="K472" s="843"/>
      <c r="L472" s="843"/>
      <c r="M472" s="843"/>
      <c r="N472" s="843"/>
      <c r="O472" s="843"/>
      <c r="P472" s="843"/>
      <c r="Q472" s="843"/>
      <c r="R472" s="843"/>
      <c r="S472" s="843"/>
      <c r="T472" s="843"/>
      <c r="U472" s="843"/>
      <c r="V472" s="843"/>
      <c r="W472" s="843"/>
      <c r="X472" s="843"/>
      <c r="Y472" s="843"/>
      <c r="Z472" s="843"/>
      <c r="AA472" s="843"/>
      <c r="AB472" s="843"/>
      <c r="AC472" s="844"/>
      <c r="AD472" s="621">
        <f>SUMIF('pdc 2015'!$G$612:$G$1604,'CE MINISTERIALE'!$B472,'pdc 2015'!$Q$612:$Q$1604)</f>
        <v>0</v>
      </c>
      <c r="AE472" s="827">
        <f>ROUND(AD472/1000,0)</f>
        <v>0</v>
      </c>
      <c r="AF472" s="827"/>
      <c r="AG472" s="827"/>
      <c r="AH472" s="827"/>
      <c r="AI472" s="828"/>
      <c r="AJ472" s="615" t="s">
        <v>6571</v>
      </c>
    </row>
    <row r="473" spans="1:36" s="567" customFormat="1" ht="15" customHeight="1">
      <c r="A473" s="615"/>
      <c r="B473" s="839" t="s">
        <v>7211</v>
      </c>
      <c r="C473" s="840"/>
      <c r="D473" s="840"/>
      <c r="E473" s="840"/>
      <c r="F473" s="840"/>
      <c r="G473" s="841"/>
      <c r="H473" s="842" t="s">
        <v>7212</v>
      </c>
      <c r="I473" s="843"/>
      <c r="J473" s="843"/>
      <c r="K473" s="843"/>
      <c r="L473" s="843"/>
      <c r="M473" s="843"/>
      <c r="N473" s="843"/>
      <c r="O473" s="843"/>
      <c r="P473" s="843"/>
      <c r="Q473" s="843"/>
      <c r="R473" s="843"/>
      <c r="S473" s="843"/>
      <c r="T473" s="843"/>
      <c r="U473" s="843"/>
      <c r="V473" s="843"/>
      <c r="W473" s="843"/>
      <c r="X473" s="843"/>
      <c r="Y473" s="843"/>
      <c r="Z473" s="843"/>
      <c r="AA473" s="843"/>
      <c r="AB473" s="843"/>
      <c r="AC473" s="844"/>
      <c r="AD473" s="624">
        <f>AD474+AD477</f>
        <v>0</v>
      </c>
      <c r="AE473" s="851">
        <f>AE474+AE477</f>
        <v>0</v>
      </c>
      <c r="AF473" s="851"/>
      <c r="AG473" s="851"/>
      <c r="AH473" s="851"/>
      <c r="AI473" s="852"/>
      <c r="AJ473" s="615" t="s">
        <v>6571</v>
      </c>
    </row>
    <row r="474" spans="1:36" s="567" customFormat="1" ht="15" customHeight="1">
      <c r="A474" s="615" t="s">
        <v>6586</v>
      </c>
      <c r="B474" s="839" t="s">
        <v>7213</v>
      </c>
      <c r="C474" s="840"/>
      <c r="D474" s="840"/>
      <c r="E474" s="840"/>
      <c r="F474" s="840"/>
      <c r="G474" s="841"/>
      <c r="H474" s="842" t="s">
        <v>7214</v>
      </c>
      <c r="I474" s="843"/>
      <c r="J474" s="843"/>
      <c r="K474" s="843"/>
      <c r="L474" s="843"/>
      <c r="M474" s="843"/>
      <c r="N474" s="843"/>
      <c r="O474" s="843"/>
      <c r="P474" s="843"/>
      <c r="Q474" s="843"/>
      <c r="R474" s="843"/>
      <c r="S474" s="843"/>
      <c r="T474" s="843"/>
      <c r="U474" s="843"/>
      <c r="V474" s="843"/>
      <c r="W474" s="843"/>
      <c r="X474" s="843"/>
      <c r="Y474" s="843"/>
      <c r="Z474" s="843"/>
      <c r="AA474" s="843"/>
      <c r="AB474" s="843"/>
      <c r="AC474" s="844"/>
      <c r="AD474" s="621">
        <f>SUM(AD475:AD476)</f>
        <v>0</v>
      </c>
      <c r="AE474" s="851">
        <f>SUM(AE475:AE476)</f>
        <v>0</v>
      </c>
      <c r="AF474" s="851"/>
      <c r="AG474" s="851"/>
      <c r="AH474" s="851"/>
      <c r="AI474" s="852"/>
      <c r="AJ474" s="615" t="s">
        <v>6571</v>
      </c>
    </row>
    <row r="475" spans="1:36" s="567" customFormat="1" ht="15" customHeight="1">
      <c r="A475" s="615" t="s">
        <v>6586</v>
      </c>
      <c r="B475" s="845" t="s">
        <v>7215</v>
      </c>
      <c r="C475" s="846"/>
      <c r="D475" s="846"/>
      <c r="E475" s="846"/>
      <c r="F475" s="846"/>
      <c r="G475" s="847"/>
      <c r="H475" s="848" t="s">
        <v>7216</v>
      </c>
      <c r="I475" s="849"/>
      <c r="J475" s="849"/>
      <c r="K475" s="849"/>
      <c r="L475" s="849"/>
      <c r="M475" s="849"/>
      <c r="N475" s="849"/>
      <c r="O475" s="849"/>
      <c r="P475" s="849"/>
      <c r="Q475" s="849"/>
      <c r="R475" s="849"/>
      <c r="S475" s="849"/>
      <c r="T475" s="849"/>
      <c r="U475" s="849"/>
      <c r="V475" s="849"/>
      <c r="W475" s="849"/>
      <c r="X475" s="849"/>
      <c r="Y475" s="849"/>
      <c r="Z475" s="849"/>
      <c r="AA475" s="849"/>
      <c r="AB475" s="849"/>
      <c r="AC475" s="850"/>
      <c r="AD475" s="621">
        <f>SUMIF('pdc 2015'!$G$612:$G$1604,'CE MINISTERIALE'!$B475,'pdc 2015'!$Q$612:$Q$1604)</f>
        <v>0</v>
      </c>
      <c r="AE475" s="827">
        <f>ROUND(AD475/1000,0)</f>
        <v>0</v>
      </c>
      <c r="AF475" s="827"/>
      <c r="AG475" s="827"/>
      <c r="AH475" s="827"/>
      <c r="AI475" s="828"/>
      <c r="AJ475" s="615" t="s">
        <v>6571</v>
      </c>
    </row>
    <row r="476" spans="1:36" s="567" customFormat="1" ht="15" customHeight="1">
      <c r="A476" s="615" t="s">
        <v>6586</v>
      </c>
      <c r="B476" s="845" t="s">
        <v>7217</v>
      </c>
      <c r="C476" s="846"/>
      <c r="D476" s="846"/>
      <c r="E476" s="846"/>
      <c r="F476" s="846"/>
      <c r="G476" s="847"/>
      <c r="H476" s="848" t="s">
        <v>7218</v>
      </c>
      <c r="I476" s="849"/>
      <c r="J476" s="849"/>
      <c r="K476" s="849"/>
      <c r="L476" s="849"/>
      <c r="M476" s="849"/>
      <c r="N476" s="849"/>
      <c r="O476" s="849"/>
      <c r="P476" s="849"/>
      <c r="Q476" s="849"/>
      <c r="R476" s="849"/>
      <c r="S476" s="849"/>
      <c r="T476" s="849"/>
      <c r="U476" s="849"/>
      <c r="V476" s="849"/>
      <c r="W476" s="849"/>
      <c r="X476" s="849"/>
      <c r="Y476" s="849"/>
      <c r="Z476" s="849"/>
      <c r="AA476" s="849"/>
      <c r="AB476" s="849"/>
      <c r="AC476" s="850"/>
      <c r="AD476" s="621">
        <f>SUMIF('pdc 2015'!$G$612:$G$1604,'CE MINISTERIALE'!$B476,'pdc 2015'!$Q$612:$Q$1604)</f>
        <v>0</v>
      </c>
      <c r="AE476" s="827">
        <f>ROUND(AD476/1000,0)</f>
        <v>0</v>
      </c>
      <c r="AF476" s="827"/>
      <c r="AG476" s="827"/>
      <c r="AH476" s="827"/>
      <c r="AI476" s="828"/>
      <c r="AJ476" s="615" t="s">
        <v>6571</v>
      </c>
    </row>
    <row r="477" spans="1:36" s="567" customFormat="1" ht="15" customHeight="1">
      <c r="A477" s="615"/>
      <c r="B477" s="839" t="s">
        <v>7219</v>
      </c>
      <c r="C477" s="840"/>
      <c r="D477" s="840"/>
      <c r="E477" s="840"/>
      <c r="F477" s="840"/>
      <c r="G477" s="841"/>
      <c r="H477" s="842" t="s">
        <v>7220</v>
      </c>
      <c r="I477" s="843"/>
      <c r="J477" s="843"/>
      <c r="K477" s="843"/>
      <c r="L477" s="843"/>
      <c r="M477" s="843"/>
      <c r="N477" s="843"/>
      <c r="O477" s="843"/>
      <c r="P477" s="843"/>
      <c r="Q477" s="843"/>
      <c r="R477" s="843"/>
      <c r="S477" s="843"/>
      <c r="T477" s="843"/>
      <c r="U477" s="843"/>
      <c r="V477" s="843"/>
      <c r="W477" s="843"/>
      <c r="X477" s="843"/>
      <c r="Y477" s="843"/>
      <c r="Z477" s="843"/>
      <c r="AA477" s="843"/>
      <c r="AB477" s="843"/>
      <c r="AC477" s="844"/>
      <c r="AD477" s="621">
        <f>AD478+AD479+SUM(AD483:AD487)</f>
        <v>0</v>
      </c>
      <c r="AE477" s="851">
        <f>AE478+AE479+SUM(AE483:AE487)</f>
        <v>0</v>
      </c>
      <c r="AF477" s="851"/>
      <c r="AG477" s="851"/>
      <c r="AH477" s="851"/>
      <c r="AI477" s="852"/>
      <c r="AJ477" s="615" t="s">
        <v>6571</v>
      </c>
    </row>
    <row r="478" spans="1:36" s="567" customFormat="1" ht="15" customHeight="1">
      <c r="A478" s="615" t="s">
        <v>6643</v>
      </c>
      <c r="B478" s="845" t="s">
        <v>4815</v>
      </c>
      <c r="C478" s="846"/>
      <c r="D478" s="846"/>
      <c r="E478" s="846"/>
      <c r="F478" s="846"/>
      <c r="G478" s="847"/>
      <c r="H478" s="848" t="s">
        <v>7221</v>
      </c>
      <c r="I478" s="849"/>
      <c r="J478" s="849"/>
      <c r="K478" s="849"/>
      <c r="L478" s="849"/>
      <c r="M478" s="849"/>
      <c r="N478" s="849"/>
      <c r="O478" s="849"/>
      <c r="P478" s="849"/>
      <c r="Q478" s="849"/>
      <c r="R478" s="849"/>
      <c r="S478" s="849"/>
      <c r="T478" s="849"/>
      <c r="U478" s="849"/>
      <c r="V478" s="849"/>
      <c r="W478" s="849"/>
      <c r="X478" s="849"/>
      <c r="Y478" s="849"/>
      <c r="Z478" s="849"/>
      <c r="AA478" s="849"/>
      <c r="AB478" s="849"/>
      <c r="AC478" s="850"/>
      <c r="AD478" s="621">
        <f>SUMIF('pdc 2015'!$G$612:$G$1604,'CE MINISTERIALE'!$B478,'pdc 2015'!$Q$612:$Q$1604)</f>
        <v>0</v>
      </c>
      <c r="AE478" s="827">
        <f>ROUND(AD478/1000,0)</f>
        <v>0</v>
      </c>
      <c r="AF478" s="827"/>
      <c r="AG478" s="827"/>
      <c r="AH478" s="827"/>
      <c r="AI478" s="828"/>
      <c r="AJ478" s="615" t="s">
        <v>6571</v>
      </c>
    </row>
    <row r="479" spans="1:36" s="567" customFormat="1" ht="15" customHeight="1">
      <c r="A479" s="615"/>
      <c r="B479" s="845" t="s">
        <v>7222</v>
      </c>
      <c r="C479" s="846"/>
      <c r="D479" s="846"/>
      <c r="E479" s="846"/>
      <c r="F479" s="846"/>
      <c r="G479" s="847"/>
      <c r="H479" s="848" t="s">
        <v>7223</v>
      </c>
      <c r="I479" s="849"/>
      <c r="J479" s="849"/>
      <c r="K479" s="849"/>
      <c r="L479" s="849"/>
      <c r="M479" s="849"/>
      <c r="N479" s="849"/>
      <c r="O479" s="849"/>
      <c r="P479" s="849"/>
      <c r="Q479" s="849"/>
      <c r="R479" s="849"/>
      <c r="S479" s="849"/>
      <c r="T479" s="849"/>
      <c r="U479" s="849"/>
      <c r="V479" s="849"/>
      <c r="W479" s="849"/>
      <c r="X479" s="849"/>
      <c r="Y479" s="849"/>
      <c r="Z479" s="849"/>
      <c r="AA479" s="849"/>
      <c r="AB479" s="849"/>
      <c r="AC479" s="850"/>
      <c r="AD479" s="621">
        <f>SUM(AD480:AD482)</f>
        <v>0</v>
      </c>
      <c r="AE479" s="851">
        <f>SUM(AE480:AE482)</f>
        <v>0</v>
      </c>
      <c r="AF479" s="851"/>
      <c r="AG479" s="851"/>
      <c r="AH479" s="851"/>
      <c r="AI479" s="852"/>
      <c r="AJ479" s="615" t="s">
        <v>6571</v>
      </c>
    </row>
    <row r="480" spans="1:36" s="567" customFormat="1" ht="15" customHeight="1">
      <c r="A480" s="615"/>
      <c r="B480" s="839" t="s">
        <v>4822</v>
      </c>
      <c r="C480" s="840"/>
      <c r="D480" s="840"/>
      <c r="E480" s="840"/>
      <c r="F480" s="840"/>
      <c r="G480" s="841"/>
      <c r="H480" s="842" t="s">
        <v>7224</v>
      </c>
      <c r="I480" s="843"/>
      <c r="J480" s="843"/>
      <c r="K480" s="843"/>
      <c r="L480" s="843"/>
      <c r="M480" s="843"/>
      <c r="N480" s="843"/>
      <c r="O480" s="843"/>
      <c r="P480" s="843"/>
      <c r="Q480" s="843"/>
      <c r="R480" s="843"/>
      <c r="S480" s="843"/>
      <c r="T480" s="843"/>
      <c r="U480" s="843"/>
      <c r="V480" s="843"/>
      <c r="W480" s="843"/>
      <c r="X480" s="843"/>
      <c r="Y480" s="843"/>
      <c r="Z480" s="843"/>
      <c r="AA480" s="843"/>
      <c r="AB480" s="843"/>
      <c r="AC480" s="844"/>
      <c r="AD480" s="621">
        <f>SUMIF('pdc 2015'!$G$612:$G$1604,'CE MINISTERIALE'!$B480,'pdc 2015'!$Q$612:$Q$1604)</f>
        <v>0</v>
      </c>
      <c r="AE480" s="827">
        <f t="shared" ref="AE480:AE487" si="18">ROUND(AD480/1000,0)</f>
        <v>0</v>
      </c>
      <c r="AF480" s="827"/>
      <c r="AG480" s="827"/>
      <c r="AH480" s="827"/>
      <c r="AI480" s="828"/>
      <c r="AJ480" s="615" t="s">
        <v>6571</v>
      </c>
    </row>
    <row r="481" spans="1:36" s="567" customFormat="1" ht="15" customHeight="1">
      <c r="A481" s="615"/>
      <c r="B481" s="839" t="s">
        <v>4828</v>
      </c>
      <c r="C481" s="840"/>
      <c r="D481" s="840"/>
      <c r="E481" s="840"/>
      <c r="F481" s="840"/>
      <c r="G481" s="841"/>
      <c r="H481" s="842" t="s">
        <v>7225</v>
      </c>
      <c r="I481" s="843"/>
      <c r="J481" s="843"/>
      <c r="K481" s="843"/>
      <c r="L481" s="843"/>
      <c r="M481" s="843"/>
      <c r="N481" s="843"/>
      <c r="O481" s="843"/>
      <c r="P481" s="843"/>
      <c r="Q481" s="843"/>
      <c r="R481" s="843"/>
      <c r="S481" s="843"/>
      <c r="T481" s="843"/>
      <c r="U481" s="843"/>
      <c r="V481" s="843"/>
      <c r="W481" s="843"/>
      <c r="X481" s="843"/>
      <c r="Y481" s="843"/>
      <c r="Z481" s="843"/>
      <c r="AA481" s="843"/>
      <c r="AB481" s="843"/>
      <c r="AC481" s="844"/>
      <c r="AD481" s="621">
        <f>SUMIF('pdc 2015'!$G$612:$G$1604,'CE MINISTERIALE'!$B481,'pdc 2015'!$Q$612:$Q$1604)</f>
        <v>0</v>
      </c>
      <c r="AE481" s="827">
        <f t="shared" si="18"/>
        <v>0</v>
      </c>
      <c r="AF481" s="827"/>
      <c r="AG481" s="827"/>
      <c r="AH481" s="827"/>
      <c r="AI481" s="828"/>
      <c r="AJ481" s="615" t="s">
        <v>6571</v>
      </c>
    </row>
    <row r="482" spans="1:36" s="567" customFormat="1" ht="15" customHeight="1">
      <c r="A482" s="615"/>
      <c r="B482" s="839" t="s">
        <v>4834</v>
      </c>
      <c r="C482" s="840"/>
      <c r="D482" s="840"/>
      <c r="E482" s="840"/>
      <c r="F482" s="840"/>
      <c r="G482" s="841"/>
      <c r="H482" s="842" t="s">
        <v>7226</v>
      </c>
      <c r="I482" s="843"/>
      <c r="J482" s="843"/>
      <c r="K482" s="843"/>
      <c r="L482" s="843"/>
      <c r="M482" s="843"/>
      <c r="N482" s="843"/>
      <c r="O482" s="843"/>
      <c r="P482" s="843"/>
      <c r="Q482" s="843"/>
      <c r="R482" s="843"/>
      <c r="S482" s="843"/>
      <c r="T482" s="843"/>
      <c r="U482" s="843"/>
      <c r="V482" s="843"/>
      <c r="W482" s="843"/>
      <c r="X482" s="843"/>
      <c r="Y482" s="843"/>
      <c r="Z482" s="843"/>
      <c r="AA482" s="843"/>
      <c r="AB482" s="843"/>
      <c r="AC482" s="844"/>
      <c r="AD482" s="621">
        <f>SUMIF('pdc 2015'!$G$612:$G$1604,'CE MINISTERIALE'!$B482,'pdc 2015'!$Q$612:$Q$1604)</f>
        <v>0</v>
      </c>
      <c r="AE482" s="827">
        <f t="shared" si="18"/>
        <v>0</v>
      </c>
      <c r="AF482" s="827"/>
      <c r="AG482" s="827"/>
      <c r="AH482" s="827"/>
      <c r="AI482" s="828"/>
      <c r="AJ482" s="615" t="s">
        <v>6571</v>
      </c>
    </row>
    <row r="483" spans="1:36" s="567" customFormat="1" ht="15" customHeight="1">
      <c r="A483" s="615"/>
      <c r="B483" s="845" t="s">
        <v>4840</v>
      </c>
      <c r="C483" s="846"/>
      <c r="D483" s="846"/>
      <c r="E483" s="846"/>
      <c r="F483" s="846"/>
      <c r="G483" s="847"/>
      <c r="H483" s="848" t="s">
        <v>7227</v>
      </c>
      <c r="I483" s="849"/>
      <c r="J483" s="849"/>
      <c r="K483" s="849"/>
      <c r="L483" s="849"/>
      <c r="M483" s="849"/>
      <c r="N483" s="849"/>
      <c r="O483" s="849"/>
      <c r="P483" s="849"/>
      <c r="Q483" s="849"/>
      <c r="R483" s="849"/>
      <c r="S483" s="849"/>
      <c r="T483" s="849"/>
      <c r="U483" s="849"/>
      <c r="V483" s="849"/>
      <c r="W483" s="849"/>
      <c r="X483" s="849"/>
      <c r="Y483" s="849"/>
      <c r="Z483" s="849"/>
      <c r="AA483" s="849"/>
      <c r="AB483" s="849"/>
      <c r="AC483" s="850"/>
      <c r="AD483" s="621">
        <f>SUMIF('pdc 2015'!$G$612:$G$1604,'CE MINISTERIALE'!$B483,'pdc 2015'!$Q$612:$Q$1604)</f>
        <v>0</v>
      </c>
      <c r="AE483" s="827">
        <f t="shared" si="18"/>
        <v>0</v>
      </c>
      <c r="AF483" s="827"/>
      <c r="AG483" s="827"/>
      <c r="AH483" s="827"/>
      <c r="AI483" s="828"/>
      <c r="AJ483" s="615" t="s">
        <v>6571</v>
      </c>
    </row>
    <row r="484" spans="1:36" s="567" customFormat="1" ht="15" customHeight="1">
      <c r="A484" s="615"/>
      <c r="B484" s="845" t="s">
        <v>4846</v>
      </c>
      <c r="C484" s="846"/>
      <c r="D484" s="846"/>
      <c r="E484" s="846"/>
      <c r="F484" s="846"/>
      <c r="G484" s="847"/>
      <c r="H484" s="848" t="s">
        <v>7228</v>
      </c>
      <c r="I484" s="849"/>
      <c r="J484" s="849"/>
      <c r="K484" s="849"/>
      <c r="L484" s="849"/>
      <c r="M484" s="849"/>
      <c r="N484" s="849"/>
      <c r="O484" s="849"/>
      <c r="P484" s="849"/>
      <c r="Q484" s="849"/>
      <c r="R484" s="849"/>
      <c r="S484" s="849"/>
      <c r="T484" s="849"/>
      <c r="U484" s="849"/>
      <c r="V484" s="849"/>
      <c r="W484" s="849"/>
      <c r="X484" s="849"/>
      <c r="Y484" s="849"/>
      <c r="Z484" s="849"/>
      <c r="AA484" s="849"/>
      <c r="AB484" s="849"/>
      <c r="AC484" s="850"/>
      <c r="AD484" s="621">
        <f>SUMIF('pdc 2015'!$G$612:$G$1604,'CE MINISTERIALE'!$B484,'pdc 2015'!$Q$612:$Q$1604)</f>
        <v>0</v>
      </c>
      <c r="AE484" s="827">
        <f t="shared" si="18"/>
        <v>0</v>
      </c>
      <c r="AF484" s="827"/>
      <c r="AG484" s="827"/>
      <c r="AH484" s="827"/>
      <c r="AI484" s="828"/>
      <c r="AJ484" s="615" t="s">
        <v>6571</v>
      </c>
    </row>
    <row r="485" spans="1:36" s="567" customFormat="1" ht="15" customHeight="1">
      <c r="A485" s="615"/>
      <c r="B485" s="845" t="s">
        <v>4852</v>
      </c>
      <c r="C485" s="846"/>
      <c r="D485" s="846"/>
      <c r="E485" s="846"/>
      <c r="F485" s="846"/>
      <c r="G485" s="847"/>
      <c r="H485" s="848" t="s">
        <v>7229</v>
      </c>
      <c r="I485" s="849"/>
      <c r="J485" s="849"/>
      <c r="K485" s="849"/>
      <c r="L485" s="849"/>
      <c r="M485" s="849"/>
      <c r="N485" s="849"/>
      <c r="O485" s="849"/>
      <c r="P485" s="849"/>
      <c r="Q485" s="849"/>
      <c r="R485" s="849"/>
      <c r="S485" s="849"/>
      <c r="T485" s="849"/>
      <c r="U485" s="849"/>
      <c r="V485" s="849"/>
      <c r="W485" s="849"/>
      <c r="X485" s="849"/>
      <c r="Y485" s="849"/>
      <c r="Z485" s="849"/>
      <c r="AA485" s="849"/>
      <c r="AB485" s="849"/>
      <c r="AC485" s="850"/>
      <c r="AD485" s="621">
        <f>SUMIF('pdc 2015'!$G$612:$G$1604,'CE MINISTERIALE'!$B485,'pdc 2015'!$Q$612:$Q$1604)</f>
        <v>0</v>
      </c>
      <c r="AE485" s="827">
        <f t="shared" si="18"/>
        <v>0</v>
      </c>
      <c r="AF485" s="827"/>
      <c r="AG485" s="827"/>
      <c r="AH485" s="827"/>
      <c r="AI485" s="828"/>
      <c r="AJ485" s="615" t="s">
        <v>6571</v>
      </c>
    </row>
    <row r="486" spans="1:36" s="567" customFormat="1" ht="15" customHeight="1">
      <c r="A486" s="615"/>
      <c r="B486" s="845" t="s">
        <v>4858</v>
      </c>
      <c r="C486" s="846"/>
      <c r="D486" s="846"/>
      <c r="E486" s="846"/>
      <c r="F486" s="846"/>
      <c r="G486" s="847"/>
      <c r="H486" s="848" t="s">
        <v>7230</v>
      </c>
      <c r="I486" s="849"/>
      <c r="J486" s="849"/>
      <c r="K486" s="849"/>
      <c r="L486" s="849"/>
      <c r="M486" s="849"/>
      <c r="N486" s="849"/>
      <c r="O486" s="849"/>
      <c r="P486" s="849"/>
      <c r="Q486" s="849"/>
      <c r="R486" s="849"/>
      <c r="S486" s="849"/>
      <c r="T486" s="849"/>
      <c r="U486" s="849"/>
      <c r="V486" s="849"/>
      <c r="W486" s="849"/>
      <c r="X486" s="849"/>
      <c r="Y486" s="849"/>
      <c r="Z486" s="849"/>
      <c r="AA486" s="849"/>
      <c r="AB486" s="849"/>
      <c r="AC486" s="850"/>
      <c r="AD486" s="621">
        <f>SUMIF('pdc 2015'!$G$612:$G$1604,'CE MINISTERIALE'!$B486,'pdc 2015'!$Q$612:$Q$1604)</f>
        <v>0</v>
      </c>
      <c r="AE486" s="827">
        <f t="shared" si="18"/>
        <v>0</v>
      </c>
      <c r="AF486" s="827"/>
      <c r="AG486" s="827"/>
      <c r="AH486" s="827"/>
      <c r="AI486" s="828"/>
      <c r="AJ486" s="615" t="s">
        <v>6571</v>
      </c>
    </row>
    <row r="487" spans="1:36" s="567" customFormat="1" ht="15" customHeight="1">
      <c r="A487" s="615"/>
      <c r="B487" s="845" t="s">
        <v>4865</v>
      </c>
      <c r="C487" s="846"/>
      <c r="D487" s="846"/>
      <c r="E487" s="846"/>
      <c r="F487" s="846"/>
      <c r="G487" s="847"/>
      <c r="H487" s="848" t="s">
        <v>7231</v>
      </c>
      <c r="I487" s="849"/>
      <c r="J487" s="849"/>
      <c r="K487" s="849"/>
      <c r="L487" s="849"/>
      <c r="M487" s="849"/>
      <c r="N487" s="849"/>
      <c r="O487" s="849"/>
      <c r="P487" s="849"/>
      <c r="Q487" s="849"/>
      <c r="R487" s="849"/>
      <c r="S487" s="849"/>
      <c r="T487" s="849"/>
      <c r="U487" s="849"/>
      <c r="V487" s="849"/>
      <c r="W487" s="849"/>
      <c r="X487" s="849"/>
      <c r="Y487" s="849"/>
      <c r="Z487" s="849"/>
      <c r="AA487" s="849"/>
      <c r="AB487" s="849"/>
      <c r="AC487" s="850"/>
      <c r="AD487" s="621">
        <f>SUMIF('pdc 2015'!$G$612:$G$1604,'CE MINISTERIALE'!$B487,'pdc 2015'!$Q$612:$Q$1604)</f>
        <v>0</v>
      </c>
      <c r="AE487" s="827">
        <f t="shared" si="18"/>
        <v>0</v>
      </c>
      <c r="AF487" s="827"/>
      <c r="AG487" s="827"/>
      <c r="AH487" s="827"/>
      <c r="AI487" s="828"/>
      <c r="AJ487" s="615" t="s">
        <v>6571</v>
      </c>
    </row>
    <row r="488" spans="1:36" s="567" customFormat="1" ht="15" customHeight="1">
      <c r="A488" s="615"/>
      <c r="B488" s="839" t="s">
        <v>7232</v>
      </c>
      <c r="C488" s="840"/>
      <c r="D488" s="840"/>
      <c r="E488" s="840"/>
      <c r="F488" s="840"/>
      <c r="G488" s="841"/>
      <c r="H488" s="842" t="s">
        <v>7233</v>
      </c>
      <c r="I488" s="843"/>
      <c r="J488" s="843"/>
      <c r="K488" s="843"/>
      <c r="L488" s="843"/>
      <c r="M488" s="843"/>
      <c r="N488" s="843"/>
      <c r="O488" s="843"/>
      <c r="P488" s="843"/>
      <c r="Q488" s="843"/>
      <c r="R488" s="843"/>
      <c r="S488" s="843"/>
      <c r="T488" s="843"/>
      <c r="U488" s="843"/>
      <c r="V488" s="843"/>
      <c r="W488" s="843"/>
      <c r="X488" s="843"/>
      <c r="Y488" s="843"/>
      <c r="Z488" s="843"/>
      <c r="AA488" s="843"/>
      <c r="AB488" s="843"/>
      <c r="AC488" s="844"/>
      <c r="AD488" s="621">
        <f>SUM(AD489:AD490)</f>
        <v>0</v>
      </c>
      <c r="AE488" s="851">
        <f>SUM(AE489:AE490)</f>
        <v>0</v>
      </c>
      <c r="AF488" s="851"/>
      <c r="AG488" s="851"/>
      <c r="AH488" s="851"/>
      <c r="AI488" s="852"/>
      <c r="AJ488" s="615" t="s">
        <v>6571</v>
      </c>
    </row>
    <row r="489" spans="1:36" s="567" customFormat="1" ht="15" customHeight="1">
      <c r="A489" s="615" t="s">
        <v>6586</v>
      </c>
      <c r="B489" s="839" t="s">
        <v>7234</v>
      </c>
      <c r="C489" s="840"/>
      <c r="D489" s="840"/>
      <c r="E489" s="840"/>
      <c r="F489" s="840"/>
      <c r="G489" s="841"/>
      <c r="H489" s="842" t="s">
        <v>7235</v>
      </c>
      <c r="I489" s="843"/>
      <c r="J489" s="843"/>
      <c r="K489" s="843"/>
      <c r="L489" s="843"/>
      <c r="M489" s="843"/>
      <c r="N489" s="843"/>
      <c r="O489" s="843"/>
      <c r="P489" s="843"/>
      <c r="Q489" s="843"/>
      <c r="R489" s="843"/>
      <c r="S489" s="843"/>
      <c r="T489" s="843"/>
      <c r="U489" s="843"/>
      <c r="V489" s="843"/>
      <c r="W489" s="843"/>
      <c r="X489" s="843"/>
      <c r="Y489" s="843"/>
      <c r="Z489" s="843"/>
      <c r="AA489" s="843"/>
      <c r="AB489" s="843"/>
      <c r="AC489" s="844"/>
      <c r="AD489" s="621">
        <f>SUMIF('pdc 2015'!$G$612:$G$1604,'CE MINISTERIALE'!$B489,'pdc 2015'!$Q$612:$Q$1604)</f>
        <v>0</v>
      </c>
      <c r="AE489" s="827">
        <f>ROUND(AD489/1000,0)</f>
        <v>0</v>
      </c>
      <c r="AF489" s="827"/>
      <c r="AG489" s="827"/>
      <c r="AH489" s="827"/>
      <c r="AI489" s="828"/>
      <c r="AJ489" s="615" t="s">
        <v>6571</v>
      </c>
    </row>
    <row r="490" spans="1:36" s="567" customFormat="1" ht="15" customHeight="1">
      <c r="A490" s="615"/>
      <c r="B490" s="839" t="s">
        <v>7236</v>
      </c>
      <c r="C490" s="840"/>
      <c r="D490" s="840"/>
      <c r="E490" s="840"/>
      <c r="F490" s="840"/>
      <c r="G490" s="841"/>
      <c r="H490" s="842" t="s">
        <v>7237</v>
      </c>
      <c r="I490" s="843"/>
      <c r="J490" s="843"/>
      <c r="K490" s="843"/>
      <c r="L490" s="843"/>
      <c r="M490" s="843"/>
      <c r="N490" s="843"/>
      <c r="O490" s="843"/>
      <c r="P490" s="843"/>
      <c r="Q490" s="843"/>
      <c r="R490" s="843"/>
      <c r="S490" s="843"/>
      <c r="T490" s="843"/>
      <c r="U490" s="843"/>
      <c r="V490" s="843"/>
      <c r="W490" s="843"/>
      <c r="X490" s="843"/>
      <c r="Y490" s="843"/>
      <c r="Z490" s="843"/>
      <c r="AA490" s="843"/>
      <c r="AB490" s="843"/>
      <c r="AC490" s="844"/>
      <c r="AD490" s="621">
        <f>SUM(AD491:AD497)</f>
        <v>0</v>
      </c>
      <c r="AE490" s="851">
        <f>SUM(AE491:AE497)</f>
        <v>0</v>
      </c>
      <c r="AF490" s="851"/>
      <c r="AG490" s="851"/>
      <c r="AH490" s="851"/>
      <c r="AI490" s="852"/>
      <c r="AJ490" s="615" t="s">
        <v>6571</v>
      </c>
    </row>
    <row r="491" spans="1:36" s="567" customFormat="1" ht="15" customHeight="1">
      <c r="A491" s="615" t="s">
        <v>6643</v>
      </c>
      <c r="B491" s="845" t="s">
        <v>4882</v>
      </c>
      <c r="C491" s="846"/>
      <c r="D491" s="846"/>
      <c r="E491" s="846"/>
      <c r="F491" s="846"/>
      <c r="G491" s="847"/>
      <c r="H491" s="848" t="s">
        <v>7238</v>
      </c>
      <c r="I491" s="849"/>
      <c r="J491" s="849"/>
      <c r="K491" s="849"/>
      <c r="L491" s="849"/>
      <c r="M491" s="849"/>
      <c r="N491" s="849"/>
      <c r="O491" s="849"/>
      <c r="P491" s="849"/>
      <c r="Q491" s="849"/>
      <c r="R491" s="849"/>
      <c r="S491" s="849"/>
      <c r="T491" s="849"/>
      <c r="U491" s="849"/>
      <c r="V491" s="849"/>
      <c r="W491" s="849"/>
      <c r="X491" s="849"/>
      <c r="Y491" s="849"/>
      <c r="Z491" s="849"/>
      <c r="AA491" s="849"/>
      <c r="AB491" s="849"/>
      <c r="AC491" s="850"/>
      <c r="AD491" s="621">
        <f>SUMIF('pdc 2015'!$G$612:$G$1604,'CE MINISTERIALE'!$B491,'pdc 2015'!$Q$612:$Q$1604)</f>
        <v>0</v>
      </c>
      <c r="AE491" s="827">
        <f t="shared" ref="AE491:AE498" si="19">ROUND(AD491/1000,0)</f>
        <v>0</v>
      </c>
      <c r="AF491" s="827"/>
      <c r="AG491" s="827"/>
      <c r="AH491" s="827"/>
      <c r="AI491" s="828"/>
      <c r="AJ491" s="615" t="s">
        <v>6571</v>
      </c>
    </row>
    <row r="492" spans="1:36" s="567" customFormat="1" ht="15" customHeight="1">
      <c r="A492" s="615"/>
      <c r="B492" s="845" t="s">
        <v>4888</v>
      </c>
      <c r="C492" s="846"/>
      <c r="D492" s="846"/>
      <c r="E492" s="846"/>
      <c r="F492" s="846"/>
      <c r="G492" s="847"/>
      <c r="H492" s="848" t="s">
        <v>7239</v>
      </c>
      <c r="I492" s="849"/>
      <c r="J492" s="849"/>
      <c r="K492" s="849"/>
      <c r="L492" s="849"/>
      <c r="M492" s="849"/>
      <c r="N492" s="849"/>
      <c r="O492" s="849"/>
      <c r="P492" s="849"/>
      <c r="Q492" s="849"/>
      <c r="R492" s="849"/>
      <c r="S492" s="849"/>
      <c r="T492" s="849"/>
      <c r="U492" s="849"/>
      <c r="V492" s="849"/>
      <c r="W492" s="849"/>
      <c r="X492" s="849"/>
      <c r="Y492" s="849"/>
      <c r="Z492" s="849"/>
      <c r="AA492" s="849"/>
      <c r="AB492" s="849"/>
      <c r="AC492" s="850"/>
      <c r="AD492" s="621">
        <f>SUMIF('pdc 2015'!$G$612:$G$1604,'CE MINISTERIALE'!$B492,'pdc 2015'!$Q$612:$Q$1604)</f>
        <v>0</v>
      </c>
      <c r="AE492" s="827">
        <f t="shared" si="19"/>
        <v>0</v>
      </c>
      <c r="AF492" s="827"/>
      <c r="AG492" s="827"/>
      <c r="AH492" s="827"/>
      <c r="AI492" s="828"/>
      <c r="AJ492" s="615" t="s">
        <v>6571</v>
      </c>
    </row>
    <row r="493" spans="1:36" s="567" customFormat="1" ht="15" customHeight="1">
      <c r="A493" s="615"/>
      <c r="B493" s="845" t="s">
        <v>4894</v>
      </c>
      <c r="C493" s="846"/>
      <c r="D493" s="846"/>
      <c r="E493" s="846"/>
      <c r="F493" s="846"/>
      <c r="G493" s="847"/>
      <c r="H493" s="848" t="s">
        <v>7240</v>
      </c>
      <c r="I493" s="849"/>
      <c r="J493" s="849"/>
      <c r="K493" s="849"/>
      <c r="L493" s="849"/>
      <c r="M493" s="849"/>
      <c r="N493" s="849"/>
      <c r="O493" s="849"/>
      <c r="P493" s="849"/>
      <c r="Q493" s="849"/>
      <c r="R493" s="849"/>
      <c r="S493" s="849"/>
      <c r="T493" s="849"/>
      <c r="U493" s="849"/>
      <c r="V493" s="849"/>
      <c r="W493" s="849"/>
      <c r="X493" s="849"/>
      <c r="Y493" s="849"/>
      <c r="Z493" s="849"/>
      <c r="AA493" s="849"/>
      <c r="AB493" s="849"/>
      <c r="AC493" s="850"/>
      <c r="AD493" s="621">
        <f>SUMIF('pdc 2015'!$G$612:$G$1604,'CE MINISTERIALE'!$B493,'pdc 2015'!$Q$612:$Q$1604)</f>
        <v>0</v>
      </c>
      <c r="AE493" s="827">
        <f t="shared" si="19"/>
        <v>0</v>
      </c>
      <c r="AF493" s="827"/>
      <c r="AG493" s="827"/>
      <c r="AH493" s="827"/>
      <c r="AI493" s="828"/>
      <c r="AJ493" s="615" t="s">
        <v>6571</v>
      </c>
    </row>
    <row r="494" spans="1:36" s="567" customFormat="1" ht="15" customHeight="1">
      <c r="A494" s="615"/>
      <c r="B494" s="845" t="s">
        <v>4900</v>
      </c>
      <c r="C494" s="846"/>
      <c r="D494" s="846"/>
      <c r="E494" s="846"/>
      <c r="F494" s="846"/>
      <c r="G494" s="847"/>
      <c r="H494" s="848" t="s">
        <v>7241</v>
      </c>
      <c r="I494" s="849"/>
      <c r="J494" s="849"/>
      <c r="K494" s="849"/>
      <c r="L494" s="849"/>
      <c r="M494" s="849"/>
      <c r="N494" s="849"/>
      <c r="O494" s="849"/>
      <c r="P494" s="849"/>
      <c r="Q494" s="849"/>
      <c r="R494" s="849"/>
      <c r="S494" s="849"/>
      <c r="T494" s="849"/>
      <c r="U494" s="849"/>
      <c r="V494" s="849"/>
      <c r="W494" s="849"/>
      <c r="X494" s="849"/>
      <c r="Y494" s="849"/>
      <c r="Z494" s="849"/>
      <c r="AA494" s="849"/>
      <c r="AB494" s="849"/>
      <c r="AC494" s="850"/>
      <c r="AD494" s="621">
        <f>SUMIF('pdc 2015'!$G$612:$G$1604,'CE MINISTERIALE'!$B494,'pdc 2015'!$Q$612:$Q$1604)</f>
        <v>0</v>
      </c>
      <c r="AE494" s="827">
        <f t="shared" si="19"/>
        <v>0</v>
      </c>
      <c r="AF494" s="827"/>
      <c r="AG494" s="827"/>
      <c r="AH494" s="827"/>
      <c r="AI494" s="828"/>
      <c r="AJ494" s="615" t="s">
        <v>6571</v>
      </c>
    </row>
    <row r="495" spans="1:36" s="567" customFormat="1" ht="15" customHeight="1">
      <c r="A495" s="615"/>
      <c r="B495" s="845" t="s">
        <v>4906</v>
      </c>
      <c r="C495" s="846"/>
      <c r="D495" s="846"/>
      <c r="E495" s="846"/>
      <c r="F495" s="846"/>
      <c r="G495" s="847"/>
      <c r="H495" s="848" t="s">
        <v>7242</v>
      </c>
      <c r="I495" s="849"/>
      <c r="J495" s="849"/>
      <c r="K495" s="849"/>
      <c r="L495" s="849"/>
      <c r="M495" s="849"/>
      <c r="N495" s="849"/>
      <c r="O495" s="849"/>
      <c r="P495" s="849"/>
      <c r="Q495" s="849"/>
      <c r="R495" s="849"/>
      <c r="S495" s="849"/>
      <c r="T495" s="849"/>
      <c r="U495" s="849"/>
      <c r="V495" s="849"/>
      <c r="W495" s="849"/>
      <c r="X495" s="849"/>
      <c r="Y495" s="849"/>
      <c r="Z495" s="849"/>
      <c r="AA495" s="849"/>
      <c r="AB495" s="849"/>
      <c r="AC495" s="850"/>
      <c r="AD495" s="621">
        <f>SUMIF('pdc 2015'!$G$612:$G$1604,'CE MINISTERIALE'!$B495,'pdc 2015'!$Q$612:$Q$1604)</f>
        <v>0</v>
      </c>
      <c r="AE495" s="827">
        <f t="shared" si="19"/>
        <v>0</v>
      </c>
      <c r="AF495" s="827"/>
      <c r="AG495" s="827"/>
      <c r="AH495" s="827"/>
      <c r="AI495" s="828"/>
      <c r="AJ495" s="615" t="s">
        <v>6571</v>
      </c>
    </row>
    <row r="496" spans="1:36" s="567" customFormat="1" ht="15" customHeight="1">
      <c r="A496" s="615"/>
      <c r="B496" s="845" t="s">
        <v>4912</v>
      </c>
      <c r="C496" s="846"/>
      <c r="D496" s="846"/>
      <c r="E496" s="846"/>
      <c r="F496" s="846"/>
      <c r="G496" s="847"/>
      <c r="H496" s="848" t="s">
        <v>7243</v>
      </c>
      <c r="I496" s="849"/>
      <c r="J496" s="849"/>
      <c r="K496" s="849"/>
      <c r="L496" s="849"/>
      <c r="M496" s="849"/>
      <c r="N496" s="849"/>
      <c r="O496" s="849"/>
      <c r="P496" s="849"/>
      <c r="Q496" s="849"/>
      <c r="R496" s="849"/>
      <c r="S496" s="849"/>
      <c r="T496" s="849"/>
      <c r="U496" s="849"/>
      <c r="V496" s="849"/>
      <c r="W496" s="849"/>
      <c r="X496" s="849"/>
      <c r="Y496" s="849"/>
      <c r="Z496" s="849"/>
      <c r="AA496" s="849"/>
      <c r="AB496" s="849"/>
      <c r="AC496" s="850"/>
      <c r="AD496" s="621">
        <f>SUMIF('pdc 2015'!$G$612:$G$1604,'CE MINISTERIALE'!$B496,'pdc 2015'!$Q$612:$Q$1604)</f>
        <v>0</v>
      </c>
      <c r="AE496" s="827">
        <f t="shared" si="19"/>
        <v>0</v>
      </c>
      <c r="AF496" s="827"/>
      <c r="AG496" s="827"/>
      <c r="AH496" s="827"/>
      <c r="AI496" s="828"/>
      <c r="AJ496" s="615" t="s">
        <v>6571</v>
      </c>
    </row>
    <row r="497" spans="1:36" s="567" customFormat="1" ht="15" customHeight="1">
      <c r="A497" s="615"/>
      <c r="B497" s="845" t="s">
        <v>4918</v>
      </c>
      <c r="C497" s="846"/>
      <c r="D497" s="846"/>
      <c r="E497" s="846"/>
      <c r="F497" s="846"/>
      <c r="G497" s="847"/>
      <c r="H497" s="848" t="s">
        <v>7244</v>
      </c>
      <c r="I497" s="849"/>
      <c r="J497" s="849"/>
      <c r="K497" s="849"/>
      <c r="L497" s="849"/>
      <c r="M497" s="849"/>
      <c r="N497" s="849"/>
      <c r="O497" s="849"/>
      <c r="P497" s="849"/>
      <c r="Q497" s="849"/>
      <c r="R497" s="849"/>
      <c r="S497" s="849"/>
      <c r="T497" s="849"/>
      <c r="U497" s="849"/>
      <c r="V497" s="849"/>
      <c r="W497" s="849"/>
      <c r="X497" s="849"/>
      <c r="Y497" s="849"/>
      <c r="Z497" s="849"/>
      <c r="AA497" s="849"/>
      <c r="AB497" s="849"/>
      <c r="AC497" s="850"/>
      <c r="AD497" s="621">
        <f>SUMIF('pdc 2015'!$G$612:$G$1604,'CE MINISTERIALE'!$B497,'pdc 2015'!$Q$612:$Q$1604)</f>
        <v>0</v>
      </c>
      <c r="AE497" s="827">
        <f t="shared" si="19"/>
        <v>0</v>
      </c>
      <c r="AF497" s="827"/>
      <c r="AG497" s="827"/>
      <c r="AH497" s="827"/>
      <c r="AI497" s="828"/>
      <c r="AJ497" s="615" t="s">
        <v>6571</v>
      </c>
    </row>
    <row r="498" spans="1:36" s="567" customFormat="1" ht="15" customHeight="1">
      <c r="A498" s="615"/>
      <c r="B498" s="839" t="s">
        <v>4871</v>
      </c>
      <c r="C498" s="840"/>
      <c r="D498" s="840"/>
      <c r="E498" s="840"/>
      <c r="F498" s="840"/>
      <c r="G498" s="841"/>
      <c r="H498" s="842" t="s">
        <v>7245</v>
      </c>
      <c r="I498" s="843"/>
      <c r="J498" s="843"/>
      <c r="K498" s="843"/>
      <c r="L498" s="843"/>
      <c r="M498" s="843"/>
      <c r="N498" s="843"/>
      <c r="O498" s="843"/>
      <c r="P498" s="843"/>
      <c r="Q498" s="843"/>
      <c r="R498" s="843"/>
      <c r="S498" s="843"/>
      <c r="T498" s="843"/>
      <c r="U498" s="843"/>
      <c r="V498" s="843"/>
      <c r="W498" s="843"/>
      <c r="X498" s="843"/>
      <c r="Y498" s="843"/>
      <c r="Z498" s="843"/>
      <c r="AA498" s="843"/>
      <c r="AB498" s="843"/>
      <c r="AC498" s="844"/>
      <c r="AD498" s="621">
        <f>SUMIF('pdc 2015'!$G$612:$G$1604,'CE MINISTERIALE'!$B498,'pdc 2015'!$Q$612:$Q$1604)</f>
        <v>0</v>
      </c>
      <c r="AE498" s="827">
        <f t="shared" si="19"/>
        <v>0</v>
      </c>
      <c r="AF498" s="827"/>
      <c r="AG498" s="827"/>
      <c r="AH498" s="827"/>
      <c r="AI498" s="828"/>
      <c r="AJ498" s="615" t="s">
        <v>6571</v>
      </c>
    </row>
    <row r="499" spans="1:36" s="567" customFormat="1" ht="15" customHeight="1">
      <c r="A499" s="615"/>
      <c r="B499" s="821" t="s">
        <v>7246</v>
      </c>
      <c r="C499" s="822"/>
      <c r="D499" s="822"/>
      <c r="E499" s="822"/>
      <c r="F499" s="822"/>
      <c r="G499" s="823"/>
      <c r="H499" s="824" t="s">
        <v>7247</v>
      </c>
      <c r="I499" s="825"/>
      <c r="J499" s="825"/>
      <c r="K499" s="825"/>
      <c r="L499" s="825"/>
      <c r="M499" s="825"/>
      <c r="N499" s="825"/>
      <c r="O499" s="825"/>
      <c r="P499" s="825"/>
      <c r="Q499" s="825"/>
      <c r="R499" s="825"/>
      <c r="S499" s="825"/>
      <c r="T499" s="825"/>
      <c r="U499" s="825"/>
      <c r="V499" s="825"/>
      <c r="W499" s="825"/>
      <c r="X499" s="825"/>
      <c r="Y499" s="825"/>
      <c r="Z499" s="825"/>
      <c r="AA499" s="825"/>
      <c r="AB499" s="825"/>
      <c r="AC499" s="826"/>
      <c r="AD499" s="624">
        <f>AD443-AD468</f>
        <v>0</v>
      </c>
      <c r="AE499" s="837">
        <f>AE443-AE468</f>
        <v>0</v>
      </c>
      <c r="AF499" s="837"/>
      <c r="AG499" s="837"/>
      <c r="AH499" s="837"/>
      <c r="AI499" s="838"/>
      <c r="AJ499" s="623" t="s">
        <v>7109</v>
      </c>
    </row>
    <row r="500" spans="1:36" s="567" customFormat="1" ht="15" customHeight="1">
      <c r="A500" s="615"/>
      <c r="B500" s="821" t="s">
        <v>7248</v>
      </c>
      <c r="C500" s="822"/>
      <c r="D500" s="822"/>
      <c r="E500" s="822"/>
      <c r="F500" s="822"/>
      <c r="G500" s="823"/>
      <c r="H500" s="824" t="s">
        <v>7249</v>
      </c>
      <c r="I500" s="825"/>
      <c r="J500" s="825"/>
      <c r="K500" s="825"/>
      <c r="L500" s="825"/>
      <c r="M500" s="825"/>
      <c r="N500" s="825"/>
      <c r="O500" s="825"/>
      <c r="P500" s="825"/>
      <c r="Q500" s="825"/>
      <c r="R500" s="825"/>
      <c r="S500" s="825"/>
      <c r="T500" s="825"/>
      <c r="U500" s="825"/>
      <c r="V500" s="825"/>
      <c r="W500" s="825"/>
      <c r="X500" s="825"/>
      <c r="Y500" s="825"/>
      <c r="Z500" s="825"/>
      <c r="AA500" s="825"/>
      <c r="AB500" s="825"/>
      <c r="AC500" s="826"/>
      <c r="AD500" s="624">
        <f>AD137-AD418+AD437+AD441+AD499</f>
        <v>0</v>
      </c>
      <c r="AE500" s="837">
        <f>AE137-AE418+AE437+AE441+AE499</f>
        <v>0</v>
      </c>
      <c r="AF500" s="837"/>
      <c r="AG500" s="837"/>
      <c r="AH500" s="837"/>
      <c r="AI500" s="838"/>
      <c r="AJ500" s="623" t="s">
        <v>7109</v>
      </c>
    </row>
    <row r="501" spans="1:36" s="567" customFormat="1" ht="15" customHeight="1">
      <c r="A501" s="615"/>
      <c r="B501" s="821"/>
      <c r="C501" s="822"/>
      <c r="D501" s="822"/>
      <c r="E501" s="822"/>
      <c r="F501" s="822"/>
      <c r="G501" s="823"/>
      <c r="H501" s="824" t="s">
        <v>7250</v>
      </c>
      <c r="I501" s="825"/>
      <c r="J501" s="825"/>
      <c r="K501" s="825"/>
      <c r="L501" s="825"/>
      <c r="M501" s="825"/>
      <c r="N501" s="825"/>
      <c r="O501" s="825"/>
      <c r="P501" s="825"/>
      <c r="Q501" s="825"/>
      <c r="R501" s="825"/>
      <c r="S501" s="825"/>
      <c r="T501" s="825"/>
      <c r="U501" s="825"/>
      <c r="V501" s="825"/>
      <c r="W501" s="825"/>
      <c r="X501" s="825"/>
      <c r="Y501" s="825"/>
      <c r="Z501" s="825"/>
      <c r="AA501" s="825"/>
      <c r="AB501" s="825"/>
      <c r="AC501" s="826"/>
      <c r="AD501" s="621"/>
      <c r="AE501" s="829"/>
      <c r="AF501" s="829"/>
      <c r="AG501" s="829"/>
      <c r="AH501" s="829"/>
      <c r="AI501" s="830"/>
      <c r="AJ501" s="615" t="s">
        <v>6571</v>
      </c>
    </row>
    <row r="502" spans="1:36" s="567" customFormat="1" ht="15" customHeight="1">
      <c r="A502" s="615"/>
      <c r="B502" s="821" t="s">
        <v>7251</v>
      </c>
      <c r="C502" s="822"/>
      <c r="D502" s="822"/>
      <c r="E502" s="822"/>
      <c r="F502" s="822"/>
      <c r="G502" s="823"/>
      <c r="H502" s="824" t="s">
        <v>7252</v>
      </c>
      <c r="I502" s="825"/>
      <c r="J502" s="825"/>
      <c r="K502" s="825"/>
      <c r="L502" s="825"/>
      <c r="M502" s="825"/>
      <c r="N502" s="825"/>
      <c r="O502" s="825"/>
      <c r="P502" s="825"/>
      <c r="Q502" s="825"/>
      <c r="R502" s="825"/>
      <c r="S502" s="825"/>
      <c r="T502" s="825"/>
      <c r="U502" s="825"/>
      <c r="V502" s="825"/>
      <c r="W502" s="825"/>
      <c r="X502" s="825"/>
      <c r="Y502" s="825"/>
      <c r="Z502" s="825"/>
      <c r="AA502" s="825"/>
      <c r="AB502" s="825"/>
      <c r="AC502" s="826"/>
      <c r="AD502" s="624">
        <f>SUM(AD503:AD506)</f>
        <v>0</v>
      </c>
      <c r="AE502" s="829">
        <f>SUM(AE503:AE506)</f>
        <v>0</v>
      </c>
      <c r="AF502" s="829"/>
      <c r="AG502" s="829"/>
      <c r="AH502" s="829"/>
      <c r="AI502" s="830"/>
      <c r="AJ502" s="615" t="s">
        <v>6571</v>
      </c>
    </row>
    <row r="503" spans="1:36" s="567" customFormat="1" ht="15" customHeight="1">
      <c r="A503" s="626"/>
      <c r="B503" s="831" t="s">
        <v>5005</v>
      </c>
      <c r="C503" s="832"/>
      <c r="D503" s="832"/>
      <c r="E503" s="832"/>
      <c r="F503" s="832"/>
      <c r="G503" s="833"/>
      <c r="H503" s="834" t="s">
        <v>7253</v>
      </c>
      <c r="I503" s="835"/>
      <c r="J503" s="835"/>
      <c r="K503" s="835"/>
      <c r="L503" s="835"/>
      <c r="M503" s="835"/>
      <c r="N503" s="835"/>
      <c r="O503" s="835"/>
      <c r="P503" s="835"/>
      <c r="Q503" s="835"/>
      <c r="R503" s="835"/>
      <c r="S503" s="835"/>
      <c r="T503" s="835"/>
      <c r="U503" s="835"/>
      <c r="V503" s="835"/>
      <c r="W503" s="835"/>
      <c r="X503" s="835"/>
      <c r="Y503" s="835"/>
      <c r="Z503" s="835"/>
      <c r="AA503" s="835"/>
      <c r="AB503" s="835"/>
      <c r="AC503" s="836"/>
      <c r="AD503" s="621">
        <f>SUMIF('pdc 2015'!$G$612:$G$1604,'CE MINISTERIALE'!$B503,'pdc 2015'!$Q$612:$Q$1604)</f>
        <v>0</v>
      </c>
      <c r="AE503" s="827">
        <f>ROUND(AD503/1000,0)</f>
        <v>0</v>
      </c>
      <c r="AF503" s="827"/>
      <c r="AG503" s="827"/>
      <c r="AH503" s="827"/>
      <c r="AI503" s="828"/>
      <c r="AJ503" s="615" t="s">
        <v>6571</v>
      </c>
    </row>
    <row r="504" spans="1:36" s="567" customFormat="1" ht="15" customHeight="1">
      <c r="A504" s="626"/>
      <c r="B504" s="831" t="s">
        <v>5013</v>
      </c>
      <c r="C504" s="832"/>
      <c r="D504" s="832"/>
      <c r="E504" s="832"/>
      <c r="F504" s="832"/>
      <c r="G504" s="833"/>
      <c r="H504" s="834" t="s">
        <v>7254</v>
      </c>
      <c r="I504" s="835"/>
      <c r="J504" s="835"/>
      <c r="K504" s="835"/>
      <c r="L504" s="835"/>
      <c r="M504" s="835"/>
      <c r="N504" s="835"/>
      <c r="O504" s="835"/>
      <c r="P504" s="835"/>
      <c r="Q504" s="835"/>
      <c r="R504" s="835"/>
      <c r="S504" s="835"/>
      <c r="T504" s="835"/>
      <c r="U504" s="835"/>
      <c r="V504" s="835"/>
      <c r="W504" s="835"/>
      <c r="X504" s="835"/>
      <c r="Y504" s="835"/>
      <c r="Z504" s="835"/>
      <c r="AA504" s="835"/>
      <c r="AB504" s="835"/>
      <c r="AC504" s="836"/>
      <c r="AD504" s="621">
        <f>SUMIF('pdc 2015'!$G$612:$G$1604,'CE MINISTERIALE'!$B504,'pdc 2015'!$Q$612:$Q$1604)</f>
        <v>0</v>
      </c>
      <c r="AE504" s="827">
        <f>ROUND(AD504/1000,0)</f>
        <v>0</v>
      </c>
      <c r="AF504" s="827"/>
      <c r="AG504" s="827"/>
      <c r="AH504" s="827"/>
      <c r="AI504" s="828"/>
      <c r="AJ504" s="615" t="s">
        <v>6571</v>
      </c>
    </row>
    <row r="505" spans="1:36" s="567" customFormat="1" ht="15" customHeight="1">
      <c r="A505" s="626"/>
      <c r="B505" s="831" t="s">
        <v>5028</v>
      </c>
      <c r="C505" s="832"/>
      <c r="D505" s="832"/>
      <c r="E505" s="832"/>
      <c r="F505" s="832"/>
      <c r="G505" s="833"/>
      <c r="H505" s="834" t="s">
        <v>7255</v>
      </c>
      <c r="I505" s="835"/>
      <c r="J505" s="835"/>
      <c r="K505" s="835"/>
      <c r="L505" s="835"/>
      <c r="M505" s="835"/>
      <c r="N505" s="835"/>
      <c r="O505" s="835"/>
      <c r="P505" s="835"/>
      <c r="Q505" s="835"/>
      <c r="R505" s="835"/>
      <c r="S505" s="835"/>
      <c r="T505" s="835"/>
      <c r="U505" s="835"/>
      <c r="V505" s="835"/>
      <c r="W505" s="835"/>
      <c r="X505" s="835"/>
      <c r="Y505" s="835"/>
      <c r="Z505" s="835"/>
      <c r="AA505" s="835"/>
      <c r="AB505" s="835"/>
      <c r="AC505" s="836"/>
      <c r="AD505" s="621">
        <f>SUMIF('pdc 2015'!$G$612:$G$1604,'CE MINISTERIALE'!$B505,'pdc 2015'!$Q$612:$Q$1604)</f>
        <v>0</v>
      </c>
      <c r="AE505" s="827">
        <f>ROUND(AD505/1000,0)</f>
        <v>0</v>
      </c>
      <c r="AF505" s="827"/>
      <c r="AG505" s="827"/>
      <c r="AH505" s="827"/>
      <c r="AI505" s="828"/>
      <c r="AJ505" s="615" t="s">
        <v>6571</v>
      </c>
    </row>
    <row r="506" spans="1:36" s="567" customFormat="1" ht="15" customHeight="1">
      <c r="A506" s="626"/>
      <c r="B506" s="831" t="s">
        <v>5020</v>
      </c>
      <c r="C506" s="832"/>
      <c r="D506" s="832"/>
      <c r="E506" s="832"/>
      <c r="F506" s="832"/>
      <c r="G506" s="833"/>
      <c r="H506" s="834" t="s">
        <v>7256</v>
      </c>
      <c r="I506" s="835"/>
      <c r="J506" s="835"/>
      <c r="K506" s="835"/>
      <c r="L506" s="835"/>
      <c r="M506" s="835"/>
      <c r="N506" s="835"/>
      <c r="O506" s="835"/>
      <c r="P506" s="835"/>
      <c r="Q506" s="835"/>
      <c r="R506" s="835"/>
      <c r="S506" s="835"/>
      <c r="T506" s="835"/>
      <c r="U506" s="835"/>
      <c r="V506" s="835"/>
      <c r="W506" s="835"/>
      <c r="X506" s="835"/>
      <c r="Y506" s="835"/>
      <c r="Z506" s="835"/>
      <c r="AA506" s="835"/>
      <c r="AB506" s="835"/>
      <c r="AC506" s="836"/>
      <c r="AD506" s="621">
        <f>SUMIF('pdc 2015'!$G$612:$G$1604,'CE MINISTERIALE'!$B506,'pdc 2015'!$Q$612:$Q$1604)</f>
        <v>0</v>
      </c>
      <c r="AE506" s="827">
        <f>ROUND(AD506/1000,0)</f>
        <v>0</v>
      </c>
      <c r="AF506" s="827"/>
      <c r="AG506" s="827"/>
      <c r="AH506" s="827"/>
      <c r="AI506" s="828"/>
      <c r="AJ506" s="615" t="s">
        <v>6571</v>
      </c>
    </row>
    <row r="507" spans="1:36" s="567" customFormat="1" ht="15" customHeight="1">
      <c r="A507" s="615"/>
      <c r="B507" s="821" t="s">
        <v>7257</v>
      </c>
      <c r="C507" s="822"/>
      <c r="D507" s="822"/>
      <c r="E507" s="822"/>
      <c r="F507" s="822"/>
      <c r="G507" s="823"/>
      <c r="H507" s="824" t="s">
        <v>7258</v>
      </c>
      <c r="I507" s="825"/>
      <c r="J507" s="825"/>
      <c r="K507" s="825"/>
      <c r="L507" s="825"/>
      <c r="M507" s="825"/>
      <c r="N507" s="825"/>
      <c r="O507" s="825"/>
      <c r="P507" s="825"/>
      <c r="Q507" s="825"/>
      <c r="R507" s="825"/>
      <c r="S507" s="825"/>
      <c r="T507" s="825"/>
      <c r="U507" s="825"/>
      <c r="V507" s="825"/>
      <c r="W507" s="825"/>
      <c r="X507" s="825"/>
      <c r="Y507" s="825"/>
      <c r="Z507" s="825"/>
      <c r="AA507" s="825"/>
      <c r="AB507" s="825"/>
      <c r="AC507" s="826"/>
      <c r="AD507" s="624">
        <f>SUM(AD508:AD509)</f>
        <v>0</v>
      </c>
      <c r="AE507" s="829">
        <f>SUM(AE508:AE509)</f>
        <v>0</v>
      </c>
      <c r="AF507" s="829"/>
      <c r="AG507" s="829"/>
      <c r="AH507" s="829"/>
      <c r="AI507" s="830"/>
      <c r="AJ507" s="615" t="s">
        <v>6571</v>
      </c>
    </row>
    <row r="508" spans="1:36" s="567" customFormat="1" ht="15" customHeight="1">
      <c r="A508" s="615"/>
      <c r="B508" s="831" t="s">
        <v>4986</v>
      </c>
      <c r="C508" s="832"/>
      <c r="D508" s="832"/>
      <c r="E508" s="832"/>
      <c r="F508" s="832"/>
      <c r="G508" s="833"/>
      <c r="H508" s="834" t="s">
        <v>7259</v>
      </c>
      <c r="I508" s="835"/>
      <c r="J508" s="835"/>
      <c r="K508" s="835"/>
      <c r="L508" s="835"/>
      <c r="M508" s="835"/>
      <c r="N508" s="835"/>
      <c r="O508" s="835"/>
      <c r="P508" s="835"/>
      <c r="Q508" s="835"/>
      <c r="R508" s="835"/>
      <c r="S508" s="835"/>
      <c r="T508" s="835"/>
      <c r="U508" s="835"/>
      <c r="V508" s="835"/>
      <c r="W508" s="835"/>
      <c r="X508" s="835"/>
      <c r="Y508" s="835"/>
      <c r="Z508" s="835"/>
      <c r="AA508" s="835"/>
      <c r="AB508" s="835"/>
      <c r="AC508" s="836"/>
      <c r="AD508" s="621">
        <f>SUMIF('pdc 2015'!$G$612:$G$1604,'CE MINISTERIALE'!$B508,'pdc 2015'!$Q$612:$Q$1604)</f>
        <v>0</v>
      </c>
      <c r="AE508" s="827">
        <f>ROUND(AD508/1000,0)</f>
        <v>0</v>
      </c>
      <c r="AF508" s="827"/>
      <c r="AG508" s="827"/>
      <c r="AH508" s="827"/>
      <c r="AI508" s="828"/>
      <c r="AJ508" s="615" t="s">
        <v>6571</v>
      </c>
    </row>
    <row r="509" spans="1:36" s="567" customFormat="1" ht="15" customHeight="1">
      <c r="A509" s="615"/>
      <c r="B509" s="831" t="s">
        <v>4995</v>
      </c>
      <c r="C509" s="832"/>
      <c r="D509" s="832"/>
      <c r="E509" s="832"/>
      <c r="F509" s="832"/>
      <c r="G509" s="833"/>
      <c r="H509" s="834" t="s">
        <v>7260</v>
      </c>
      <c r="I509" s="835"/>
      <c r="J509" s="835"/>
      <c r="K509" s="835"/>
      <c r="L509" s="835"/>
      <c r="M509" s="835"/>
      <c r="N509" s="835"/>
      <c r="O509" s="835"/>
      <c r="P509" s="835"/>
      <c r="Q509" s="835"/>
      <c r="R509" s="835"/>
      <c r="S509" s="835"/>
      <c r="T509" s="835"/>
      <c r="U509" s="835"/>
      <c r="V509" s="835"/>
      <c r="W509" s="835"/>
      <c r="X509" s="835"/>
      <c r="Y509" s="835"/>
      <c r="Z509" s="835"/>
      <c r="AA509" s="835"/>
      <c r="AB509" s="835"/>
      <c r="AC509" s="836"/>
      <c r="AD509" s="621">
        <f>SUMIF('pdc 2015'!$G$612:$G$1604,'CE MINISTERIALE'!$B509,'pdc 2015'!$Q$612:$Q$1604)</f>
        <v>0</v>
      </c>
      <c r="AE509" s="827">
        <f>ROUND(AD509/1000,0)</f>
        <v>0</v>
      </c>
      <c r="AF509" s="827"/>
      <c r="AG509" s="827"/>
      <c r="AH509" s="827"/>
      <c r="AI509" s="828"/>
      <c r="AJ509" s="615" t="s">
        <v>6571</v>
      </c>
    </row>
    <row r="510" spans="1:36" s="567" customFormat="1" ht="15" customHeight="1">
      <c r="A510" s="615"/>
      <c r="B510" s="821" t="s">
        <v>4606</v>
      </c>
      <c r="C510" s="822"/>
      <c r="D510" s="822"/>
      <c r="E510" s="822"/>
      <c r="F510" s="822"/>
      <c r="G510" s="823"/>
      <c r="H510" s="824" t="s">
        <v>7261</v>
      </c>
      <c r="I510" s="825"/>
      <c r="J510" s="825"/>
      <c r="K510" s="825"/>
      <c r="L510" s="825"/>
      <c r="M510" s="825"/>
      <c r="N510" s="825"/>
      <c r="O510" s="825"/>
      <c r="P510" s="825"/>
      <c r="Q510" s="825"/>
      <c r="R510" s="825"/>
      <c r="S510" s="825"/>
      <c r="T510" s="825"/>
      <c r="U510" s="825"/>
      <c r="V510" s="825"/>
      <c r="W510" s="825"/>
      <c r="X510" s="825"/>
      <c r="Y510" s="825"/>
      <c r="Z510" s="825"/>
      <c r="AA510" s="825"/>
      <c r="AB510" s="825"/>
      <c r="AC510" s="826"/>
      <c r="AD510" s="621">
        <f>SUMIF('pdc 2015'!$G$612:$G$1604,'CE MINISTERIALE'!$B510,'pdc 2015'!$Q$612:$Q$1604)</f>
        <v>0</v>
      </c>
      <c r="AE510" s="827">
        <f>ROUND(AD510/1000,0)</f>
        <v>0</v>
      </c>
      <c r="AF510" s="827"/>
      <c r="AG510" s="827"/>
      <c r="AH510" s="827"/>
      <c r="AI510" s="828"/>
      <c r="AJ510" s="615" t="s">
        <v>6571</v>
      </c>
    </row>
    <row r="511" spans="1:36" s="567" customFormat="1" ht="15" customHeight="1">
      <c r="A511" s="615"/>
      <c r="B511" s="821" t="s">
        <v>7262</v>
      </c>
      <c r="C511" s="822"/>
      <c r="D511" s="822"/>
      <c r="E511" s="822"/>
      <c r="F511" s="822"/>
      <c r="G511" s="823"/>
      <c r="H511" s="824" t="s">
        <v>7263</v>
      </c>
      <c r="I511" s="825"/>
      <c r="J511" s="825"/>
      <c r="K511" s="825"/>
      <c r="L511" s="825"/>
      <c r="M511" s="825"/>
      <c r="N511" s="825"/>
      <c r="O511" s="825"/>
      <c r="P511" s="825"/>
      <c r="Q511" s="825"/>
      <c r="R511" s="825"/>
      <c r="S511" s="825"/>
      <c r="T511" s="825"/>
      <c r="U511" s="825"/>
      <c r="V511" s="825"/>
      <c r="W511" s="825"/>
      <c r="X511" s="825"/>
      <c r="Y511" s="825"/>
      <c r="Z511" s="825"/>
      <c r="AA511" s="825"/>
      <c r="AB511" s="825"/>
      <c r="AC511" s="826"/>
      <c r="AD511" s="624">
        <f>AD502+AD507+AD510</f>
        <v>0</v>
      </c>
      <c r="AE511" s="829">
        <f>AE502+AE507+AE510</f>
        <v>0</v>
      </c>
      <c r="AF511" s="829"/>
      <c r="AG511" s="829"/>
      <c r="AH511" s="829"/>
      <c r="AI511" s="830"/>
      <c r="AJ511" s="615" t="s">
        <v>6571</v>
      </c>
    </row>
    <row r="512" spans="1:36" s="567" customFormat="1" ht="15.75" customHeight="1" thickBot="1">
      <c r="A512" s="629"/>
      <c r="B512" s="812" t="s">
        <v>7264</v>
      </c>
      <c r="C512" s="813"/>
      <c r="D512" s="813"/>
      <c r="E512" s="813"/>
      <c r="F512" s="813"/>
      <c r="G512" s="814"/>
      <c r="H512" s="815" t="s">
        <v>7265</v>
      </c>
      <c r="I512" s="816"/>
      <c r="J512" s="816"/>
      <c r="K512" s="816"/>
      <c r="L512" s="816"/>
      <c r="M512" s="816"/>
      <c r="N512" s="816"/>
      <c r="O512" s="816"/>
      <c r="P512" s="816"/>
      <c r="Q512" s="816"/>
      <c r="R512" s="816"/>
      <c r="S512" s="816"/>
      <c r="T512" s="816"/>
      <c r="U512" s="816"/>
      <c r="V512" s="816"/>
      <c r="W512" s="816"/>
      <c r="X512" s="816"/>
      <c r="Y512" s="816"/>
      <c r="Z512" s="816"/>
      <c r="AA512" s="816"/>
      <c r="AB512" s="816"/>
      <c r="AC512" s="817"/>
      <c r="AD512" s="630">
        <f>AD500-AD511</f>
        <v>0</v>
      </c>
      <c r="AE512" s="818">
        <f>AE500-AE511</f>
        <v>0</v>
      </c>
      <c r="AF512" s="818"/>
      <c r="AG512" s="818"/>
      <c r="AH512" s="818"/>
      <c r="AI512" s="819"/>
      <c r="AJ512" s="631" t="s">
        <v>7109</v>
      </c>
    </row>
    <row r="513" spans="1:36" s="567" customFormat="1">
      <c r="A513" s="632"/>
      <c r="B513" s="820"/>
      <c r="C513" s="820"/>
      <c r="D513" s="820"/>
      <c r="E513" s="820"/>
      <c r="F513" s="820"/>
      <c r="G513" s="820"/>
      <c r="H513" s="820"/>
      <c r="I513" s="820"/>
      <c r="J513" s="820"/>
      <c r="K513" s="820"/>
      <c r="L513" s="820"/>
      <c r="M513" s="820"/>
      <c r="N513" s="820"/>
      <c r="O513" s="820"/>
      <c r="P513" s="820"/>
      <c r="Q513" s="820"/>
      <c r="R513" s="820"/>
      <c r="S513" s="820"/>
      <c r="T513" s="820"/>
      <c r="U513" s="820"/>
      <c r="V513" s="820"/>
      <c r="W513" s="820"/>
      <c r="X513" s="820"/>
      <c r="Y513" s="820"/>
      <c r="Z513" s="820"/>
      <c r="AA513" s="820"/>
      <c r="AB513" s="820"/>
      <c r="AC513" s="820"/>
      <c r="AD513" s="820"/>
      <c r="AE513" s="820"/>
      <c r="AF513" s="820"/>
      <c r="AG513" s="820"/>
      <c r="AH513" s="820"/>
      <c r="AI513" s="820"/>
      <c r="AJ513" s="820"/>
    </row>
    <row r="514" spans="1:36" s="567" customFormat="1">
      <c r="A514" s="632"/>
      <c r="B514" s="811"/>
      <c r="C514" s="811"/>
      <c r="D514" s="811"/>
      <c r="E514" s="811"/>
      <c r="F514" s="811"/>
      <c r="G514" s="811"/>
      <c r="H514" s="811"/>
      <c r="I514" s="811"/>
      <c r="J514" s="811"/>
      <c r="K514" s="811"/>
      <c r="L514" s="811"/>
      <c r="M514" s="811"/>
      <c r="N514" s="811"/>
      <c r="O514" s="811"/>
      <c r="P514" s="811"/>
      <c r="Q514" s="811"/>
      <c r="R514" s="811"/>
      <c r="S514" s="811"/>
      <c r="T514" s="811"/>
      <c r="U514" s="811"/>
      <c r="V514" s="811"/>
      <c r="W514" s="811"/>
      <c r="X514" s="811"/>
      <c r="Y514" s="811"/>
      <c r="Z514" s="811"/>
      <c r="AA514" s="811"/>
      <c r="AB514" s="811"/>
      <c r="AC514" s="811"/>
      <c r="AD514" s="811"/>
      <c r="AE514" s="811"/>
      <c r="AF514" s="811"/>
      <c r="AG514" s="811"/>
      <c r="AH514" s="811"/>
      <c r="AI514" s="811"/>
      <c r="AJ514" s="811"/>
    </row>
    <row r="515" spans="1:36" s="567" customFormat="1" ht="15" customHeight="1">
      <c r="A515" s="608"/>
      <c r="B515" s="810" t="s">
        <v>7266</v>
      </c>
      <c r="C515" s="810"/>
      <c r="D515" s="810"/>
      <c r="E515" s="810"/>
      <c r="F515" s="810"/>
      <c r="G515" s="810"/>
      <c r="H515" s="811"/>
      <c r="I515" s="811"/>
      <c r="J515" s="811"/>
      <c r="K515" s="811"/>
      <c r="L515" s="811"/>
      <c r="M515" s="811"/>
      <c r="N515" s="811"/>
      <c r="O515" s="811"/>
      <c r="P515" s="811"/>
      <c r="Q515" s="811"/>
      <c r="R515" s="811"/>
      <c r="S515" s="811"/>
      <c r="T515" s="811"/>
      <c r="U515" s="811"/>
      <c r="V515" s="811"/>
      <c r="W515" s="811"/>
      <c r="X515" s="811"/>
      <c r="Y515" s="811"/>
      <c r="Z515" s="811"/>
      <c r="AA515" s="811"/>
      <c r="AB515" s="811"/>
      <c r="AC515" s="811"/>
      <c r="AD515" s="811"/>
      <c r="AE515" s="811"/>
      <c r="AF515" s="811"/>
      <c r="AG515" s="811"/>
      <c r="AH515" s="811"/>
      <c r="AI515" s="811"/>
      <c r="AJ515" s="811"/>
    </row>
    <row r="516" spans="1:36" s="633" customFormat="1" ht="12.75" customHeight="1">
      <c r="A516" s="608"/>
      <c r="B516" s="810"/>
      <c r="C516" s="810"/>
      <c r="D516" s="810"/>
      <c r="E516" s="810"/>
      <c r="F516" s="810"/>
      <c r="G516" s="810"/>
      <c r="H516" s="810"/>
      <c r="I516" s="810"/>
      <c r="J516" s="810"/>
      <c r="K516" s="810"/>
      <c r="L516" s="810"/>
      <c r="M516" s="810"/>
      <c r="N516" s="810"/>
      <c r="O516" s="810"/>
      <c r="P516" s="810" t="s">
        <v>7267</v>
      </c>
      <c r="Q516" s="810"/>
      <c r="R516" s="810"/>
      <c r="S516" s="810"/>
      <c r="T516" s="810"/>
      <c r="U516" s="810"/>
      <c r="V516" s="810"/>
      <c r="W516" s="810"/>
      <c r="X516" s="810"/>
      <c r="Y516" s="810"/>
      <c r="Z516" s="810"/>
      <c r="AA516" s="810"/>
      <c r="AB516" s="810"/>
      <c r="AC516" s="810"/>
      <c r="AD516" s="810"/>
      <c r="AE516" s="810"/>
      <c r="AF516" s="810"/>
      <c r="AG516" s="810"/>
      <c r="AH516" s="810"/>
      <c r="AI516" s="810"/>
      <c r="AJ516" s="570"/>
    </row>
    <row r="517" spans="1:36" s="567" customFormat="1">
      <c r="A517" s="632"/>
      <c r="B517" s="810"/>
      <c r="C517" s="810"/>
      <c r="D517" s="810"/>
      <c r="E517" s="810"/>
      <c r="F517" s="810"/>
      <c r="G517" s="810"/>
      <c r="H517" s="810"/>
      <c r="I517" s="810"/>
      <c r="J517" s="810"/>
      <c r="K517" s="810"/>
      <c r="L517" s="810"/>
      <c r="M517" s="810"/>
      <c r="N517" s="810"/>
      <c r="O517" s="810"/>
      <c r="P517" s="810"/>
      <c r="Q517" s="810"/>
      <c r="R517" s="810"/>
      <c r="S517" s="810"/>
      <c r="T517" s="810"/>
      <c r="U517" s="810"/>
      <c r="V517" s="810"/>
      <c r="W517" s="810"/>
      <c r="X517" s="810"/>
      <c r="Y517" s="810"/>
      <c r="Z517" s="810"/>
      <c r="AA517" s="810"/>
      <c r="AB517" s="810"/>
      <c r="AC517" s="810"/>
      <c r="AD517" s="810"/>
      <c r="AE517" s="810"/>
      <c r="AF517" s="810"/>
      <c r="AG517" s="810"/>
      <c r="AH517" s="810"/>
      <c r="AI517" s="810"/>
      <c r="AJ517" s="810"/>
    </row>
    <row r="518" spans="1:36" s="567" customFormat="1" ht="15" customHeight="1">
      <c r="A518" s="632"/>
      <c r="B518" s="811"/>
      <c r="C518" s="811"/>
      <c r="D518" s="811"/>
      <c r="E518" s="811"/>
      <c r="F518" s="811"/>
      <c r="G518" s="811"/>
      <c r="H518" s="811"/>
      <c r="I518" s="811"/>
      <c r="J518" s="811"/>
      <c r="K518" s="811"/>
      <c r="L518" s="811"/>
      <c r="M518" s="811"/>
      <c r="N518" s="811"/>
      <c r="O518" s="811"/>
      <c r="P518" s="810" t="s">
        <v>7268</v>
      </c>
      <c r="Q518" s="810"/>
      <c r="R518" s="810"/>
      <c r="S518" s="810"/>
      <c r="T518" s="810"/>
      <c r="U518" s="810"/>
      <c r="V518" s="810"/>
      <c r="W518" s="810"/>
      <c r="X518" s="810"/>
      <c r="Y518" s="810"/>
      <c r="Z518" s="810"/>
      <c r="AA518" s="810"/>
      <c r="AB518" s="810"/>
      <c r="AC518" s="810"/>
      <c r="AD518" s="810"/>
      <c r="AE518" s="810"/>
      <c r="AF518" s="810"/>
      <c r="AG518" s="810"/>
      <c r="AH518" s="810"/>
      <c r="AI518" s="810"/>
      <c r="AJ518" s="568"/>
    </row>
    <row r="519" spans="1:36" s="567" customFormat="1">
      <c r="A519" s="632"/>
      <c r="B519" s="810"/>
      <c r="C519" s="810"/>
      <c r="D519" s="810"/>
      <c r="E519" s="810"/>
      <c r="F519" s="810"/>
      <c r="G519" s="810"/>
      <c r="H519" s="810"/>
      <c r="I519" s="810"/>
      <c r="J519" s="810"/>
      <c r="K519" s="810"/>
      <c r="L519" s="810"/>
      <c r="M519" s="810"/>
      <c r="N519" s="810"/>
      <c r="O519" s="810"/>
      <c r="P519" s="810"/>
      <c r="Q519" s="810"/>
      <c r="R519" s="810"/>
      <c r="S519" s="810"/>
      <c r="T519" s="810"/>
      <c r="U519" s="810"/>
      <c r="V519" s="810"/>
      <c r="W519" s="810"/>
      <c r="X519" s="810"/>
      <c r="Y519" s="810"/>
      <c r="Z519" s="810"/>
      <c r="AA519" s="810"/>
      <c r="AB519" s="810"/>
      <c r="AC519" s="810"/>
      <c r="AD519" s="810"/>
      <c r="AE519" s="810"/>
      <c r="AF519" s="810"/>
      <c r="AG519" s="810"/>
      <c r="AH519" s="810"/>
      <c r="AI519" s="810"/>
      <c r="AJ519" s="810"/>
    </row>
    <row r="520" spans="1:36" s="567" customFormat="1" ht="15" customHeight="1">
      <c r="A520" s="565"/>
      <c r="B520" s="809"/>
      <c r="C520" s="809"/>
      <c r="D520" s="809"/>
      <c r="E520" s="809"/>
      <c r="F520" s="809"/>
      <c r="G520" s="809"/>
      <c r="H520" s="809"/>
      <c r="I520" s="809"/>
      <c r="J520" s="809"/>
      <c r="K520" s="809"/>
      <c r="L520" s="809"/>
      <c r="M520" s="809"/>
      <c r="N520" s="809"/>
      <c r="O520" s="809"/>
      <c r="P520" s="810" t="s">
        <v>7269</v>
      </c>
      <c r="Q520" s="810"/>
      <c r="R520" s="810"/>
      <c r="S520" s="810"/>
      <c r="T520" s="810"/>
      <c r="U520" s="810"/>
      <c r="V520" s="810"/>
      <c r="W520" s="810"/>
      <c r="X520" s="810"/>
      <c r="Y520" s="810"/>
      <c r="Z520" s="810"/>
      <c r="AA520" s="810"/>
      <c r="AB520" s="810"/>
      <c r="AC520" s="810"/>
      <c r="AD520" s="810"/>
      <c r="AE520" s="810"/>
      <c r="AF520" s="810"/>
      <c r="AG520" s="810"/>
      <c r="AH520" s="810"/>
      <c r="AI520" s="810"/>
      <c r="AJ520" s="568"/>
    </row>
    <row r="521" spans="1:36" s="567" customFormat="1">
      <c r="A521" s="565"/>
      <c r="B521" s="810"/>
      <c r="C521" s="810"/>
      <c r="D521" s="810"/>
      <c r="E521" s="810"/>
      <c r="F521" s="810"/>
      <c r="G521" s="810"/>
      <c r="H521" s="810"/>
      <c r="I521" s="810"/>
      <c r="J521" s="810"/>
      <c r="K521" s="810"/>
      <c r="L521" s="810"/>
      <c r="M521" s="810"/>
      <c r="N521" s="810"/>
      <c r="O521" s="810"/>
      <c r="P521" s="810"/>
      <c r="Q521" s="810"/>
      <c r="R521" s="810"/>
      <c r="S521" s="810"/>
      <c r="T521" s="810"/>
      <c r="U521" s="810"/>
      <c r="V521" s="810"/>
      <c r="W521" s="810"/>
      <c r="X521" s="810"/>
      <c r="Y521" s="810"/>
      <c r="Z521" s="810"/>
      <c r="AA521" s="810"/>
      <c r="AB521" s="810"/>
      <c r="AC521" s="810"/>
      <c r="AD521" s="810"/>
      <c r="AE521" s="810"/>
      <c r="AF521" s="810"/>
      <c r="AG521" s="810"/>
      <c r="AH521" s="810"/>
      <c r="AI521" s="810"/>
      <c r="AJ521" s="810"/>
    </row>
    <row r="522" spans="1:36" ht="15" customHeight="1">
      <c r="B522" s="634"/>
      <c r="C522" s="634"/>
      <c r="D522" s="634"/>
      <c r="E522" s="634"/>
      <c r="F522" s="634"/>
      <c r="G522" s="634"/>
      <c r="H522" s="576"/>
      <c r="I522" s="576"/>
      <c r="J522" s="576"/>
      <c r="K522" s="576"/>
      <c r="L522" s="576"/>
      <c r="M522" s="576"/>
      <c r="N522" s="576"/>
      <c r="O522" s="576"/>
      <c r="P522" s="810" t="s">
        <v>7268</v>
      </c>
      <c r="Q522" s="810"/>
      <c r="R522" s="810"/>
      <c r="S522" s="810"/>
      <c r="T522" s="810"/>
      <c r="U522" s="810"/>
      <c r="V522" s="810"/>
      <c r="W522" s="810"/>
      <c r="X522" s="810"/>
      <c r="Y522" s="810"/>
      <c r="Z522" s="810"/>
      <c r="AA522" s="810"/>
      <c r="AB522" s="810"/>
      <c r="AC522" s="810"/>
      <c r="AD522" s="810"/>
      <c r="AE522" s="810"/>
      <c r="AF522" s="810"/>
      <c r="AG522" s="810"/>
      <c r="AH522" s="810"/>
      <c r="AI522" s="810"/>
    </row>
    <row r="523" spans="1:36">
      <c r="B523" s="634"/>
      <c r="C523" s="634"/>
      <c r="D523" s="634"/>
      <c r="E523" s="634"/>
      <c r="F523" s="634"/>
      <c r="G523" s="634"/>
      <c r="H523" s="576"/>
      <c r="I523" s="576"/>
      <c r="J523" s="576"/>
      <c r="K523" s="576"/>
      <c r="L523" s="576"/>
      <c r="M523" s="576"/>
      <c r="N523" s="576"/>
      <c r="O523" s="576"/>
      <c r="P523" s="576"/>
      <c r="Q523" s="576"/>
      <c r="R523" s="576"/>
      <c r="S523" s="576"/>
      <c r="T523" s="576"/>
      <c r="U523" s="576"/>
      <c r="V523" s="576"/>
      <c r="W523" s="576"/>
      <c r="X523" s="576"/>
      <c r="Y523" s="576"/>
      <c r="Z523" s="576"/>
      <c r="AA523" s="576"/>
      <c r="AB523" s="576"/>
      <c r="AC523" s="576"/>
      <c r="AD523" s="635"/>
      <c r="AE523" s="636"/>
      <c r="AF523" s="637"/>
      <c r="AG523" s="637"/>
      <c r="AH523" s="637"/>
      <c r="AI523" s="637"/>
    </row>
    <row r="524" spans="1:36">
      <c r="B524" s="634"/>
      <c r="C524" s="634"/>
      <c r="D524" s="634"/>
      <c r="E524" s="634"/>
      <c r="F524" s="634"/>
      <c r="G524" s="634"/>
      <c r="H524" s="576"/>
      <c r="I524" s="576"/>
      <c r="J524" s="576"/>
      <c r="K524" s="576"/>
      <c r="L524" s="576"/>
      <c r="M524" s="576"/>
      <c r="N524" s="576"/>
      <c r="O524" s="576"/>
      <c r="P524" s="576"/>
      <c r="Q524" s="576"/>
      <c r="R524" s="576"/>
      <c r="S524" s="576"/>
      <c r="T524" s="576"/>
      <c r="U524" s="576"/>
      <c r="V524" s="576"/>
      <c r="W524" s="576"/>
      <c r="X524" s="576"/>
      <c r="Y524" s="576"/>
      <c r="Z524" s="576"/>
      <c r="AA524" s="576"/>
      <c r="AB524" s="576"/>
      <c r="AC524" s="576"/>
      <c r="AD524" s="635"/>
      <c r="AE524" s="636"/>
      <c r="AF524" s="637"/>
      <c r="AG524" s="637"/>
      <c r="AH524" s="637"/>
      <c r="AI524" s="637"/>
    </row>
    <row r="525" spans="1:36">
      <c r="B525" s="634"/>
      <c r="C525" s="634"/>
      <c r="D525" s="634"/>
      <c r="E525" s="634"/>
      <c r="F525" s="634"/>
      <c r="G525" s="634"/>
      <c r="H525" s="576"/>
      <c r="I525" s="576"/>
      <c r="J525" s="576"/>
      <c r="K525" s="638"/>
      <c r="L525" s="576"/>
      <c r="M525" s="576"/>
      <c r="N525" s="576"/>
      <c r="O525" s="576"/>
      <c r="P525" s="576"/>
      <c r="Q525" s="576"/>
      <c r="R525" s="576"/>
      <c r="S525" s="576"/>
      <c r="T525" s="576"/>
      <c r="U525" s="576"/>
      <c r="V525" s="576"/>
      <c r="W525" s="576"/>
      <c r="X525" s="576"/>
      <c r="Y525" s="576"/>
      <c r="Z525" s="576"/>
      <c r="AA525" s="576"/>
      <c r="AB525" s="576"/>
      <c r="AC525" s="576"/>
      <c r="AD525" s="635"/>
      <c r="AE525" s="636"/>
      <c r="AF525" s="637"/>
      <c r="AG525" s="637"/>
      <c r="AH525" s="637"/>
      <c r="AI525" s="637"/>
    </row>
    <row r="526" spans="1:36">
      <c r="B526" s="634"/>
      <c r="C526" s="634"/>
      <c r="D526" s="634"/>
      <c r="E526" s="634"/>
      <c r="F526" s="634"/>
      <c r="G526" s="634"/>
      <c r="H526" s="576"/>
      <c r="I526" s="576"/>
      <c r="J526" s="576"/>
      <c r="K526" s="576"/>
      <c r="L526" s="576"/>
      <c r="M526" s="576"/>
      <c r="N526" s="576"/>
      <c r="O526" s="576"/>
      <c r="P526" s="576"/>
      <c r="Q526" s="576"/>
      <c r="R526" s="576"/>
      <c r="S526" s="576"/>
      <c r="T526" s="576"/>
      <c r="U526" s="576"/>
      <c r="V526" s="576"/>
      <c r="W526" s="576"/>
      <c r="X526" s="576"/>
      <c r="Y526" s="576"/>
      <c r="Z526" s="576"/>
      <c r="AA526" s="576"/>
      <c r="AB526" s="576"/>
      <c r="AC526" s="576"/>
      <c r="AD526" s="635"/>
      <c r="AE526" s="636"/>
      <c r="AF526" s="637"/>
      <c r="AG526" s="637"/>
      <c r="AH526" s="637"/>
      <c r="AI526" s="637"/>
    </row>
    <row r="527" spans="1:36">
      <c r="B527" s="634"/>
      <c r="C527" s="634"/>
      <c r="D527" s="634"/>
      <c r="E527" s="634"/>
      <c r="F527" s="634"/>
      <c r="G527" s="634"/>
      <c r="H527" s="576"/>
      <c r="I527" s="576"/>
      <c r="J527" s="576"/>
      <c r="K527" s="576"/>
      <c r="L527" s="576"/>
      <c r="M527" s="576"/>
      <c r="N527" s="576"/>
      <c r="O527" s="576"/>
      <c r="P527" s="576"/>
      <c r="Q527" s="576"/>
      <c r="R527" s="576"/>
      <c r="S527" s="576"/>
      <c r="T527" s="576"/>
      <c r="U527" s="576"/>
      <c r="V527" s="576"/>
      <c r="W527" s="576"/>
      <c r="X527" s="576"/>
      <c r="Y527" s="576"/>
      <c r="Z527" s="576"/>
      <c r="AA527" s="576"/>
      <c r="AB527" s="576"/>
      <c r="AC527" s="576"/>
      <c r="AD527" s="635"/>
      <c r="AE527" s="636"/>
      <c r="AF527" s="637"/>
      <c r="AG527" s="637"/>
      <c r="AH527" s="637"/>
      <c r="AI527" s="637"/>
    </row>
    <row r="528" spans="1:36">
      <c r="B528" s="634"/>
      <c r="C528" s="634"/>
      <c r="D528" s="634"/>
      <c r="E528" s="634"/>
      <c r="F528" s="634"/>
      <c r="G528" s="634"/>
      <c r="H528" s="576"/>
      <c r="I528" s="576"/>
      <c r="J528" s="576"/>
      <c r="K528" s="576"/>
      <c r="L528" s="576"/>
      <c r="M528" s="576"/>
      <c r="N528" s="576"/>
      <c r="O528" s="576"/>
      <c r="P528" s="576"/>
      <c r="Q528" s="576"/>
      <c r="R528" s="576"/>
      <c r="S528" s="576"/>
      <c r="T528" s="576"/>
      <c r="U528" s="576"/>
      <c r="V528" s="576"/>
      <c r="W528" s="576"/>
      <c r="X528" s="576"/>
      <c r="Y528" s="576"/>
      <c r="Z528" s="576"/>
      <c r="AA528" s="576"/>
      <c r="AB528" s="576"/>
      <c r="AC528" s="576"/>
      <c r="AD528" s="635"/>
      <c r="AE528" s="636"/>
      <c r="AF528" s="637"/>
      <c r="AG528" s="637"/>
      <c r="AH528" s="637"/>
      <c r="AI528" s="637"/>
    </row>
    <row r="529" spans="2:35">
      <c r="B529" s="634"/>
      <c r="C529" s="634"/>
      <c r="D529" s="634"/>
      <c r="E529" s="634"/>
      <c r="F529" s="634"/>
      <c r="G529" s="634"/>
      <c r="H529" s="576"/>
      <c r="I529" s="576"/>
      <c r="J529" s="576"/>
      <c r="K529" s="576"/>
      <c r="L529" s="576"/>
      <c r="M529" s="576"/>
      <c r="N529" s="576"/>
      <c r="O529" s="576"/>
      <c r="P529" s="576"/>
      <c r="Q529" s="576"/>
      <c r="R529" s="576"/>
      <c r="S529" s="576"/>
      <c r="T529" s="576"/>
      <c r="U529" s="576"/>
      <c r="V529" s="576"/>
      <c r="W529" s="576"/>
      <c r="X529" s="576"/>
      <c r="Y529" s="576"/>
      <c r="Z529" s="576"/>
      <c r="AA529" s="576"/>
      <c r="AB529" s="576"/>
      <c r="AC529" s="576"/>
      <c r="AD529" s="635"/>
      <c r="AE529" s="636"/>
      <c r="AF529" s="637"/>
      <c r="AG529" s="637"/>
      <c r="AH529" s="637"/>
      <c r="AI529" s="637"/>
    </row>
    <row r="530" spans="2:35">
      <c r="B530" s="634"/>
      <c r="C530" s="634"/>
      <c r="D530" s="634"/>
      <c r="E530" s="634"/>
      <c r="F530" s="634"/>
      <c r="G530" s="634"/>
      <c r="H530" s="576"/>
      <c r="I530" s="576"/>
      <c r="J530" s="576"/>
      <c r="K530" s="576"/>
      <c r="L530" s="576"/>
      <c r="M530" s="576"/>
      <c r="N530" s="576"/>
      <c r="O530" s="576"/>
      <c r="P530" s="576"/>
      <c r="Q530" s="576"/>
      <c r="R530" s="576"/>
      <c r="S530" s="576"/>
      <c r="T530" s="576"/>
      <c r="U530" s="576"/>
      <c r="V530" s="576"/>
      <c r="W530" s="576"/>
      <c r="X530" s="576"/>
      <c r="Y530" s="576"/>
      <c r="Z530" s="576"/>
      <c r="AA530" s="576"/>
      <c r="AB530" s="576"/>
      <c r="AC530" s="576"/>
      <c r="AD530" s="635"/>
      <c r="AE530" s="636"/>
      <c r="AF530" s="637"/>
      <c r="AG530" s="637"/>
      <c r="AH530" s="637"/>
      <c r="AI530" s="637"/>
    </row>
    <row r="531" spans="2:35">
      <c r="B531" s="634"/>
      <c r="C531" s="634"/>
      <c r="D531" s="634"/>
      <c r="E531" s="634"/>
      <c r="F531" s="634"/>
      <c r="G531" s="634"/>
      <c r="H531" s="576"/>
      <c r="I531" s="576"/>
      <c r="J531" s="576"/>
      <c r="K531" s="576"/>
      <c r="L531" s="576"/>
      <c r="M531" s="576"/>
      <c r="N531" s="576"/>
      <c r="O531" s="576"/>
      <c r="P531" s="576"/>
      <c r="Q531" s="576"/>
      <c r="R531" s="576"/>
      <c r="S531" s="576"/>
      <c r="T531" s="576"/>
      <c r="U531" s="576"/>
      <c r="V531" s="576"/>
      <c r="W531" s="576"/>
      <c r="X531" s="576"/>
      <c r="Y531" s="576"/>
      <c r="Z531" s="576"/>
      <c r="AA531" s="576"/>
      <c r="AB531" s="576"/>
      <c r="AC531" s="576"/>
      <c r="AD531" s="635"/>
      <c r="AE531" s="636"/>
      <c r="AF531" s="637"/>
      <c r="AG531" s="637"/>
      <c r="AH531" s="637"/>
      <c r="AI531" s="637"/>
    </row>
    <row r="532" spans="2:35">
      <c r="B532" s="634"/>
      <c r="C532" s="634"/>
      <c r="D532" s="634"/>
      <c r="E532" s="634"/>
      <c r="F532" s="634"/>
      <c r="G532" s="634"/>
      <c r="H532" s="576"/>
      <c r="I532" s="576"/>
      <c r="J532" s="576"/>
      <c r="K532" s="576"/>
      <c r="L532" s="576"/>
      <c r="M532" s="576"/>
      <c r="N532" s="576"/>
      <c r="O532" s="576"/>
      <c r="P532" s="576"/>
      <c r="Q532" s="576"/>
      <c r="R532" s="576"/>
      <c r="S532" s="576"/>
      <c r="T532" s="576"/>
      <c r="U532" s="576"/>
      <c r="V532" s="576"/>
      <c r="W532" s="576"/>
      <c r="X532" s="576"/>
      <c r="Y532" s="576"/>
      <c r="Z532" s="576"/>
      <c r="AA532" s="576"/>
      <c r="AB532" s="576"/>
      <c r="AC532" s="576"/>
      <c r="AD532" s="635"/>
      <c r="AE532" s="636"/>
      <c r="AF532" s="637"/>
      <c r="AG532" s="637"/>
      <c r="AH532" s="637"/>
      <c r="AI532" s="637"/>
    </row>
    <row r="533" spans="2:35">
      <c r="B533" s="634"/>
      <c r="C533" s="634"/>
      <c r="D533" s="634"/>
      <c r="E533" s="634"/>
      <c r="F533" s="634"/>
      <c r="G533" s="634"/>
      <c r="H533" s="576"/>
      <c r="I533" s="576"/>
      <c r="J533" s="576"/>
      <c r="K533" s="576"/>
      <c r="L533" s="576"/>
      <c r="M533" s="576"/>
      <c r="N533" s="576"/>
      <c r="O533" s="576"/>
      <c r="P533" s="576"/>
      <c r="Q533" s="576"/>
      <c r="R533" s="576"/>
      <c r="S533" s="576"/>
      <c r="T533" s="576"/>
      <c r="U533" s="576"/>
      <c r="V533" s="576"/>
      <c r="W533" s="576"/>
      <c r="X533" s="576"/>
      <c r="Y533" s="576"/>
      <c r="Z533" s="576"/>
      <c r="AA533" s="576"/>
      <c r="AB533" s="576"/>
      <c r="AC533" s="576"/>
      <c r="AD533" s="635"/>
      <c r="AE533" s="636"/>
      <c r="AF533" s="637"/>
      <c r="AG533" s="637"/>
      <c r="AH533" s="637"/>
      <c r="AI533" s="637"/>
    </row>
    <row r="534" spans="2:35">
      <c r="B534" s="634"/>
      <c r="C534" s="634"/>
      <c r="D534" s="634"/>
      <c r="E534" s="634"/>
      <c r="F534" s="634"/>
      <c r="G534" s="634"/>
      <c r="H534" s="576"/>
      <c r="I534" s="576"/>
      <c r="J534" s="576"/>
      <c r="K534" s="576"/>
      <c r="L534" s="576"/>
      <c r="M534" s="576"/>
      <c r="N534" s="576"/>
      <c r="O534" s="576"/>
      <c r="P534" s="576"/>
      <c r="Q534" s="576"/>
      <c r="R534" s="576"/>
      <c r="S534" s="576"/>
      <c r="T534" s="576"/>
      <c r="U534" s="576"/>
      <c r="V534" s="576"/>
      <c r="W534" s="576"/>
      <c r="X534" s="576"/>
      <c r="Y534" s="576"/>
      <c r="Z534" s="576"/>
      <c r="AA534" s="576"/>
      <c r="AB534" s="576"/>
      <c r="AC534" s="576"/>
      <c r="AD534" s="635"/>
      <c r="AE534" s="636"/>
      <c r="AF534" s="637"/>
      <c r="AG534" s="637"/>
      <c r="AH534" s="637"/>
      <c r="AI534" s="637"/>
    </row>
    <row r="535" spans="2:35">
      <c r="B535" s="634"/>
      <c r="C535" s="634"/>
      <c r="D535" s="634"/>
      <c r="E535" s="634"/>
      <c r="F535" s="634"/>
      <c r="G535" s="634"/>
      <c r="H535" s="576"/>
      <c r="I535" s="576"/>
      <c r="J535" s="576"/>
      <c r="K535" s="576"/>
      <c r="L535" s="576"/>
      <c r="M535" s="576"/>
      <c r="N535" s="576"/>
      <c r="O535" s="576"/>
      <c r="P535" s="576"/>
      <c r="Q535" s="576"/>
      <c r="R535" s="576"/>
      <c r="S535" s="576"/>
      <c r="T535" s="576"/>
      <c r="U535" s="576"/>
      <c r="V535" s="576"/>
      <c r="W535" s="576"/>
      <c r="X535" s="576"/>
      <c r="Y535" s="576"/>
      <c r="Z535" s="576"/>
      <c r="AA535" s="576"/>
      <c r="AB535" s="576"/>
      <c r="AC535" s="576"/>
      <c r="AD535" s="635"/>
      <c r="AE535" s="636"/>
      <c r="AF535" s="637"/>
      <c r="AG535" s="637"/>
      <c r="AH535" s="637"/>
      <c r="AI535" s="637"/>
    </row>
    <row r="536" spans="2:35">
      <c r="B536" s="634"/>
      <c r="C536" s="634"/>
      <c r="D536" s="634"/>
      <c r="E536" s="634"/>
      <c r="F536" s="634"/>
      <c r="G536" s="634"/>
      <c r="H536" s="576"/>
      <c r="I536" s="576"/>
      <c r="J536" s="576"/>
      <c r="K536" s="576"/>
      <c r="L536" s="576"/>
      <c r="M536" s="576"/>
      <c r="N536" s="576"/>
      <c r="O536" s="576"/>
      <c r="P536" s="576"/>
      <c r="Q536" s="576"/>
      <c r="R536" s="576"/>
      <c r="S536" s="576"/>
      <c r="T536" s="576"/>
      <c r="U536" s="576"/>
      <c r="V536" s="576"/>
      <c r="W536" s="576"/>
      <c r="X536" s="576"/>
      <c r="Y536" s="576"/>
      <c r="Z536" s="576"/>
      <c r="AA536" s="576"/>
      <c r="AB536" s="576"/>
      <c r="AC536" s="576"/>
      <c r="AD536" s="635"/>
      <c r="AE536" s="636"/>
      <c r="AF536" s="637"/>
      <c r="AG536" s="637"/>
      <c r="AH536" s="637"/>
      <c r="AI536" s="637"/>
    </row>
    <row r="537" spans="2:35">
      <c r="B537" s="634"/>
      <c r="C537" s="634"/>
      <c r="D537" s="634"/>
      <c r="E537" s="634"/>
      <c r="F537" s="634"/>
      <c r="G537" s="634"/>
      <c r="H537" s="576"/>
      <c r="I537" s="576"/>
      <c r="J537" s="576"/>
      <c r="K537" s="576"/>
      <c r="L537" s="576"/>
      <c r="M537" s="576"/>
      <c r="N537" s="576"/>
      <c r="O537" s="576"/>
      <c r="P537" s="576"/>
      <c r="Q537" s="576"/>
      <c r="R537" s="576"/>
      <c r="S537" s="576"/>
      <c r="T537" s="576"/>
      <c r="U537" s="576"/>
      <c r="V537" s="576"/>
      <c r="W537" s="576"/>
      <c r="X537" s="576"/>
      <c r="Y537" s="576"/>
      <c r="Z537" s="576"/>
      <c r="AA537" s="576"/>
      <c r="AB537" s="576"/>
      <c r="AC537" s="576"/>
      <c r="AD537" s="635"/>
      <c r="AE537" s="636"/>
      <c r="AF537" s="637"/>
      <c r="AG537" s="637"/>
      <c r="AH537" s="637"/>
      <c r="AI537" s="637"/>
    </row>
    <row r="538" spans="2:35">
      <c r="B538" s="634"/>
      <c r="C538" s="634"/>
      <c r="D538" s="634"/>
      <c r="E538" s="634"/>
      <c r="F538" s="634"/>
      <c r="G538" s="634"/>
      <c r="H538" s="576"/>
      <c r="I538" s="576"/>
      <c r="J538" s="576"/>
      <c r="K538" s="576"/>
      <c r="L538" s="576"/>
      <c r="M538" s="576"/>
      <c r="N538" s="576"/>
      <c r="O538" s="576"/>
      <c r="P538" s="576"/>
      <c r="Q538" s="576"/>
      <c r="R538" s="576"/>
      <c r="S538" s="576"/>
      <c r="T538" s="576"/>
      <c r="U538" s="576"/>
      <c r="V538" s="576"/>
      <c r="W538" s="576"/>
      <c r="X538" s="576"/>
      <c r="Y538" s="576"/>
      <c r="Z538" s="576"/>
      <c r="AA538" s="576"/>
      <c r="AB538" s="576"/>
      <c r="AC538" s="576"/>
      <c r="AD538" s="635"/>
      <c r="AE538" s="636"/>
      <c r="AF538" s="637"/>
      <c r="AG538" s="637"/>
      <c r="AH538" s="637"/>
      <c r="AI538" s="637"/>
    </row>
    <row r="539" spans="2:35">
      <c r="B539" s="634"/>
      <c r="C539" s="634"/>
      <c r="D539" s="634"/>
      <c r="E539" s="634"/>
      <c r="F539" s="634"/>
      <c r="G539" s="634"/>
      <c r="H539" s="576"/>
      <c r="I539" s="576"/>
      <c r="J539" s="576"/>
      <c r="K539" s="576"/>
      <c r="L539" s="576"/>
      <c r="M539" s="576"/>
      <c r="N539" s="576"/>
      <c r="O539" s="576"/>
      <c r="P539" s="576"/>
      <c r="Q539" s="576"/>
      <c r="R539" s="576"/>
      <c r="S539" s="576"/>
      <c r="T539" s="576"/>
      <c r="U539" s="576"/>
      <c r="V539" s="576"/>
      <c r="W539" s="576"/>
      <c r="X539" s="576"/>
      <c r="Y539" s="576"/>
      <c r="Z539" s="576"/>
      <c r="AA539" s="576"/>
      <c r="AB539" s="576"/>
      <c r="AC539" s="576"/>
      <c r="AD539" s="635"/>
      <c r="AE539" s="636"/>
      <c r="AF539" s="639"/>
      <c r="AG539" s="639"/>
      <c r="AH539" s="639"/>
      <c r="AI539" s="639"/>
    </row>
    <row r="540" spans="2:35">
      <c r="B540" s="634"/>
      <c r="C540" s="634"/>
      <c r="D540" s="634"/>
      <c r="E540" s="634"/>
      <c r="F540" s="634"/>
      <c r="G540" s="634"/>
      <c r="H540" s="576"/>
      <c r="I540" s="576"/>
      <c r="J540" s="576"/>
      <c r="K540" s="576"/>
      <c r="L540" s="576"/>
      <c r="M540" s="576"/>
      <c r="N540" s="576"/>
      <c r="O540" s="576"/>
      <c r="P540" s="576"/>
      <c r="Q540" s="576"/>
      <c r="R540" s="576"/>
      <c r="S540" s="576"/>
      <c r="T540" s="576"/>
      <c r="U540" s="576"/>
      <c r="V540" s="576"/>
      <c r="W540" s="576"/>
      <c r="X540" s="576"/>
      <c r="Y540" s="576"/>
      <c r="Z540" s="576"/>
      <c r="AA540" s="576"/>
      <c r="AB540" s="576"/>
      <c r="AC540" s="576"/>
      <c r="AD540" s="635"/>
      <c r="AE540" s="636"/>
      <c r="AF540" s="639"/>
      <c r="AG540" s="639"/>
      <c r="AH540" s="639"/>
      <c r="AI540" s="639"/>
    </row>
    <row r="541" spans="2:35">
      <c r="B541" s="634"/>
      <c r="C541" s="634"/>
      <c r="D541" s="634"/>
      <c r="E541" s="634"/>
      <c r="F541" s="634"/>
      <c r="G541" s="634"/>
      <c r="H541" s="576"/>
      <c r="I541" s="576"/>
      <c r="J541" s="576"/>
      <c r="K541" s="576"/>
      <c r="L541" s="576"/>
      <c r="M541" s="576"/>
      <c r="N541" s="576"/>
      <c r="O541" s="576"/>
      <c r="P541" s="576"/>
      <c r="Q541" s="576"/>
      <c r="R541" s="576"/>
      <c r="S541" s="576"/>
      <c r="T541" s="576"/>
      <c r="U541" s="576"/>
      <c r="V541" s="576"/>
      <c r="W541" s="576"/>
      <c r="X541" s="576"/>
      <c r="Y541" s="576"/>
      <c r="Z541" s="576"/>
      <c r="AA541" s="576"/>
      <c r="AB541" s="576"/>
      <c r="AC541" s="576"/>
      <c r="AD541" s="635"/>
      <c r="AE541" s="636"/>
      <c r="AF541" s="639"/>
      <c r="AG541" s="639"/>
      <c r="AH541" s="639"/>
      <c r="AI541" s="639"/>
    </row>
    <row r="542" spans="2:35">
      <c r="B542" s="634"/>
      <c r="C542" s="634"/>
      <c r="D542" s="634"/>
      <c r="E542" s="634"/>
      <c r="F542" s="634"/>
      <c r="G542" s="634"/>
      <c r="H542" s="576"/>
      <c r="I542" s="576"/>
      <c r="J542" s="576"/>
      <c r="K542" s="576"/>
      <c r="L542" s="576"/>
      <c r="M542" s="576"/>
      <c r="N542" s="576"/>
      <c r="O542" s="576"/>
      <c r="P542" s="576"/>
      <c r="Q542" s="576"/>
      <c r="R542" s="576"/>
      <c r="S542" s="576"/>
      <c r="T542" s="576"/>
      <c r="U542" s="576"/>
      <c r="V542" s="576"/>
      <c r="W542" s="576"/>
      <c r="X542" s="576"/>
      <c r="Y542" s="576"/>
      <c r="Z542" s="576"/>
      <c r="AA542" s="576"/>
      <c r="AB542" s="576"/>
      <c r="AC542" s="576"/>
      <c r="AD542" s="635"/>
      <c r="AE542" s="636"/>
      <c r="AF542" s="639"/>
      <c r="AG542" s="639"/>
      <c r="AH542" s="639"/>
      <c r="AI542" s="639"/>
    </row>
    <row r="543" spans="2:35">
      <c r="B543" s="634"/>
      <c r="C543" s="634"/>
      <c r="D543" s="634"/>
      <c r="E543" s="634"/>
      <c r="F543" s="634"/>
      <c r="G543" s="634"/>
      <c r="H543" s="576"/>
      <c r="I543" s="576"/>
      <c r="J543" s="576"/>
      <c r="K543" s="576"/>
      <c r="L543" s="576"/>
      <c r="M543" s="576"/>
      <c r="N543" s="576"/>
      <c r="O543" s="576"/>
      <c r="P543" s="576"/>
      <c r="Q543" s="576"/>
      <c r="R543" s="576"/>
      <c r="S543" s="576"/>
      <c r="T543" s="576"/>
      <c r="U543" s="576"/>
      <c r="V543" s="576"/>
      <c r="W543" s="576"/>
      <c r="X543" s="576"/>
      <c r="Y543" s="576"/>
      <c r="Z543" s="576"/>
      <c r="AA543" s="576"/>
      <c r="AB543" s="576"/>
      <c r="AC543" s="576"/>
      <c r="AD543" s="635"/>
      <c r="AE543" s="636"/>
      <c r="AF543" s="639"/>
      <c r="AG543" s="639"/>
      <c r="AH543" s="639"/>
      <c r="AI543" s="639"/>
    </row>
    <row r="544" spans="2:35">
      <c r="B544" s="634"/>
      <c r="C544" s="634"/>
      <c r="D544" s="634"/>
      <c r="E544" s="634"/>
      <c r="F544" s="634"/>
      <c r="G544" s="634"/>
      <c r="H544" s="576"/>
      <c r="I544" s="576"/>
      <c r="J544" s="576"/>
      <c r="K544" s="576"/>
      <c r="L544" s="576"/>
      <c r="M544" s="576"/>
      <c r="N544" s="576"/>
      <c r="O544" s="576"/>
      <c r="P544" s="576"/>
      <c r="Q544" s="576"/>
      <c r="R544" s="576"/>
      <c r="S544" s="576"/>
      <c r="T544" s="576"/>
      <c r="U544" s="576"/>
      <c r="V544" s="576"/>
      <c r="W544" s="576"/>
      <c r="X544" s="576"/>
      <c r="Y544" s="576"/>
      <c r="Z544" s="576"/>
      <c r="AA544" s="576"/>
      <c r="AB544" s="576"/>
      <c r="AC544" s="576"/>
      <c r="AD544" s="635"/>
      <c r="AE544" s="636"/>
      <c r="AF544" s="639"/>
      <c r="AG544" s="639"/>
      <c r="AH544" s="639"/>
      <c r="AI544" s="639"/>
    </row>
    <row r="545" spans="2:35">
      <c r="B545" s="634"/>
      <c r="C545" s="634"/>
      <c r="D545" s="634"/>
      <c r="E545" s="634"/>
      <c r="F545" s="634"/>
      <c r="G545" s="634"/>
      <c r="H545" s="576"/>
      <c r="I545" s="576"/>
      <c r="J545" s="576"/>
      <c r="K545" s="576"/>
      <c r="L545" s="576"/>
      <c r="M545" s="576"/>
      <c r="N545" s="576"/>
      <c r="O545" s="576"/>
      <c r="P545" s="576"/>
      <c r="Q545" s="576"/>
      <c r="R545" s="576"/>
      <c r="S545" s="576"/>
      <c r="T545" s="576"/>
      <c r="U545" s="576"/>
      <c r="V545" s="576"/>
      <c r="W545" s="576"/>
      <c r="X545" s="576"/>
      <c r="Y545" s="576"/>
      <c r="Z545" s="576"/>
      <c r="AA545" s="576"/>
      <c r="AB545" s="576"/>
      <c r="AC545" s="576"/>
      <c r="AD545" s="635"/>
      <c r="AE545" s="636"/>
      <c r="AF545" s="639"/>
      <c r="AG545" s="639"/>
      <c r="AH545" s="639"/>
      <c r="AI545" s="639"/>
    </row>
    <row r="546" spans="2:35">
      <c r="B546" s="634"/>
      <c r="C546" s="634"/>
      <c r="D546" s="634"/>
      <c r="E546" s="634"/>
      <c r="F546" s="634"/>
      <c r="G546" s="634"/>
      <c r="H546" s="576"/>
      <c r="I546" s="576"/>
      <c r="J546" s="576"/>
      <c r="K546" s="576"/>
      <c r="L546" s="576"/>
      <c r="M546" s="576"/>
      <c r="N546" s="576"/>
      <c r="O546" s="576"/>
      <c r="P546" s="576"/>
      <c r="Q546" s="576"/>
      <c r="R546" s="576"/>
      <c r="S546" s="576"/>
      <c r="T546" s="576"/>
      <c r="U546" s="576"/>
      <c r="V546" s="576"/>
      <c r="W546" s="576"/>
      <c r="X546" s="576"/>
      <c r="Y546" s="576"/>
      <c r="Z546" s="576"/>
      <c r="AA546" s="576"/>
      <c r="AB546" s="576"/>
      <c r="AC546" s="576"/>
      <c r="AD546" s="635"/>
      <c r="AE546" s="636"/>
      <c r="AF546" s="639"/>
      <c r="AG546" s="639"/>
      <c r="AH546" s="639"/>
      <c r="AI546" s="639"/>
    </row>
    <row r="547" spans="2:35">
      <c r="B547" s="634"/>
      <c r="C547" s="634"/>
      <c r="D547" s="634"/>
      <c r="E547" s="634"/>
      <c r="F547" s="634"/>
      <c r="G547" s="634"/>
      <c r="H547" s="576"/>
      <c r="I547" s="576"/>
      <c r="J547" s="576"/>
      <c r="K547" s="576"/>
      <c r="L547" s="576"/>
      <c r="M547" s="576"/>
      <c r="N547" s="576"/>
      <c r="O547" s="576"/>
      <c r="P547" s="576"/>
      <c r="Q547" s="576"/>
      <c r="R547" s="576"/>
      <c r="S547" s="576"/>
      <c r="T547" s="576"/>
      <c r="U547" s="576"/>
      <c r="V547" s="576"/>
      <c r="W547" s="576"/>
      <c r="X547" s="576"/>
      <c r="Y547" s="576"/>
      <c r="Z547" s="576"/>
      <c r="AA547" s="576"/>
      <c r="AB547" s="576"/>
      <c r="AC547" s="576"/>
      <c r="AD547" s="635"/>
      <c r="AE547" s="636"/>
      <c r="AF547" s="639"/>
      <c r="AG547" s="639"/>
      <c r="AH547" s="639"/>
      <c r="AI547" s="639"/>
    </row>
    <row r="548" spans="2:35">
      <c r="B548" s="634"/>
      <c r="C548" s="634"/>
      <c r="D548" s="634"/>
      <c r="E548" s="634"/>
      <c r="F548" s="634"/>
      <c r="G548" s="634"/>
      <c r="H548" s="576"/>
      <c r="I548" s="576"/>
      <c r="J548" s="576"/>
      <c r="K548" s="576"/>
      <c r="L548" s="576"/>
      <c r="M548" s="576"/>
      <c r="N548" s="576"/>
      <c r="O548" s="576"/>
      <c r="P548" s="576"/>
      <c r="Q548" s="576"/>
      <c r="R548" s="576"/>
      <c r="S548" s="576"/>
      <c r="T548" s="576"/>
      <c r="U548" s="576"/>
      <c r="V548" s="576"/>
      <c r="W548" s="576"/>
      <c r="X548" s="576"/>
      <c r="Y548" s="576"/>
      <c r="Z548" s="576"/>
      <c r="AA548" s="576"/>
      <c r="AB548" s="576"/>
      <c r="AC548" s="576"/>
      <c r="AD548" s="635"/>
      <c r="AE548" s="636"/>
      <c r="AF548" s="639"/>
      <c r="AG548" s="639"/>
      <c r="AH548" s="639"/>
      <c r="AI548" s="639"/>
    </row>
    <row r="549" spans="2:35">
      <c r="B549" s="634"/>
      <c r="C549" s="634"/>
      <c r="D549" s="634"/>
      <c r="E549" s="634"/>
      <c r="F549" s="634"/>
      <c r="G549" s="634"/>
      <c r="H549" s="576"/>
      <c r="I549" s="576"/>
      <c r="J549" s="576"/>
      <c r="K549" s="576"/>
      <c r="L549" s="576"/>
      <c r="M549" s="576"/>
      <c r="N549" s="576"/>
      <c r="O549" s="576"/>
      <c r="P549" s="576"/>
      <c r="Q549" s="576"/>
      <c r="R549" s="576"/>
      <c r="S549" s="576"/>
      <c r="T549" s="576"/>
      <c r="U549" s="576"/>
      <c r="V549" s="576"/>
      <c r="W549" s="576"/>
      <c r="X549" s="576"/>
      <c r="Y549" s="576"/>
      <c r="Z549" s="576"/>
      <c r="AA549" s="576"/>
      <c r="AB549" s="576"/>
      <c r="AC549" s="576"/>
      <c r="AD549" s="635"/>
      <c r="AE549" s="636"/>
      <c r="AF549" s="639"/>
      <c r="AG549" s="639"/>
      <c r="AH549" s="639"/>
      <c r="AI549" s="639"/>
    </row>
    <row r="550" spans="2:35">
      <c r="B550" s="634"/>
      <c r="C550" s="634"/>
      <c r="D550" s="634"/>
      <c r="E550" s="634"/>
      <c r="F550" s="634"/>
      <c r="G550" s="634"/>
      <c r="H550" s="576"/>
      <c r="I550" s="576"/>
      <c r="J550" s="576"/>
      <c r="K550" s="576"/>
      <c r="L550" s="576"/>
      <c r="M550" s="576"/>
      <c r="N550" s="576"/>
      <c r="O550" s="576"/>
      <c r="P550" s="576"/>
      <c r="Q550" s="576"/>
      <c r="R550" s="576"/>
      <c r="S550" s="576"/>
      <c r="T550" s="576"/>
      <c r="U550" s="576"/>
      <c r="V550" s="576"/>
      <c r="W550" s="576"/>
      <c r="X550" s="576"/>
      <c r="Y550" s="576"/>
      <c r="Z550" s="576"/>
      <c r="AA550" s="576"/>
      <c r="AB550" s="576"/>
      <c r="AC550" s="576"/>
      <c r="AD550" s="635"/>
      <c r="AE550" s="636"/>
      <c r="AF550" s="639"/>
      <c r="AG550" s="639"/>
      <c r="AH550" s="639"/>
      <c r="AI550" s="639"/>
    </row>
    <row r="551" spans="2:35">
      <c r="B551" s="634"/>
      <c r="C551" s="634"/>
      <c r="D551" s="634"/>
      <c r="E551" s="634"/>
      <c r="F551" s="634"/>
      <c r="G551" s="634"/>
      <c r="H551" s="576"/>
      <c r="I551" s="576"/>
      <c r="J551" s="576"/>
      <c r="K551" s="576"/>
      <c r="L551" s="576"/>
      <c r="M551" s="576"/>
      <c r="N551" s="576"/>
      <c r="O551" s="576"/>
      <c r="P551" s="576"/>
      <c r="Q551" s="576"/>
      <c r="R551" s="576"/>
      <c r="S551" s="576"/>
      <c r="T551" s="576"/>
      <c r="U551" s="576"/>
      <c r="V551" s="576"/>
      <c r="W551" s="576"/>
      <c r="X551" s="576"/>
      <c r="Y551" s="576"/>
      <c r="Z551" s="576"/>
      <c r="AA551" s="576"/>
      <c r="AB551" s="576"/>
      <c r="AC551" s="576"/>
      <c r="AD551" s="635"/>
      <c r="AE551" s="636"/>
      <c r="AF551" s="639"/>
      <c r="AG551" s="639"/>
      <c r="AH551" s="639"/>
      <c r="AI551" s="639"/>
    </row>
    <row r="552" spans="2:35">
      <c r="B552" s="634"/>
      <c r="C552" s="634"/>
      <c r="D552" s="634"/>
      <c r="E552" s="634"/>
      <c r="F552" s="634"/>
      <c r="G552" s="634"/>
      <c r="H552" s="576"/>
      <c r="I552" s="576"/>
      <c r="J552" s="576"/>
      <c r="K552" s="576"/>
      <c r="L552" s="576"/>
      <c r="M552" s="576"/>
      <c r="N552" s="576"/>
      <c r="O552" s="576"/>
      <c r="P552" s="576"/>
      <c r="Q552" s="576"/>
      <c r="R552" s="576"/>
      <c r="S552" s="576"/>
      <c r="T552" s="576"/>
      <c r="U552" s="576"/>
      <c r="V552" s="576"/>
      <c r="W552" s="576"/>
      <c r="X552" s="576"/>
      <c r="Y552" s="576"/>
      <c r="Z552" s="576"/>
      <c r="AA552" s="576"/>
      <c r="AB552" s="576"/>
      <c r="AC552" s="576"/>
      <c r="AD552" s="635"/>
      <c r="AE552" s="636"/>
      <c r="AF552" s="639"/>
      <c r="AG552" s="639"/>
      <c r="AH552" s="639"/>
      <c r="AI552" s="639"/>
    </row>
    <row r="553" spans="2:35">
      <c r="B553" s="634"/>
      <c r="C553" s="634"/>
      <c r="D553" s="634"/>
      <c r="E553" s="634"/>
      <c r="F553" s="634"/>
      <c r="G553" s="634"/>
      <c r="H553" s="576"/>
      <c r="I553" s="576"/>
      <c r="J553" s="576"/>
      <c r="K553" s="576"/>
      <c r="L553" s="576"/>
      <c r="M553" s="576"/>
      <c r="N553" s="576"/>
      <c r="O553" s="576"/>
      <c r="P553" s="576"/>
      <c r="Q553" s="576"/>
      <c r="R553" s="576"/>
      <c r="S553" s="576"/>
      <c r="T553" s="576"/>
      <c r="U553" s="576"/>
      <c r="V553" s="576"/>
      <c r="W553" s="576"/>
      <c r="X553" s="576"/>
      <c r="Y553" s="576"/>
      <c r="Z553" s="576"/>
      <c r="AA553" s="576"/>
      <c r="AB553" s="576"/>
      <c r="AC553" s="576"/>
      <c r="AD553" s="635"/>
      <c r="AE553" s="636"/>
      <c r="AF553" s="639"/>
      <c r="AG553" s="639"/>
      <c r="AH553" s="639"/>
      <c r="AI553" s="639"/>
    </row>
    <row r="554" spans="2:35">
      <c r="B554" s="634"/>
      <c r="C554" s="634"/>
      <c r="D554" s="634"/>
      <c r="E554" s="634"/>
      <c r="F554" s="634"/>
      <c r="G554" s="634"/>
      <c r="H554" s="576"/>
      <c r="I554" s="576"/>
      <c r="J554" s="576"/>
      <c r="K554" s="576"/>
      <c r="L554" s="576"/>
      <c r="M554" s="576"/>
      <c r="N554" s="576"/>
      <c r="O554" s="576"/>
      <c r="P554" s="576"/>
      <c r="Q554" s="576"/>
      <c r="R554" s="576"/>
      <c r="S554" s="576"/>
      <c r="T554" s="576"/>
      <c r="U554" s="576"/>
      <c r="V554" s="576"/>
      <c r="W554" s="576"/>
      <c r="X554" s="576"/>
      <c r="Y554" s="576"/>
      <c r="Z554" s="576"/>
      <c r="AA554" s="576"/>
      <c r="AB554" s="576"/>
      <c r="AC554" s="576"/>
      <c r="AD554" s="635"/>
      <c r="AE554" s="636"/>
      <c r="AF554" s="639"/>
      <c r="AG554" s="639"/>
      <c r="AH554" s="639"/>
      <c r="AI554" s="639"/>
    </row>
    <row r="555" spans="2:35">
      <c r="B555" s="634"/>
      <c r="C555" s="634"/>
      <c r="D555" s="634"/>
      <c r="E555" s="634"/>
      <c r="F555" s="634"/>
      <c r="G555" s="634"/>
      <c r="H555" s="576"/>
      <c r="I555" s="576"/>
      <c r="J555" s="576"/>
      <c r="K555" s="576"/>
      <c r="L555" s="576"/>
      <c r="M555" s="576"/>
      <c r="N555" s="576"/>
      <c r="O555" s="576"/>
      <c r="P555" s="576"/>
      <c r="Q555" s="576"/>
      <c r="R555" s="576"/>
      <c r="S555" s="576"/>
      <c r="T555" s="576"/>
      <c r="U555" s="576"/>
      <c r="V555" s="576"/>
      <c r="W555" s="576"/>
      <c r="X555" s="576"/>
      <c r="Y555" s="576"/>
      <c r="Z555" s="576"/>
      <c r="AA555" s="576"/>
      <c r="AB555" s="576"/>
      <c r="AC555" s="576"/>
      <c r="AD555" s="635"/>
      <c r="AE555" s="636"/>
      <c r="AF555" s="639"/>
      <c r="AG555" s="639"/>
      <c r="AH555" s="639"/>
      <c r="AI555" s="639"/>
    </row>
    <row r="556" spans="2:35">
      <c r="B556" s="634"/>
      <c r="C556" s="634"/>
      <c r="D556" s="634"/>
      <c r="E556" s="634"/>
      <c r="F556" s="634"/>
      <c r="G556" s="634"/>
      <c r="H556" s="576"/>
      <c r="I556" s="576"/>
      <c r="J556" s="576"/>
      <c r="K556" s="576"/>
      <c r="L556" s="576"/>
      <c r="M556" s="576"/>
      <c r="N556" s="576"/>
      <c r="O556" s="576"/>
      <c r="P556" s="576"/>
      <c r="Q556" s="576"/>
      <c r="R556" s="576"/>
      <c r="S556" s="576"/>
      <c r="T556" s="576"/>
      <c r="U556" s="576"/>
      <c r="V556" s="576"/>
      <c r="W556" s="576"/>
      <c r="X556" s="576"/>
      <c r="Y556" s="576"/>
      <c r="Z556" s="576"/>
      <c r="AA556" s="576"/>
      <c r="AB556" s="576"/>
      <c r="AC556" s="576"/>
      <c r="AD556" s="635"/>
      <c r="AE556" s="636"/>
      <c r="AF556" s="639"/>
      <c r="AG556" s="639"/>
      <c r="AH556" s="639"/>
      <c r="AI556" s="639"/>
    </row>
    <row r="557" spans="2:35">
      <c r="B557" s="634"/>
      <c r="C557" s="634"/>
      <c r="D557" s="634"/>
      <c r="E557" s="634"/>
      <c r="F557" s="634"/>
      <c r="G557" s="634"/>
      <c r="H557" s="576"/>
      <c r="I557" s="576"/>
      <c r="J557" s="576"/>
      <c r="K557" s="576"/>
      <c r="L557" s="576"/>
      <c r="M557" s="576"/>
      <c r="N557" s="576"/>
      <c r="O557" s="576"/>
      <c r="P557" s="576"/>
      <c r="Q557" s="576"/>
      <c r="R557" s="576"/>
      <c r="S557" s="576"/>
      <c r="T557" s="576"/>
      <c r="U557" s="576"/>
      <c r="V557" s="576"/>
      <c r="W557" s="576"/>
      <c r="X557" s="576"/>
      <c r="Y557" s="576"/>
      <c r="Z557" s="576"/>
      <c r="AA557" s="576"/>
      <c r="AB557" s="576"/>
      <c r="AC557" s="576"/>
      <c r="AD557" s="635"/>
      <c r="AE557" s="636"/>
      <c r="AF557" s="639"/>
      <c r="AG557" s="639"/>
      <c r="AH557" s="639"/>
      <c r="AI557" s="639"/>
    </row>
    <row r="558" spans="2:35">
      <c r="B558" s="634"/>
      <c r="C558" s="634"/>
      <c r="D558" s="634"/>
      <c r="E558" s="634"/>
      <c r="F558" s="634"/>
      <c r="G558" s="634"/>
      <c r="H558" s="576"/>
      <c r="I558" s="576"/>
      <c r="J558" s="576"/>
      <c r="K558" s="576"/>
      <c r="L558" s="576"/>
      <c r="M558" s="576"/>
      <c r="N558" s="576"/>
      <c r="O558" s="576"/>
      <c r="P558" s="576"/>
      <c r="Q558" s="576"/>
      <c r="R558" s="576"/>
      <c r="S558" s="576"/>
      <c r="T558" s="576"/>
      <c r="U558" s="576"/>
      <c r="V558" s="576"/>
      <c r="W558" s="576"/>
      <c r="X558" s="576"/>
      <c r="Y558" s="576"/>
      <c r="Z558" s="576"/>
      <c r="AA558" s="576"/>
      <c r="AB558" s="576"/>
      <c r="AC558" s="576"/>
      <c r="AD558" s="635"/>
      <c r="AE558" s="636"/>
      <c r="AF558" s="639"/>
      <c r="AG558" s="639"/>
      <c r="AH558" s="639"/>
      <c r="AI558" s="639"/>
    </row>
    <row r="559" spans="2:35">
      <c r="B559" s="634"/>
      <c r="C559" s="634"/>
      <c r="D559" s="634"/>
      <c r="E559" s="634"/>
      <c r="F559" s="634"/>
      <c r="G559" s="634"/>
      <c r="H559" s="576"/>
      <c r="I559" s="576"/>
      <c r="J559" s="576"/>
      <c r="K559" s="576"/>
      <c r="L559" s="576"/>
      <c r="M559" s="576"/>
      <c r="N559" s="576"/>
      <c r="O559" s="576"/>
      <c r="P559" s="576"/>
      <c r="Q559" s="576"/>
      <c r="R559" s="576"/>
      <c r="S559" s="576"/>
      <c r="T559" s="576"/>
      <c r="U559" s="576"/>
      <c r="V559" s="576"/>
      <c r="W559" s="576"/>
      <c r="X559" s="576"/>
      <c r="Y559" s="576"/>
      <c r="Z559" s="576"/>
      <c r="AA559" s="576"/>
      <c r="AB559" s="576"/>
      <c r="AC559" s="576"/>
      <c r="AD559" s="635"/>
      <c r="AE559" s="636"/>
      <c r="AF559" s="639"/>
      <c r="AG559" s="639"/>
      <c r="AH559" s="639"/>
      <c r="AI559" s="639"/>
    </row>
    <row r="560" spans="2:35">
      <c r="B560" s="634"/>
      <c r="C560" s="634"/>
      <c r="D560" s="634"/>
      <c r="E560" s="634"/>
      <c r="F560" s="634"/>
      <c r="G560" s="634"/>
      <c r="H560" s="576"/>
      <c r="I560" s="576"/>
      <c r="J560" s="576"/>
      <c r="K560" s="576"/>
      <c r="L560" s="576"/>
      <c r="M560" s="576"/>
      <c r="N560" s="576"/>
      <c r="O560" s="576"/>
      <c r="P560" s="576"/>
      <c r="Q560" s="576"/>
      <c r="R560" s="576"/>
      <c r="S560" s="576"/>
      <c r="T560" s="576"/>
      <c r="U560" s="576"/>
      <c r="V560" s="576"/>
      <c r="W560" s="576"/>
      <c r="X560" s="576"/>
      <c r="Y560" s="576"/>
      <c r="Z560" s="576"/>
      <c r="AA560" s="576"/>
      <c r="AB560" s="576"/>
      <c r="AC560" s="576"/>
      <c r="AD560" s="635"/>
      <c r="AE560" s="636"/>
      <c r="AF560" s="639"/>
      <c r="AG560" s="639"/>
      <c r="AH560" s="639"/>
      <c r="AI560" s="639"/>
    </row>
    <row r="561" spans="2:35">
      <c r="B561" s="634"/>
      <c r="C561" s="634"/>
      <c r="D561" s="634"/>
      <c r="E561" s="634"/>
      <c r="F561" s="634"/>
      <c r="G561" s="634"/>
      <c r="H561" s="576"/>
      <c r="I561" s="576"/>
      <c r="J561" s="576"/>
      <c r="K561" s="576"/>
      <c r="L561" s="576"/>
      <c r="M561" s="576"/>
      <c r="N561" s="576"/>
      <c r="O561" s="576"/>
      <c r="P561" s="576"/>
      <c r="Q561" s="576"/>
      <c r="R561" s="576"/>
      <c r="S561" s="576"/>
      <c r="T561" s="576"/>
      <c r="U561" s="576"/>
      <c r="V561" s="576"/>
      <c r="W561" s="576"/>
      <c r="X561" s="576"/>
      <c r="Y561" s="576"/>
      <c r="Z561" s="576"/>
      <c r="AA561" s="576"/>
      <c r="AB561" s="576"/>
      <c r="AC561" s="576"/>
      <c r="AD561" s="635"/>
      <c r="AE561" s="636"/>
      <c r="AF561" s="639"/>
      <c r="AG561" s="639"/>
      <c r="AH561" s="639"/>
      <c r="AI561" s="639"/>
    </row>
    <row r="562" spans="2:35">
      <c r="B562" s="634"/>
      <c r="C562" s="634"/>
      <c r="D562" s="634"/>
      <c r="E562" s="634"/>
      <c r="F562" s="634"/>
      <c r="G562" s="634"/>
      <c r="H562" s="576"/>
      <c r="I562" s="576"/>
      <c r="J562" s="576"/>
      <c r="K562" s="576"/>
      <c r="L562" s="576"/>
      <c r="M562" s="576"/>
      <c r="N562" s="576"/>
      <c r="O562" s="576"/>
      <c r="P562" s="576"/>
      <c r="Q562" s="576"/>
      <c r="R562" s="576"/>
      <c r="S562" s="576"/>
      <c r="T562" s="576"/>
      <c r="U562" s="576"/>
      <c r="V562" s="576"/>
      <c r="W562" s="576"/>
      <c r="X562" s="576"/>
      <c r="Y562" s="576"/>
      <c r="Z562" s="576"/>
      <c r="AA562" s="576"/>
      <c r="AB562" s="576"/>
      <c r="AC562" s="576"/>
      <c r="AD562" s="635"/>
      <c r="AE562" s="636"/>
      <c r="AF562" s="639"/>
      <c r="AG562" s="639"/>
      <c r="AH562" s="639"/>
      <c r="AI562" s="639"/>
    </row>
    <row r="563" spans="2:35">
      <c r="B563" s="634"/>
      <c r="C563" s="634"/>
      <c r="D563" s="634"/>
      <c r="E563" s="634"/>
      <c r="F563" s="634"/>
      <c r="G563" s="634"/>
      <c r="H563" s="576"/>
      <c r="I563" s="576"/>
      <c r="J563" s="576"/>
      <c r="K563" s="576"/>
      <c r="L563" s="576"/>
      <c r="M563" s="576"/>
      <c r="N563" s="576"/>
      <c r="O563" s="576"/>
      <c r="P563" s="576"/>
      <c r="Q563" s="576"/>
      <c r="R563" s="576"/>
      <c r="S563" s="576"/>
      <c r="T563" s="576"/>
      <c r="U563" s="576"/>
      <c r="V563" s="576"/>
      <c r="W563" s="576"/>
      <c r="X563" s="576"/>
      <c r="Y563" s="576"/>
      <c r="Z563" s="576"/>
      <c r="AA563" s="576"/>
      <c r="AB563" s="576"/>
      <c r="AC563" s="576"/>
      <c r="AD563" s="635"/>
      <c r="AE563" s="636"/>
      <c r="AF563" s="639"/>
      <c r="AG563" s="639"/>
      <c r="AH563" s="639"/>
      <c r="AI563" s="639"/>
    </row>
    <row r="564" spans="2:35">
      <c r="B564" s="634"/>
      <c r="C564" s="634"/>
      <c r="D564" s="634"/>
      <c r="E564" s="634"/>
      <c r="F564" s="634"/>
      <c r="G564" s="634"/>
      <c r="H564" s="576"/>
      <c r="I564" s="576"/>
      <c r="J564" s="576"/>
      <c r="K564" s="576"/>
      <c r="L564" s="576"/>
      <c r="M564" s="576"/>
      <c r="N564" s="576"/>
      <c r="O564" s="576"/>
      <c r="P564" s="576"/>
      <c r="Q564" s="576"/>
      <c r="R564" s="576"/>
      <c r="S564" s="576"/>
      <c r="T564" s="576"/>
      <c r="U564" s="576"/>
      <c r="V564" s="576"/>
      <c r="W564" s="576"/>
      <c r="X564" s="576"/>
      <c r="Y564" s="576"/>
      <c r="Z564" s="576"/>
      <c r="AA564" s="576"/>
      <c r="AB564" s="576"/>
      <c r="AC564" s="576"/>
      <c r="AD564" s="635"/>
      <c r="AE564" s="636"/>
      <c r="AF564" s="639"/>
      <c r="AG564" s="639"/>
      <c r="AH564" s="639"/>
      <c r="AI564" s="639"/>
    </row>
    <row r="565" spans="2:35">
      <c r="B565" s="634"/>
      <c r="C565" s="634"/>
      <c r="D565" s="634"/>
      <c r="E565" s="634"/>
      <c r="F565" s="634"/>
      <c r="G565" s="634"/>
      <c r="H565" s="576"/>
      <c r="I565" s="576"/>
      <c r="J565" s="576"/>
      <c r="K565" s="576"/>
      <c r="L565" s="576"/>
      <c r="M565" s="576"/>
      <c r="N565" s="576"/>
      <c r="O565" s="576"/>
      <c r="P565" s="576"/>
      <c r="Q565" s="576"/>
      <c r="R565" s="576"/>
      <c r="S565" s="576"/>
      <c r="T565" s="576"/>
      <c r="U565" s="576"/>
      <c r="V565" s="576"/>
      <c r="W565" s="576"/>
      <c r="X565" s="576"/>
      <c r="Y565" s="576"/>
      <c r="Z565" s="576"/>
      <c r="AA565" s="576"/>
      <c r="AB565" s="576"/>
      <c r="AC565" s="576"/>
      <c r="AD565" s="635"/>
      <c r="AE565" s="636"/>
      <c r="AF565" s="639"/>
      <c r="AG565" s="639"/>
      <c r="AH565" s="639"/>
      <c r="AI565" s="639"/>
    </row>
    <row r="566" spans="2:35">
      <c r="B566" s="634"/>
      <c r="C566" s="634"/>
      <c r="D566" s="634"/>
      <c r="E566" s="634"/>
      <c r="F566" s="634"/>
      <c r="G566" s="634"/>
      <c r="H566" s="576"/>
      <c r="I566" s="576"/>
      <c r="J566" s="576"/>
      <c r="K566" s="576"/>
      <c r="L566" s="576"/>
      <c r="M566" s="576"/>
      <c r="N566" s="576"/>
      <c r="O566" s="576"/>
      <c r="P566" s="576"/>
      <c r="Q566" s="576"/>
      <c r="R566" s="576"/>
      <c r="S566" s="576"/>
      <c r="T566" s="576"/>
      <c r="U566" s="576"/>
      <c r="V566" s="576"/>
      <c r="W566" s="576"/>
      <c r="X566" s="576"/>
      <c r="Y566" s="576"/>
      <c r="Z566" s="576"/>
      <c r="AA566" s="576"/>
      <c r="AB566" s="576"/>
      <c r="AC566" s="576"/>
      <c r="AD566" s="635"/>
      <c r="AE566" s="636"/>
      <c r="AF566" s="639"/>
      <c r="AG566" s="639"/>
      <c r="AH566" s="639"/>
      <c r="AI566" s="639"/>
    </row>
    <row r="567" spans="2:35">
      <c r="B567" s="634"/>
      <c r="C567" s="634"/>
      <c r="D567" s="634"/>
      <c r="E567" s="634"/>
      <c r="F567" s="634"/>
      <c r="G567" s="634"/>
      <c r="H567" s="576"/>
      <c r="I567" s="576"/>
      <c r="J567" s="576"/>
      <c r="K567" s="576"/>
      <c r="L567" s="576"/>
      <c r="M567" s="576"/>
      <c r="N567" s="576"/>
      <c r="O567" s="576"/>
      <c r="P567" s="576"/>
      <c r="Q567" s="576"/>
      <c r="R567" s="576"/>
      <c r="S567" s="576"/>
      <c r="T567" s="576"/>
      <c r="U567" s="576"/>
      <c r="V567" s="576"/>
      <c r="W567" s="576"/>
      <c r="X567" s="576"/>
      <c r="Y567" s="576"/>
      <c r="Z567" s="576"/>
      <c r="AA567" s="576"/>
      <c r="AB567" s="576"/>
      <c r="AC567" s="576"/>
      <c r="AD567" s="635"/>
      <c r="AE567" s="636"/>
      <c r="AF567" s="639"/>
      <c r="AG567" s="639"/>
      <c r="AH567" s="639"/>
      <c r="AI567" s="639"/>
    </row>
    <row r="568" spans="2:35">
      <c r="B568" s="634"/>
      <c r="C568" s="634"/>
      <c r="D568" s="634"/>
      <c r="E568" s="634"/>
      <c r="F568" s="634"/>
      <c r="G568" s="634"/>
      <c r="H568" s="576"/>
      <c r="I568" s="576"/>
      <c r="J568" s="576"/>
      <c r="K568" s="576"/>
      <c r="L568" s="576"/>
      <c r="M568" s="576"/>
      <c r="N568" s="576"/>
      <c r="O568" s="576"/>
      <c r="P568" s="576"/>
      <c r="Q568" s="576"/>
      <c r="R568" s="576"/>
      <c r="S568" s="576"/>
      <c r="T568" s="576"/>
      <c r="U568" s="576"/>
      <c r="V568" s="576"/>
      <c r="W568" s="576"/>
      <c r="X568" s="576"/>
      <c r="Y568" s="576"/>
      <c r="Z568" s="576"/>
      <c r="AA568" s="576"/>
      <c r="AB568" s="576"/>
      <c r="AC568" s="576"/>
      <c r="AD568" s="635"/>
      <c r="AE568" s="636"/>
      <c r="AF568" s="639"/>
      <c r="AG568" s="639"/>
      <c r="AH568" s="639"/>
      <c r="AI568" s="639"/>
    </row>
    <row r="569" spans="2:35">
      <c r="B569" s="634"/>
      <c r="C569" s="634"/>
      <c r="D569" s="634"/>
      <c r="E569" s="634"/>
      <c r="F569" s="634"/>
      <c r="G569" s="634"/>
      <c r="H569" s="576"/>
      <c r="I569" s="576"/>
      <c r="J569" s="576"/>
      <c r="K569" s="576"/>
      <c r="L569" s="576"/>
      <c r="M569" s="576"/>
      <c r="N569" s="576"/>
      <c r="O569" s="576"/>
      <c r="P569" s="576"/>
      <c r="Q569" s="576"/>
      <c r="R569" s="576"/>
      <c r="S569" s="576"/>
      <c r="T569" s="576"/>
      <c r="U569" s="576"/>
      <c r="V569" s="576"/>
      <c r="W569" s="576"/>
      <c r="X569" s="576"/>
      <c r="Y569" s="576"/>
      <c r="Z569" s="576"/>
      <c r="AA569" s="576"/>
      <c r="AB569" s="576"/>
      <c r="AC569" s="576"/>
      <c r="AD569" s="635"/>
      <c r="AE569" s="636"/>
      <c r="AF569" s="639"/>
      <c r="AG569" s="639"/>
      <c r="AH569" s="639"/>
      <c r="AI569" s="639"/>
    </row>
    <row r="570" spans="2:35">
      <c r="B570" s="634"/>
      <c r="C570" s="634"/>
      <c r="D570" s="634"/>
      <c r="E570" s="634"/>
      <c r="F570" s="634"/>
      <c r="G570" s="634"/>
      <c r="H570" s="576"/>
      <c r="I570" s="576"/>
      <c r="J570" s="576"/>
      <c r="K570" s="576"/>
      <c r="L570" s="576"/>
      <c r="M570" s="576"/>
      <c r="N570" s="576"/>
      <c r="O570" s="576"/>
      <c r="P570" s="576"/>
      <c r="Q570" s="576"/>
      <c r="R570" s="576"/>
      <c r="S570" s="576"/>
      <c r="T570" s="576"/>
      <c r="U570" s="576"/>
      <c r="V570" s="576"/>
      <c r="W570" s="576"/>
      <c r="X570" s="576"/>
      <c r="Y570" s="576"/>
      <c r="Z570" s="576"/>
      <c r="AA570" s="576"/>
      <c r="AB570" s="576"/>
      <c r="AC570" s="576"/>
      <c r="AD570" s="635"/>
      <c r="AE570" s="636"/>
      <c r="AF570" s="639"/>
      <c r="AG570" s="639"/>
      <c r="AH570" s="639"/>
      <c r="AI570" s="639"/>
    </row>
    <row r="571" spans="2:35">
      <c r="B571" s="634"/>
      <c r="C571" s="634"/>
      <c r="D571" s="634"/>
      <c r="E571" s="634"/>
      <c r="F571" s="634"/>
      <c r="G571" s="634"/>
      <c r="H571" s="576"/>
      <c r="I571" s="576"/>
      <c r="J571" s="576"/>
      <c r="K571" s="576"/>
      <c r="L571" s="576"/>
      <c r="M571" s="576"/>
      <c r="N571" s="576"/>
      <c r="O571" s="576"/>
      <c r="P571" s="576"/>
      <c r="Q571" s="576"/>
      <c r="R571" s="576"/>
      <c r="S571" s="576"/>
      <c r="T571" s="576"/>
      <c r="U571" s="576"/>
      <c r="V571" s="576"/>
      <c r="W571" s="576"/>
      <c r="X571" s="576"/>
      <c r="Y571" s="576"/>
      <c r="Z571" s="576"/>
      <c r="AA571" s="576"/>
      <c r="AB571" s="576"/>
      <c r="AC571" s="576"/>
      <c r="AD571" s="635"/>
      <c r="AE571" s="636"/>
      <c r="AF571" s="639"/>
      <c r="AG571" s="639"/>
      <c r="AH571" s="639"/>
      <c r="AI571" s="639"/>
    </row>
    <row r="572" spans="2:35">
      <c r="B572" s="634"/>
      <c r="C572" s="634"/>
      <c r="D572" s="634"/>
      <c r="E572" s="634"/>
      <c r="F572" s="634"/>
      <c r="G572" s="634"/>
      <c r="H572" s="576"/>
      <c r="I572" s="576"/>
      <c r="J572" s="576"/>
      <c r="K572" s="576"/>
      <c r="L572" s="576"/>
      <c r="M572" s="576"/>
      <c r="N572" s="576"/>
      <c r="O572" s="576"/>
      <c r="P572" s="576"/>
      <c r="Q572" s="576"/>
      <c r="R572" s="576"/>
      <c r="S572" s="576"/>
      <c r="T572" s="576"/>
      <c r="U572" s="576"/>
      <c r="V572" s="576"/>
      <c r="W572" s="576"/>
      <c r="X572" s="576"/>
      <c r="Y572" s="576"/>
      <c r="Z572" s="576"/>
      <c r="AA572" s="576"/>
      <c r="AB572" s="576"/>
      <c r="AC572" s="576"/>
      <c r="AD572" s="635"/>
      <c r="AE572" s="636"/>
      <c r="AF572" s="639"/>
      <c r="AG572" s="639"/>
      <c r="AH572" s="639"/>
      <c r="AI572" s="639"/>
    </row>
    <row r="573" spans="2:35">
      <c r="B573" s="634"/>
      <c r="C573" s="634"/>
      <c r="D573" s="634"/>
      <c r="E573" s="634"/>
      <c r="F573" s="634"/>
      <c r="G573" s="634"/>
      <c r="H573" s="576"/>
      <c r="I573" s="576"/>
      <c r="J573" s="576"/>
      <c r="K573" s="576"/>
      <c r="L573" s="576"/>
      <c r="M573" s="576"/>
      <c r="N573" s="576"/>
      <c r="O573" s="576"/>
      <c r="P573" s="576"/>
      <c r="Q573" s="576"/>
      <c r="R573" s="576"/>
      <c r="S573" s="576"/>
      <c r="T573" s="576"/>
      <c r="U573" s="576"/>
      <c r="V573" s="576"/>
      <c r="W573" s="576"/>
      <c r="X573" s="576"/>
      <c r="Y573" s="576"/>
      <c r="Z573" s="576"/>
      <c r="AA573" s="576"/>
      <c r="AB573" s="576"/>
      <c r="AC573" s="576"/>
      <c r="AD573" s="635"/>
      <c r="AE573" s="636"/>
      <c r="AF573" s="639"/>
      <c r="AG573" s="639"/>
      <c r="AH573" s="639"/>
      <c r="AI573" s="639"/>
    </row>
    <row r="574" spans="2:35">
      <c r="B574" s="634"/>
      <c r="C574" s="634"/>
      <c r="D574" s="634"/>
      <c r="E574" s="634"/>
      <c r="F574" s="634"/>
      <c r="G574" s="634"/>
      <c r="H574" s="576"/>
      <c r="I574" s="576"/>
      <c r="J574" s="576"/>
      <c r="K574" s="576"/>
      <c r="L574" s="576"/>
      <c r="M574" s="576"/>
      <c r="N574" s="576"/>
      <c r="O574" s="576"/>
      <c r="P574" s="576"/>
      <c r="Q574" s="576"/>
      <c r="R574" s="576"/>
      <c r="S574" s="576"/>
      <c r="T574" s="576"/>
      <c r="U574" s="576"/>
      <c r="V574" s="576"/>
      <c r="W574" s="576"/>
      <c r="X574" s="576"/>
      <c r="Y574" s="576"/>
      <c r="Z574" s="576"/>
      <c r="AA574" s="576"/>
      <c r="AB574" s="576"/>
      <c r="AC574" s="576"/>
      <c r="AD574" s="635"/>
      <c r="AE574" s="636"/>
      <c r="AF574" s="639"/>
      <c r="AG574" s="639"/>
      <c r="AH574" s="639"/>
      <c r="AI574" s="639"/>
    </row>
    <row r="575" spans="2:35">
      <c r="B575" s="634"/>
      <c r="C575" s="634"/>
      <c r="D575" s="634"/>
      <c r="E575" s="634"/>
      <c r="F575" s="634"/>
      <c r="G575" s="634"/>
      <c r="H575" s="576"/>
      <c r="I575" s="576"/>
      <c r="J575" s="576"/>
      <c r="K575" s="576"/>
      <c r="L575" s="576"/>
      <c r="M575" s="576"/>
      <c r="N575" s="576"/>
      <c r="O575" s="576"/>
      <c r="P575" s="576"/>
      <c r="Q575" s="576"/>
      <c r="R575" s="576"/>
      <c r="S575" s="576"/>
      <c r="T575" s="576"/>
      <c r="U575" s="576"/>
      <c r="V575" s="576"/>
      <c r="W575" s="576"/>
      <c r="X575" s="576"/>
      <c r="Y575" s="576"/>
      <c r="Z575" s="576"/>
      <c r="AA575" s="576"/>
      <c r="AB575" s="576"/>
      <c r="AC575" s="576"/>
      <c r="AD575" s="635"/>
      <c r="AE575" s="636"/>
      <c r="AF575" s="639"/>
      <c r="AG575" s="639"/>
      <c r="AH575" s="639"/>
      <c r="AI575" s="639"/>
    </row>
    <row r="576" spans="2:35">
      <c r="B576" s="634"/>
      <c r="C576" s="634"/>
      <c r="D576" s="634"/>
      <c r="E576" s="634"/>
      <c r="F576" s="634"/>
      <c r="G576" s="634"/>
      <c r="H576" s="576"/>
      <c r="I576" s="576"/>
      <c r="J576" s="576"/>
      <c r="K576" s="576"/>
      <c r="L576" s="576"/>
      <c r="M576" s="576"/>
      <c r="N576" s="576"/>
      <c r="O576" s="576"/>
      <c r="P576" s="576"/>
      <c r="Q576" s="576"/>
      <c r="R576" s="576"/>
      <c r="S576" s="576"/>
      <c r="T576" s="576"/>
      <c r="U576" s="576"/>
      <c r="V576" s="576"/>
      <c r="W576" s="576"/>
      <c r="X576" s="576"/>
      <c r="Y576" s="576"/>
      <c r="Z576" s="576"/>
      <c r="AA576" s="576"/>
      <c r="AB576" s="576"/>
      <c r="AC576" s="576"/>
      <c r="AD576" s="635"/>
      <c r="AE576" s="636"/>
      <c r="AF576" s="639"/>
      <c r="AG576" s="639"/>
      <c r="AH576" s="639"/>
      <c r="AI576" s="639"/>
    </row>
    <row r="577" spans="2:35">
      <c r="B577" s="634"/>
      <c r="C577" s="634"/>
      <c r="D577" s="634"/>
      <c r="E577" s="634"/>
      <c r="F577" s="634"/>
      <c r="G577" s="634"/>
      <c r="H577" s="576"/>
      <c r="I577" s="576"/>
      <c r="J577" s="576"/>
      <c r="K577" s="576"/>
      <c r="L577" s="576"/>
      <c r="M577" s="576"/>
      <c r="N577" s="576"/>
      <c r="O577" s="576"/>
      <c r="P577" s="576"/>
      <c r="Q577" s="576"/>
      <c r="R577" s="576"/>
      <c r="S577" s="576"/>
      <c r="T577" s="576"/>
      <c r="U577" s="576"/>
      <c r="V577" s="576"/>
      <c r="W577" s="576"/>
      <c r="X577" s="576"/>
      <c r="Y577" s="576"/>
      <c r="Z577" s="576"/>
      <c r="AA577" s="576"/>
      <c r="AB577" s="576"/>
      <c r="AC577" s="576"/>
      <c r="AD577" s="635"/>
      <c r="AE577" s="636"/>
      <c r="AF577" s="639"/>
      <c r="AG577" s="639"/>
      <c r="AH577" s="639"/>
      <c r="AI577" s="639"/>
    </row>
    <row r="578" spans="2:35">
      <c r="B578" s="634"/>
      <c r="C578" s="634"/>
      <c r="D578" s="634"/>
      <c r="E578" s="634"/>
      <c r="F578" s="634"/>
      <c r="G578" s="634"/>
      <c r="H578" s="576"/>
      <c r="I578" s="576"/>
      <c r="J578" s="576"/>
      <c r="K578" s="576"/>
      <c r="L578" s="576"/>
      <c r="M578" s="576"/>
      <c r="N578" s="576"/>
      <c r="O578" s="576"/>
      <c r="P578" s="576"/>
      <c r="Q578" s="576"/>
      <c r="R578" s="576"/>
      <c r="S578" s="576"/>
      <c r="T578" s="576"/>
      <c r="U578" s="576"/>
      <c r="V578" s="576"/>
      <c r="W578" s="576"/>
      <c r="X578" s="576"/>
      <c r="Y578" s="576"/>
      <c r="Z578" s="576"/>
      <c r="AA578" s="576"/>
      <c r="AB578" s="576"/>
      <c r="AC578" s="576"/>
      <c r="AD578" s="635"/>
      <c r="AE578" s="636"/>
      <c r="AF578" s="639"/>
      <c r="AG578" s="639"/>
      <c r="AH578" s="639"/>
      <c r="AI578" s="639"/>
    </row>
    <row r="579" spans="2:35">
      <c r="B579" s="634"/>
      <c r="C579" s="634"/>
      <c r="D579" s="634"/>
      <c r="E579" s="634"/>
      <c r="F579" s="634"/>
      <c r="G579" s="634"/>
      <c r="H579" s="576"/>
      <c r="I579" s="576"/>
      <c r="J579" s="576"/>
      <c r="K579" s="576"/>
      <c r="L579" s="576"/>
      <c r="M579" s="576"/>
      <c r="N579" s="576"/>
      <c r="O579" s="576"/>
      <c r="P579" s="576"/>
      <c r="Q579" s="576"/>
      <c r="R579" s="576"/>
      <c r="S579" s="576"/>
      <c r="T579" s="576"/>
      <c r="U579" s="576"/>
      <c r="V579" s="576"/>
      <c r="W579" s="576"/>
      <c r="X579" s="576"/>
      <c r="Y579" s="576"/>
      <c r="Z579" s="576"/>
      <c r="AA579" s="576"/>
      <c r="AB579" s="576"/>
      <c r="AC579" s="576"/>
      <c r="AD579" s="635"/>
      <c r="AE579" s="636"/>
      <c r="AF579" s="639"/>
      <c r="AG579" s="639"/>
      <c r="AH579" s="639"/>
      <c r="AI579" s="639"/>
    </row>
    <row r="580" spans="2:35">
      <c r="B580" s="634"/>
      <c r="C580" s="634"/>
      <c r="D580" s="634"/>
      <c r="E580" s="634"/>
      <c r="F580" s="634"/>
      <c r="G580" s="634"/>
      <c r="H580" s="576"/>
      <c r="I580" s="576"/>
      <c r="J580" s="576"/>
      <c r="K580" s="576"/>
      <c r="L580" s="576"/>
      <c r="M580" s="576"/>
      <c r="N580" s="576"/>
      <c r="O580" s="576"/>
      <c r="P580" s="576"/>
      <c r="Q580" s="576"/>
      <c r="R580" s="576"/>
      <c r="S580" s="576"/>
      <c r="T580" s="576"/>
      <c r="U580" s="576"/>
      <c r="V580" s="576"/>
      <c r="W580" s="576"/>
      <c r="X580" s="576"/>
      <c r="Y580" s="576"/>
      <c r="Z580" s="576"/>
      <c r="AA580" s="576"/>
      <c r="AB580" s="576"/>
      <c r="AC580" s="576"/>
      <c r="AD580" s="635"/>
      <c r="AE580" s="636"/>
      <c r="AF580" s="639"/>
      <c r="AG580" s="639"/>
      <c r="AH580" s="639"/>
      <c r="AI580" s="639"/>
    </row>
    <row r="581" spans="2:35">
      <c r="B581" s="634"/>
      <c r="C581" s="634"/>
      <c r="D581" s="634"/>
      <c r="E581" s="634"/>
      <c r="F581" s="634"/>
      <c r="G581" s="634"/>
      <c r="H581" s="576"/>
      <c r="I581" s="576"/>
      <c r="J581" s="576"/>
      <c r="K581" s="576"/>
      <c r="L581" s="576"/>
      <c r="M581" s="576"/>
      <c r="N581" s="576"/>
      <c r="O581" s="576"/>
      <c r="P581" s="576"/>
      <c r="Q581" s="576"/>
      <c r="R581" s="576"/>
      <c r="S581" s="576"/>
      <c r="T581" s="576"/>
      <c r="U581" s="576"/>
      <c r="V581" s="576"/>
      <c r="W581" s="576"/>
      <c r="X581" s="576"/>
      <c r="Y581" s="576"/>
      <c r="Z581" s="576"/>
      <c r="AA581" s="576"/>
      <c r="AB581" s="576"/>
      <c r="AC581" s="576"/>
      <c r="AD581" s="635"/>
      <c r="AE581" s="636"/>
      <c r="AF581" s="639"/>
      <c r="AG581" s="639"/>
      <c r="AH581" s="639"/>
      <c r="AI581" s="639"/>
    </row>
    <row r="582" spans="2:35">
      <c r="B582" s="634"/>
      <c r="C582" s="634"/>
      <c r="D582" s="634"/>
      <c r="E582" s="634"/>
      <c r="F582" s="634"/>
      <c r="G582" s="634"/>
      <c r="H582" s="576"/>
      <c r="I582" s="576"/>
      <c r="J582" s="576"/>
      <c r="K582" s="576"/>
      <c r="L582" s="576"/>
      <c r="M582" s="576"/>
      <c r="N582" s="576"/>
      <c r="O582" s="576"/>
      <c r="P582" s="576"/>
      <c r="Q582" s="576"/>
      <c r="R582" s="576"/>
      <c r="S582" s="576"/>
      <c r="T582" s="576"/>
      <c r="U582" s="576"/>
      <c r="V582" s="576"/>
      <c r="W582" s="576"/>
      <c r="X582" s="576"/>
      <c r="Y582" s="576"/>
      <c r="Z582" s="576"/>
      <c r="AA582" s="576"/>
      <c r="AB582" s="576"/>
      <c r="AC582" s="576"/>
      <c r="AD582" s="635"/>
      <c r="AE582" s="636"/>
      <c r="AF582" s="639"/>
      <c r="AG582" s="639"/>
      <c r="AH582" s="639"/>
      <c r="AI582" s="639"/>
    </row>
    <row r="583" spans="2:35">
      <c r="B583" s="634"/>
      <c r="C583" s="634"/>
      <c r="D583" s="634"/>
      <c r="E583" s="634"/>
      <c r="F583" s="634"/>
      <c r="G583" s="634"/>
      <c r="H583" s="576"/>
      <c r="I583" s="576"/>
      <c r="J583" s="576"/>
      <c r="K583" s="576"/>
      <c r="L583" s="576"/>
      <c r="M583" s="576"/>
      <c r="N583" s="576"/>
      <c r="O583" s="576"/>
      <c r="P583" s="576"/>
      <c r="Q583" s="576"/>
      <c r="R583" s="576"/>
      <c r="S583" s="576"/>
      <c r="T583" s="576"/>
      <c r="U583" s="576"/>
      <c r="V583" s="576"/>
      <c r="W583" s="576"/>
      <c r="X583" s="576"/>
      <c r="Y583" s="576"/>
      <c r="Z583" s="576"/>
      <c r="AA583" s="576"/>
      <c r="AB583" s="576"/>
      <c r="AC583" s="576"/>
      <c r="AD583" s="635"/>
      <c r="AE583" s="636"/>
      <c r="AF583" s="639"/>
      <c r="AG583" s="639"/>
      <c r="AH583" s="639"/>
      <c r="AI583" s="639"/>
    </row>
    <row r="584" spans="2:35">
      <c r="B584" s="634"/>
      <c r="C584" s="634"/>
      <c r="D584" s="634"/>
      <c r="E584" s="634"/>
      <c r="F584" s="634"/>
      <c r="G584" s="634"/>
      <c r="H584" s="576"/>
      <c r="I584" s="576"/>
      <c r="J584" s="576"/>
      <c r="K584" s="576"/>
      <c r="L584" s="576"/>
      <c r="M584" s="576"/>
      <c r="N584" s="576"/>
      <c r="O584" s="576"/>
      <c r="P584" s="576"/>
      <c r="Q584" s="576"/>
      <c r="R584" s="576"/>
      <c r="S584" s="576"/>
      <c r="T584" s="576"/>
      <c r="U584" s="576"/>
      <c r="V584" s="576"/>
      <c r="W584" s="576"/>
      <c r="X584" s="576"/>
      <c r="Y584" s="576"/>
      <c r="Z584" s="576"/>
      <c r="AA584" s="576"/>
      <c r="AB584" s="576"/>
      <c r="AC584" s="576"/>
      <c r="AD584" s="635"/>
      <c r="AE584" s="636"/>
      <c r="AF584" s="639"/>
      <c r="AG584" s="639"/>
      <c r="AH584" s="639"/>
      <c r="AI584" s="639"/>
    </row>
    <row r="585" spans="2:35">
      <c r="B585" s="634"/>
      <c r="C585" s="634"/>
      <c r="D585" s="634"/>
      <c r="E585" s="634"/>
      <c r="F585" s="634"/>
      <c r="G585" s="634"/>
      <c r="H585" s="576"/>
      <c r="I585" s="576"/>
      <c r="J585" s="576"/>
      <c r="K585" s="576"/>
      <c r="L585" s="576"/>
      <c r="M585" s="576"/>
      <c r="N585" s="576"/>
      <c r="O585" s="576"/>
      <c r="P585" s="576"/>
      <c r="Q585" s="576"/>
      <c r="R585" s="576"/>
      <c r="S585" s="576"/>
      <c r="T585" s="576"/>
      <c r="U585" s="576"/>
      <c r="V585" s="576"/>
      <c r="W585" s="576"/>
      <c r="X585" s="576"/>
      <c r="Y585" s="576"/>
      <c r="Z585" s="576"/>
      <c r="AA585" s="576"/>
      <c r="AB585" s="576"/>
      <c r="AC585" s="576"/>
      <c r="AD585" s="635"/>
      <c r="AE585" s="636"/>
      <c r="AF585" s="639"/>
      <c r="AG585" s="639"/>
      <c r="AH585" s="639"/>
      <c r="AI585" s="639"/>
    </row>
    <row r="586" spans="2:35">
      <c r="B586" s="634"/>
      <c r="C586" s="634"/>
      <c r="D586" s="634"/>
      <c r="E586" s="634"/>
      <c r="F586" s="634"/>
      <c r="G586" s="634"/>
      <c r="H586" s="576"/>
      <c r="I586" s="576"/>
      <c r="J586" s="576"/>
      <c r="K586" s="576"/>
      <c r="L586" s="576"/>
      <c r="M586" s="576"/>
      <c r="N586" s="576"/>
      <c r="O586" s="576"/>
      <c r="P586" s="576"/>
      <c r="Q586" s="576"/>
      <c r="R586" s="576"/>
      <c r="S586" s="576"/>
      <c r="T586" s="576"/>
      <c r="U586" s="576"/>
      <c r="V586" s="576"/>
      <c r="W586" s="576"/>
      <c r="X586" s="576"/>
      <c r="Y586" s="576"/>
      <c r="Z586" s="576"/>
      <c r="AA586" s="576"/>
      <c r="AB586" s="576"/>
      <c r="AC586" s="576"/>
      <c r="AD586" s="635"/>
      <c r="AE586" s="636"/>
      <c r="AF586" s="639"/>
      <c r="AG586" s="639"/>
      <c r="AH586" s="639"/>
      <c r="AI586" s="639"/>
    </row>
    <row r="587" spans="2:35">
      <c r="B587" s="634"/>
      <c r="C587" s="634"/>
      <c r="D587" s="634"/>
      <c r="E587" s="634"/>
      <c r="F587" s="634"/>
      <c r="G587" s="634"/>
      <c r="H587" s="576"/>
      <c r="I587" s="576"/>
      <c r="J587" s="576"/>
      <c r="K587" s="576"/>
      <c r="L587" s="576"/>
      <c r="M587" s="576"/>
      <c r="N587" s="576"/>
      <c r="O587" s="576"/>
      <c r="P587" s="576"/>
      <c r="Q587" s="576"/>
      <c r="R587" s="576"/>
      <c r="S587" s="576"/>
      <c r="T587" s="576"/>
      <c r="U587" s="576"/>
      <c r="V587" s="576"/>
      <c r="W587" s="576"/>
      <c r="X587" s="576"/>
      <c r="Y587" s="576"/>
      <c r="Z587" s="576"/>
      <c r="AA587" s="576"/>
      <c r="AB587" s="576"/>
      <c r="AC587" s="576"/>
      <c r="AD587" s="635"/>
      <c r="AE587" s="636"/>
      <c r="AF587" s="639"/>
      <c r="AG587" s="639"/>
      <c r="AH587" s="639"/>
      <c r="AI587" s="639"/>
    </row>
    <row r="588" spans="2:35">
      <c r="B588" s="634"/>
      <c r="C588" s="634"/>
      <c r="D588" s="634"/>
      <c r="E588" s="634"/>
      <c r="F588" s="634"/>
      <c r="G588" s="634"/>
      <c r="H588" s="576"/>
      <c r="I588" s="576"/>
      <c r="J588" s="576"/>
      <c r="K588" s="576"/>
      <c r="L588" s="576"/>
      <c r="M588" s="576"/>
      <c r="N588" s="576"/>
      <c r="O588" s="576"/>
      <c r="P588" s="576"/>
      <c r="Q588" s="576"/>
      <c r="R588" s="576"/>
      <c r="S588" s="576"/>
      <c r="T588" s="576"/>
      <c r="U588" s="576"/>
      <c r="V588" s="576"/>
      <c r="W588" s="576"/>
      <c r="X588" s="576"/>
      <c r="Y588" s="576"/>
      <c r="Z588" s="576"/>
      <c r="AA588" s="576"/>
      <c r="AB588" s="576"/>
      <c r="AC588" s="576"/>
      <c r="AD588" s="635"/>
      <c r="AE588" s="636"/>
      <c r="AF588" s="639"/>
      <c r="AG588" s="639"/>
      <c r="AH588" s="639"/>
      <c r="AI588" s="639"/>
    </row>
    <row r="589" spans="2:35">
      <c r="B589" s="634"/>
      <c r="C589" s="634"/>
      <c r="D589" s="634"/>
      <c r="E589" s="634"/>
      <c r="F589" s="634"/>
      <c r="G589" s="634"/>
      <c r="H589" s="576"/>
      <c r="I589" s="576"/>
      <c r="J589" s="576"/>
      <c r="K589" s="576"/>
      <c r="L589" s="576"/>
      <c r="M589" s="576"/>
      <c r="N589" s="576"/>
      <c r="O589" s="576"/>
      <c r="P589" s="576"/>
      <c r="Q589" s="576"/>
      <c r="R589" s="576"/>
      <c r="S589" s="576"/>
      <c r="T589" s="576"/>
      <c r="U589" s="576"/>
      <c r="V589" s="576"/>
      <c r="W589" s="576"/>
      <c r="X589" s="576"/>
      <c r="Y589" s="576"/>
      <c r="Z589" s="576"/>
      <c r="AA589" s="576"/>
      <c r="AB589" s="576"/>
      <c r="AC589" s="576"/>
      <c r="AD589" s="635"/>
      <c r="AE589" s="636"/>
      <c r="AF589" s="639"/>
      <c r="AG589" s="639"/>
      <c r="AH589" s="639"/>
      <c r="AI589" s="639"/>
    </row>
    <row r="590" spans="2:35">
      <c r="B590" s="634"/>
      <c r="C590" s="634"/>
      <c r="D590" s="634"/>
      <c r="E590" s="634"/>
      <c r="F590" s="634"/>
      <c r="G590" s="634"/>
      <c r="H590" s="576"/>
      <c r="I590" s="576"/>
      <c r="J590" s="576"/>
      <c r="K590" s="576"/>
      <c r="L590" s="576"/>
      <c r="M590" s="576"/>
      <c r="N590" s="576"/>
      <c r="O590" s="576"/>
      <c r="P590" s="576"/>
      <c r="Q590" s="576"/>
      <c r="R590" s="576"/>
      <c r="S590" s="576"/>
      <c r="T590" s="576"/>
      <c r="U590" s="576"/>
      <c r="V590" s="576"/>
      <c r="W590" s="576"/>
      <c r="X590" s="576"/>
      <c r="Y590" s="576"/>
      <c r="Z590" s="576"/>
      <c r="AA590" s="576"/>
      <c r="AB590" s="576"/>
      <c r="AC590" s="576"/>
      <c r="AD590" s="635"/>
      <c r="AE590" s="636"/>
      <c r="AF590" s="639"/>
      <c r="AG590" s="639"/>
      <c r="AH590" s="639"/>
      <c r="AI590" s="639"/>
    </row>
    <row r="591" spans="2:35">
      <c r="B591" s="634"/>
      <c r="C591" s="634"/>
      <c r="D591" s="634"/>
      <c r="E591" s="634"/>
      <c r="F591" s="634"/>
      <c r="G591" s="634"/>
      <c r="H591" s="576"/>
      <c r="I591" s="576"/>
      <c r="J591" s="576"/>
      <c r="K591" s="576"/>
      <c r="L591" s="576"/>
      <c r="M591" s="576"/>
      <c r="N591" s="576"/>
      <c r="O591" s="576"/>
      <c r="P591" s="576"/>
      <c r="Q591" s="576"/>
      <c r="R591" s="576"/>
      <c r="S591" s="576"/>
      <c r="T591" s="576"/>
      <c r="U591" s="576"/>
      <c r="V591" s="576"/>
      <c r="W591" s="576"/>
      <c r="X591" s="576"/>
      <c r="Y591" s="576"/>
      <c r="Z591" s="576"/>
      <c r="AA591" s="576"/>
      <c r="AB591" s="576"/>
      <c r="AC591" s="576"/>
      <c r="AD591" s="635"/>
      <c r="AE591" s="636"/>
      <c r="AF591" s="639"/>
      <c r="AG591" s="639"/>
      <c r="AH591" s="639"/>
      <c r="AI591" s="639"/>
    </row>
    <row r="592" spans="2:35">
      <c r="B592" s="634"/>
      <c r="C592" s="634"/>
      <c r="D592" s="634"/>
      <c r="E592" s="634"/>
      <c r="F592" s="634"/>
      <c r="G592" s="634"/>
      <c r="H592" s="576"/>
      <c r="I592" s="576"/>
      <c r="J592" s="576"/>
      <c r="K592" s="576"/>
      <c r="L592" s="576"/>
      <c r="M592" s="576"/>
      <c r="N592" s="576"/>
      <c r="O592" s="576"/>
      <c r="P592" s="576"/>
      <c r="Q592" s="576"/>
      <c r="R592" s="576"/>
      <c r="S592" s="576"/>
      <c r="T592" s="576"/>
      <c r="U592" s="576"/>
      <c r="V592" s="576"/>
      <c r="W592" s="576"/>
      <c r="X592" s="576"/>
      <c r="Y592" s="576"/>
      <c r="Z592" s="576"/>
      <c r="AA592" s="576"/>
      <c r="AB592" s="576"/>
      <c r="AC592" s="576"/>
      <c r="AD592" s="635"/>
      <c r="AE592" s="636"/>
      <c r="AF592" s="639"/>
      <c r="AG592" s="639"/>
      <c r="AH592" s="639"/>
      <c r="AI592" s="639"/>
    </row>
    <row r="593" spans="2:35">
      <c r="B593" s="634"/>
      <c r="C593" s="634"/>
      <c r="D593" s="634"/>
      <c r="E593" s="634"/>
      <c r="F593" s="634"/>
      <c r="G593" s="634"/>
      <c r="H593" s="576"/>
      <c r="I593" s="576"/>
      <c r="J593" s="576"/>
      <c r="K593" s="576"/>
      <c r="L593" s="576"/>
      <c r="M593" s="576"/>
      <c r="N593" s="576"/>
      <c r="O593" s="576"/>
      <c r="P593" s="576"/>
      <c r="Q593" s="576"/>
      <c r="R593" s="576"/>
      <c r="S593" s="576"/>
      <c r="T593" s="576"/>
      <c r="U593" s="576"/>
      <c r="V593" s="576"/>
      <c r="W593" s="576"/>
      <c r="X593" s="576"/>
      <c r="Y593" s="576"/>
      <c r="Z593" s="576"/>
      <c r="AA593" s="576"/>
      <c r="AB593" s="576"/>
      <c r="AC593" s="576"/>
      <c r="AD593" s="635"/>
      <c r="AE593" s="636"/>
      <c r="AF593" s="639"/>
      <c r="AG593" s="639"/>
      <c r="AH593" s="639"/>
      <c r="AI593" s="639"/>
    </row>
    <row r="594" spans="2:35">
      <c r="B594" s="634"/>
      <c r="C594" s="634"/>
      <c r="D594" s="634"/>
      <c r="E594" s="634"/>
      <c r="F594" s="634"/>
      <c r="G594" s="634"/>
      <c r="AE594" s="636"/>
      <c r="AF594" s="639"/>
      <c r="AG594" s="639"/>
      <c r="AH594" s="639"/>
      <c r="AI594" s="639"/>
    </row>
    <row r="595" spans="2:35">
      <c r="B595" s="634"/>
      <c r="C595" s="634"/>
      <c r="D595" s="634"/>
      <c r="E595" s="634"/>
      <c r="F595" s="634"/>
      <c r="G595" s="634"/>
      <c r="AE595" s="636"/>
      <c r="AF595" s="639"/>
      <c r="AG595" s="639"/>
      <c r="AH595" s="639"/>
      <c r="AI595" s="639"/>
    </row>
    <row r="596" spans="2:35">
      <c r="B596" s="634"/>
      <c r="C596" s="634"/>
      <c r="D596" s="634"/>
      <c r="E596" s="634"/>
      <c r="F596" s="634"/>
      <c r="G596" s="634"/>
      <c r="AE596" s="636"/>
      <c r="AF596" s="639"/>
      <c r="AG596" s="639"/>
      <c r="AH596" s="639"/>
      <c r="AI596" s="639"/>
    </row>
    <row r="597" spans="2:35">
      <c r="B597" s="634"/>
      <c r="C597" s="634"/>
      <c r="D597" s="634"/>
      <c r="E597" s="634"/>
      <c r="F597" s="634"/>
      <c r="G597" s="634"/>
      <c r="AE597" s="636"/>
      <c r="AF597" s="639"/>
      <c r="AG597" s="639"/>
      <c r="AH597" s="639"/>
      <c r="AI597" s="639"/>
    </row>
    <row r="598" spans="2:35">
      <c r="B598" s="634"/>
      <c r="C598" s="634"/>
      <c r="D598" s="634"/>
      <c r="E598" s="634"/>
      <c r="F598" s="634"/>
      <c r="G598" s="634"/>
      <c r="AE598" s="636"/>
      <c r="AF598" s="639"/>
      <c r="AG598" s="639"/>
      <c r="AH598" s="639"/>
      <c r="AI598" s="639"/>
    </row>
    <row r="599" spans="2:35">
      <c r="B599" s="634"/>
      <c r="C599" s="634"/>
      <c r="D599" s="634"/>
      <c r="E599" s="634"/>
      <c r="F599" s="634"/>
      <c r="G599" s="634"/>
      <c r="AE599" s="636"/>
      <c r="AF599" s="639"/>
      <c r="AG599" s="639"/>
      <c r="AH599" s="639"/>
      <c r="AI599" s="639"/>
    </row>
    <row r="600" spans="2:35">
      <c r="B600" s="634"/>
      <c r="C600" s="634"/>
      <c r="D600" s="634"/>
      <c r="E600" s="634"/>
      <c r="F600" s="634"/>
      <c r="G600" s="634"/>
      <c r="AE600" s="636"/>
      <c r="AF600" s="639"/>
      <c r="AG600" s="639"/>
      <c r="AH600" s="639"/>
      <c r="AI600" s="639"/>
    </row>
    <row r="601" spans="2:35">
      <c r="B601" s="634"/>
      <c r="C601" s="634"/>
      <c r="D601" s="634"/>
      <c r="E601" s="634"/>
      <c r="F601" s="634"/>
      <c r="G601" s="634"/>
      <c r="AE601" s="636"/>
      <c r="AF601" s="639"/>
      <c r="AG601" s="639"/>
      <c r="AH601" s="639"/>
      <c r="AI601" s="639"/>
    </row>
    <row r="602" spans="2:35">
      <c r="B602" s="634"/>
      <c r="C602" s="634"/>
      <c r="D602" s="634"/>
      <c r="E602" s="634"/>
      <c r="F602" s="634"/>
      <c r="G602" s="634"/>
      <c r="AE602" s="636"/>
      <c r="AF602" s="639"/>
      <c r="AG602" s="639"/>
      <c r="AH602" s="639"/>
      <c r="AI602" s="639"/>
    </row>
    <row r="603" spans="2:35">
      <c r="B603" s="634"/>
      <c r="C603" s="634"/>
      <c r="D603" s="634"/>
      <c r="E603" s="634"/>
      <c r="F603" s="634"/>
      <c r="G603" s="634"/>
      <c r="AE603" s="636"/>
      <c r="AF603" s="639"/>
      <c r="AG603" s="639"/>
      <c r="AH603" s="639"/>
      <c r="AI603" s="639"/>
    </row>
    <row r="604" spans="2:35">
      <c r="B604" s="634"/>
      <c r="C604" s="634"/>
      <c r="D604" s="634"/>
      <c r="E604" s="634"/>
      <c r="F604" s="634"/>
      <c r="G604" s="634"/>
      <c r="AE604" s="636"/>
      <c r="AF604" s="639"/>
      <c r="AG604" s="639"/>
      <c r="AH604" s="639"/>
      <c r="AI604" s="639"/>
    </row>
    <row r="605" spans="2:35">
      <c r="B605" s="634"/>
      <c r="C605" s="634"/>
      <c r="D605" s="634"/>
      <c r="E605" s="634"/>
      <c r="F605" s="634"/>
      <c r="G605" s="634"/>
      <c r="AE605" s="636"/>
      <c r="AF605" s="639"/>
      <c r="AG605" s="639"/>
      <c r="AH605" s="639"/>
      <c r="AI605" s="639"/>
    </row>
    <row r="606" spans="2:35">
      <c r="B606" s="634"/>
      <c r="C606" s="634"/>
      <c r="D606" s="634"/>
      <c r="E606" s="634"/>
      <c r="F606" s="634"/>
      <c r="G606" s="634"/>
      <c r="AE606" s="636"/>
      <c r="AF606" s="639"/>
      <c r="AG606" s="639"/>
      <c r="AH606" s="639"/>
      <c r="AI606" s="639"/>
    </row>
    <row r="607" spans="2:35">
      <c r="B607" s="634"/>
      <c r="C607" s="634"/>
      <c r="D607" s="634"/>
      <c r="E607" s="634"/>
      <c r="F607" s="634"/>
      <c r="G607" s="634"/>
      <c r="AE607" s="636"/>
      <c r="AF607" s="639"/>
      <c r="AG607" s="639"/>
      <c r="AH607" s="639"/>
      <c r="AI607" s="639"/>
    </row>
    <row r="608" spans="2:35">
      <c r="B608" s="634"/>
      <c r="C608" s="634"/>
      <c r="D608" s="634"/>
      <c r="E608" s="634"/>
      <c r="F608" s="634"/>
      <c r="G608" s="634"/>
      <c r="AE608" s="636"/>
      <c r="AF608" s="639"/>
      <c r="AG608" s="639"/>
      <c r="AH608" s="639"/>
      <c r="AI608" s="639"/>
    </row>
    <row r="609" spans="2:35">
      <c r="B609" s="634"/>
      <c r="C609" s="634"/>
      <c r="D609" s="634"/>
      <c r="E609" s="634"/>
      <c r="F609" s="634"/>
      <c r="G609" s="634"/>
      <c r="AE609" s="636"/>
      <c r="AF609" s="639"/>
      <c r="AG609" s="639"/>
      <c r="AH609" s="639"/>
      <c r="AI609" s="639"/>
    </row>
    <row r="610" spans="2:35">
      <c r="B610" s="634"/>
      <c r="C610" s="634"/>
      <c r="D610" s="634"/>
      <c r="E610" s="634"/>
      <c r="F610" s="634"/>
      <c r="G610" s="634"/>
      <c r="AE610" s="636"/>
      <c r="AF610" s="639"/>
      <c r="AG610" s="639"/>
      <c r="AH610" s="639"/>
      <c r="AI610" s="639"/>
    </row>
    <row r="611" spans="2:35">
      <c r="B611" s="634"/>
      <c r="C611" s="634"/>
      <c r="D611" s="634"/>
      <c r="E611" s="634"/>
      <c r="F611" s="634"/>
      <c r="G611" s="634"/>
      <c r="AE611" s="636"/>
      <c r="AF611" s="639"/>
      <c r="AG611" s="639"/>
      <c r="AH611" s="639"/>
      <c r="AI611" s="639"/>
    </row>
    <row r="612" spans="2:35">
      <c r="B612" s="634"/>
      <c r="C612" s="634"/>
      <c r="D612" s="634"/>
      <c r="E612" s="634"/>
      <c r="F612" s="634"/>
      <c r="G612" s="634"/>
      <c r="AE612" s="636"/>
      <c r="AF612" s="639"/>
      <c r="AG612" s="639"/>
      <c r="AH612" s="639"/>
      <c r="AI612" s="639"/>
    </row>
    <row r="613" spans="2:35">
      <c r="B613" s="634"/>
      <c r="C613" s="634"/>
      <c r="D613" s="634"/>
      <c r="E613" s="634"/>
      <c r="F613" s="634"/>
      <c r="G613" s="634"/>
      <c r="AE613" s="636"/>
      <c r="AF613" s="639"/>
      <c r="AG613" s="639"/>
      <c r="AH613" s="639"/>
      <c r="AI613" s="639"/>
    </row>
    <row r="614" spans="2:35">
      <c r="B614" s="634"/>
      <c r="C614" s="634"/>
      <c r="D614" s="634"/>
      <c r="E614" s="634"/>
      <c r="F614" s="634"/>
      <c r="G614" s="634"/>
      <c r="AE614" s="636"/>
      <c r="AF614" s="639"/>
      <c r="AG614" s="639"/>
      <c r="AH614" s="639"/>
      <c r="AI614" s="639"/>
    </row>
    <row r="615" spans="2:35">
      <c r="B615" s="634"/>
      <c r="C615" s="634"/>
      <c r="D615" s="634"/>
      <c r="E615" s="634"/>
      <c r="F615" s="634"/>
      <c r="G615" s="634"/>
      <c r="AE615" s="636"/>
      <c r="AF615" s="639"/>
      <c r="AG615" s="639"/>
      <c r="AH615" s="639"/>
      <c r="AI615" s="639"/>
    </row>
    <row r="616" spans="2:35">
      <c r="B616" s="634"/>
      <c r="C616" s="634"/>
      <c r="D616" s="634"/>
      <c r="E616" s="634"/>
      <c r="F616" s="634"/>
      <c r="G616" s="634"/>
      <c r="AE616" s="636"/>
      <c r="AF616" s="639"/>
      <c r="AG616" s="639"/>
      <c r="AH616" s="639"/>
      <c r="AI616" s="639"/>
    </row>
    <row r="617" spans="2:35">
      <c r="B617" s="634"/>
      <c r="C617" s="634"/>
      <c r="D617" s="634"/>
      <c r="E617" s="634"/>
      <c r="F617" s="634"/>
      <c r="G617" s="634"/>
      <c r="AE617" s="636"/>
      <c r="AF617" s="639"/>
      <c r="AG617" s="639"/>
      <c r="AH617" s="639"/>
      <c r="AI617" s="639"/>
    </row>
    <row r="618" spans="2:35">
      <c r="B618" s="634"/>
      <c r="C618" s="634"/>
      <c r="D618" s="634"/>
      <c r="E618" s="634"/>
      <c r="F618" s="634"/>
      <c r="G618" s="634"/>
      <c r="AE618" s="636"/>
      <c r="AF618" s="639"/>
      <c r="AG618" s="639"/>
      <c r="AH618" s="639"/>
      <c r="AI618" s="639"/>
    </row>
    <row r="619" spans="2:35">
      <c r="B619" s="634"/>
      <c r="C619" s="634"/>
      <c r="D619" s="634"/>
      <c r="E619" s="634"/>
      <c r="F619" s="634"/>
      <c r="G619" s="634"/>
      <c r="AE619" s="636"/>
      <c r="AF619" s="639"/>
      <c r="AG619" s="639"/>
      <c r="AH619" s="639"/>
      <c r="AI619" s="639"/>
    </row>
    <row r="620" spans="2:35">
      <c r="B620" s="634"/>
      <c r="C620" s="634"/>
      <c r="D620" s="634"/>
      <c r="E620" s="634"/>
      <c r="F620" s="634"/>
      <c r="G620" s="634"/>
      <c r="AE620" s="636"/>
      <c r="AF620" s="639"/>
      <c r="AG620" s="639"/>
      <c r="AH620" s="639"/>
      <c r="AI620" s="639"/>
    </row>
    <row r="621" spans="2:35">
      <c r="B621" s="634"/>
      <c r="C621" s="634"/>
      <c r="D621" s="634"/>
      <c r="E621" s="634"/>
      <c r="F621" s="634"/>
      <c r="G621" s="634"/>
      <c r="AE621" s="636"/>
      <c r="AF621" s="639"/>
      <c r="AG621" s="639"/>
      <c r="AH621" s="639"/>
      <c r="AI621" s="639"/>
    </row>
    <row r="622" spans="2:35">
      <c r="B622" s="634"/>
      <c r="C622" s="634"/>
      <c r="D622" s="634"/>
      <c r="E622" s="634"/>
      <c r="F622" s="634"/>
      <c r="G622" s="634"/>
      <c r="AE622" s="636"/>
      <c r="AF622" s="639"/>
      <c r="AG622" s="639"/>
      <c r="AH622" s="639"/>
      <c r="AI622" s="639"/>
    </row>
    <row r="623" spans="2:35">
      <c r="B623" s="634"/>
      <c r="C623" s="634"/>
      <c r="D623" s="634"/>
      <c r="E623" s="634"/>
      <c r="F623" s="634"/>
      <c r="G623" s="634"/>
      <c r="AE623" s="636"/>
      <c r="AF623" s="639"/>
      <c r="AG623" s="639"/>
      <c r="AH623" s="639"/>
      <c r="AI623" s="639"/>
    </row>
    <row r="624" spans="2:35">
      <c r="B624" s="634"/>
      <c r="C624" s="634"/>
      <c r="D624" s="634"/>
      <c r="E624" s="634"/>
      <c r="F624" s="634"/>
      <c r="G624" s="634"/>
      <c r="AE624" s="636"/>
      <c r="AF624" s="639"/>
      <c r="AG624" s="639"/>
      <c r="AH624" s="639"/>
      <c r="AI624" s="639"/>
    </row>
    <row r="625" spans="2:35">
      <c r="B625" s="634"/>
      <c r="C625" s="634"/>
      <c r="D625" s="634"/>
      <c r="E625" s="634"/>
      <c r="F625" s="634"/>
      <c r="G625" s="634"/>
      <c r="AE625" s="636"/>
      <c r="AF625" s="639"/>
      <c r="AG625" s="639"/>
      <c r="AH625" s="639"/>
      <c r="AI625" s="639"/>
    </row>
    <row r="626" spans="2:35">
      <c r="B626" s="634"/>
      <c r="C626" s="634"/>
      <c r="D626" s="634"/>
      <c r="E626" s="634"/>
      <c r="F626" s="634"/>
      <c r="G626" s="634"/>
      <c r="AE626" s="636"/>
      <c r="AF626" s="639"/>
      <c r="AG626" s="639"/>
      <c r="AH626" s="639"/>
      <c r="AI626" s="639"/>
    </row>
    <row r="627" spans="2:35">
      <c r="B627" s="634"/>
      <c r="C627" s="634"/>
      <c r="D627" s="634"/>
      <c r="E627" s="634"/>
      <c r="F627" s="634"/>
      <c r="G627" s="634"/>
      <c r="AE627" s="636"/>
      <c r="AF627" s="639"/>
      <c r="AG627" s="639"/>
      <c r="AH627" s="639"/>
      <c r="AI627" s="639"/>
    </row>
    <row r="628" spans="2:35">
      <c r="B628" s="634"/>
      <c r="C628" s="634"/>
      <c r="D628" s="634"/>
      <c r="E628" s="634"/>
      <c r="F628" s="634"/>
      <c r="G628" s="634"/>
      <c r="AE628" s="636"/>
      <c r="AF628" s="639"/>
      <c r="AG628" s="639"/>
      <c r="AH628" s="639"/>
      <c r="AI628" s="639"/>
    </row>
    <row r="629" spans="2:35">
      <c r="B629" s="634"/>
      <c r="C629" s="634"/>
      <c r="D629" s="634"/>
      <c r="E629" s="634"/>
      <c r="F629" s="634"/>
      <c r="G629" s="634"/>
      <c r="AE629" s="636"/>
      <c r="AF629" s="639"/>
      <c r="AG629" s="639"/>
      <c r="AH629" s="639"/>
      <c r="AI629" s="639"/>
    </row>
    <row r="630" spans="2:35">
      <c r="B630" s="634"/>
      <c r="C630" s="634"/>
      <c r="D630" s="634"/>
      <c r="E630" s="634"/>
      <c r="F630" s="634"/>
      <c r="G630" s="634"/>
      <c r="AE630" s="636"/>
      <c r="AF630" s="639"/>
      <c r="AG630" s="639"/>
      <c r="AH630" s="639"/>
      <c r="AI630" s="639"/>
    </row>
    <row r="631" spans="2:35">
      <c r="B631" s="634"/>
      <c r="C631" s="634"/>
      <c r="D631" s="634"/>
      <c r="E631" s="634"/>
      <c r="F631" s="634"/>
      <c r="G631" s="634"/>
      <c r="AE631" s="636"/>
      <c r="AF631" s="639"/>
      <c r="AG631" s="639"/>
      <c r="AH631" s="639"/>
      <c r="AI631" s="639"/>
    </row>
    <row r="632" spans="2:35">
      <c r="B632" s="634"/>
      <c r="C632" s="634"/>
      <c r="D632" s="634"/>
      <c r="E632" s="634"/>
      <c r="F632" s="634"/>
      <c r="G632" s="634"/>
      <c r="AE632" s="636"/>
      <c r="AF632" s="639"/>
      <c r="AG632" s="639"/>
      <c r="AH632" s="639"/>
      <c r="AI632" s="639"/>
    </row>
    <row r="633" spans="2:35">
      <c r="B633" s="634"/>
      <c r="C633" s="634"/>
      <c r="D633" s="634"/>
      <c r="E633" s="634"/>
      <c r="F633" s="634"/>
      <c r="G633" s="634"/>
      <c r="AE633" s="636"/>
      <c r="AF633" s="639"/>
      <c r="AG633" s="639"/>
      <c r="AH633" s="639"/>
      <c r="AI633" s="639"/>
    </row>
    <row r="634" spans="2:35">
      <c r="B634" s="634"/>
      <c r="C634" s="634"/>
      <c r="D634" s="634"/>
      <c r="E634" s="634"/>
      <c r="F634" s="634"/>
      <c r="G634" s="634"/>
      <c r="AE634" s="636"/>
      <c r="AF634" s="639"/>
      <c r="AG634" s="639"/>
      <c r="AH634" s="639"/>
      <c r="AI634" s="639"/>
    </row>
    <row r="635" spans="2:35">
      <c r="B635" s="634"/>
      <c r="C635" s="634"/>
      <c r="D635" s="634"/>
      <c r="E635" s="634"/>
      <c r="F635" s="634"/>
      <c r="G635" s="634"/>
      <c r="AE635" s="636"/>
      <c r="AF635" s="639"/>
      <c r="AG635" s="639"/>
      <c r="AH635" s="639"/>
      <c r="AI635" s="639"/>
    </row>
    <row r="636" spans="2:35">
      <c r="B636" s="634"/>
      <c r="C636" s="634"/>
      <c r="D636" s="634"/>
      <c r="E636" s="634"/>
      <c r="F636" s="634"/>
      <c r="G636" s="634"/>
      <c r="AE636" s="636"/>
      <c r="AF636" s="639"/>
      <c r="AG636" s="639"/>
      <c r="AH636" s="639"/>
      <c r="AI636" s="639"/>
    </row>
    <row r="637" spans="2:35">
      <c r="B637" s="634"/>
      <c r="C637" s="634"/>
      <c r="D637" s="634"/>
      <c r="E637" s="634"/>
      <c r="F637" s="634"/>
      <c r="G637" s="634"/>
      <c r="AE637" s="636"/>
      <c r="AF637" s="639"/>
      <c r="AG637" s="639"/>
      <c r="AH637" s="639"/>
      <c r="AI637" s="639"/>
    </row>
    <row r="638" spans="2:35">
      <c r="B638" s="634"/>
      <c r="C638" s="634"/>
      <c r="D638" s="634"/>
      <c r="E638" s="634"/>
      <c r="F638" s="634"/>
      <c r="G638" s="634"/>
      <c r="AE638" s="636"/>
      <c r="AF638" s="639"/>
      <c r="AG638" s="639"/>
      <c r="AH638" s="639"/>
      <c r="AI638" s="639"/>
    </row>
    <row r="639" spans="2:35">
      <c r="B639" s="634"/>
      <c r="C639" s="634"/>
      <c r="D639" s="634"/>
      <c r="E639" s="634"/>
      <c r="F639" s="634"/>
      <c r="G639" s="634"/>
      <c r="AE639" s="636"/>
      <c r="AF639" s="639"/>
      <c r="AG639" s="639"/>
      <c r="AH639" s="639"/>
      <c r="AI639" s="639"/>
    </row>
    <row r="640" spans="2:35">
      <c r="B640" s="634"/>
      <c r="C640" s="634"/>
      <c r="D640" s="634"/>
      <c r="E640" s="634"/>
      <c r="F640" s="634"/>
      <c r="G640" s="634"/>
      <c r="AE640" s="636"/>
      <c r="AF640" s="639"/>
      <c r="AG640" s="639"/>
      <c r="AH640" s="639"/>
      <c r="AI640" s="639"/>
    </row>
    <row r="641" spans="31:35">
      <c r="AE641" s="636"/>
      <c r="AF641" s="639"/>
      <c r="AG641" s="639"/>
      <c r="AH641" s="639"/>
      <c r="AI641" s="639"/>
    </row>
    <row r="642" spans="31:35">
      <c r="AE642" s="636"/>
      <c r="AF642" s="639"/>
      <c r="AG642" s="639"/>
      <c r="AH642" s="639"/>
      <c r="AI642" s="639"/>
    </row>
    <row r="643" spans="31:35">
      <c r="AE643" s="636"/>
      <c r="AF643" s="639"/>
      <c r="AG643" s="639"/>
      <c r="AH643" s="639"/>
      <c r="AI643" s="639"/>
    </row>
    <row r="644" spans="31:35">
      <c r="AE644" s="636"/>
      <c r="AF644" s="639"/>
      <c r="AG644" s="639"/>
      <c r="AH644" s="639"/>
      <c r="AI644" s="639"/>
    </row>
    <row r="645" spans="31:35">
      <c r="AE645" s="636"/>
      <c r="AF645" s="639"/>
      <c r="AG645" s="639"/>
      <c r="AH645" s="639"/>
      <c r="AI645" s="639"/>
    </row>
    <row r="646" spans="31:35">
      <c r="AE646" s="636"/>
      <c r="AF646" s="639"/>
      <c r="AG646" s="639"/>
      <c r="AH646" s="639"/>
      <c r="AI646" s="639"/>
    </row>
    <row r="647" spans="31:35">
      <c r="AE647" s="636"/>
      <c r="AF647" s="639"/>
      <c r="AG647" s="639"/>
      <c r="AH647" s="639"/>
      <c r="AI647" s="639"/>
    </row>
    <row r="648" spans="31:35">
      <c r="AE648" s="636"/>
      <c r="AF648" s="639"/>
      <c r="AG648" s="639"/>
      <c r="AH648" s="639"/>
      <c r="AI648" s="639"/>
    </row>
    <row r="649" spans="31:35">
      <c r="AE649" s="636"/>
      <c r="AF649" s="639"/>
      <c r="AG649" s="639"/>
      <c r="AH649" s="639"/>
      <c r="AI649" s="639"/>
    </row>
    <row r="650" spans="31:35">
      <c r="AE650" s="636"/>
      <c r="AF650" s="639"/>
      <c r="AG650" s="639"/>
      <c r="AH650" s="639"/>
      <c r="AI650" s="639"/>
    </row>
    <row r="651" spans="31:35">
      <c r="AE651" s="636"/>
      <c r="AF651" s="639"/>
      <c r="AG651" s="639"/>
      <c r="AH651" s="639"/>
      <c r="AI651" s="639"/>
    </row>
    <row r="652" spans="31:35">
      <c r="AE652" s="636"/>
      <c r="AF652" s="639"/>
      <c r="AG652" s="639"/>
      <c r="AH652" s="639"/>
      <c r="AI652" s="639"/>
    </row>
    <row r="653" spans="31:35">
      <c r="AE653" s="636"/>
      <c r="AF653" s="639"/>
      <c r="AG653" s="639"/>
      <c r="AH653" s="639"/>
      <c r="AI653" s="639"/>
    </row>
    <row r="654" spans="31:35">
      <c r="AE654" s="636"/>
      <c r="AF654" s="639"/>
      <c r="AG654" s="639"/>
      <c r="AH654" s="639"/>
      <c r="AI654" s="639"/>
    </row>
    <row r="655" spans="31:35">
      <c r="AE655" s="636"/>
      <c r="AF655" s="639"/>
      <c r="AG655" s="639"/>
      <c r="AH655" s="639"/>
      <c r="AI655" s="639"/>
    </row>
    <row r="656" spans="31:35">
      <c r="AE656" s="636"/>
      <c r="AF656" s="639"/>
      <c r="AG656" s="639"/>
      <c r="AH656" s="639"/>
      <c r="AI656" s="639"/>
    </row>
    <row r="657" spans="31:35">
      <c r="AE657" s="636"/>
      <c r="AF657" s="639"/>
      <c r="AG657" s="639"/>
      <c r="AH657" s="639"/>
      <c r="AI657" s="639"/>
    </row>
    <row r="658" spans="31:35">
      <c r="AE658" s="636"/>
      <c r="AF658" s="639"/>
      <c r="AG658" s="639"/>
      <c r="AH658" s="639"/>
      <c r="AI658" s="639"/>
    </row>
    <row r="659" spans="31:35">
      <c r="AE659" s="636"/>
      <c r="AF659" s="639"/>
      <c r="AG659" s="639"/>
      <c r="AH659" s="639"/>
      <c r="AI659" s="639"/>
    </row>
    <row r="660" spans="31:35">
      <c r="AE660" s="636"/>
      <c r="AF660" s="639"/>
      <c r="AG660" s="639"/>
      <c r="AH660" s="639"/>
      <c r="AI660" s="639"/>
    </row>
    <row r="661" spans="31:35">
      <c r="AE661" s="636"/>
      <c r="AF661" s="639"/>
      <c r="AG661" s="639"/>
      <c r="AH661" s="639"/>
      <c r="AI661" s="639"/>
    </row>
    <row r="662" spans="31:35">
      <c r="AE662" s="636"/>
      <c r="AF662" s="639"/>
      <c r="AG662" s="639"/>
      <c r="AH662" s="639"/>
      <c r="AI662" s="639"/>
    </row>
    <row r="663" spans="31:35">
      <c r="AE663" s="636"/>
      <c r="AF663" s="639"/>
      <c r="AG663" s="639"/>
      <c r="AH663" s="639"/>
      <c r="AI663" s="639"/>
    </row>
    <row r="664" spans="31:35">
      <c r="AE664" s="636"/>
      <c r="AF664" s="639"/>
      <c r="AG664" s="639"/>
      <c r="AH664" s="639"/>
      <c r="AI664" s="639"/>
    </row>
    <row r="665" spans="31:35">
      <c r="AE665" s="636"/>
      <c r="AF665" s="639"/>
      <c r="AG665" s="639"/>
      <c r="AH665" s="639"/>
      <c r="AI665" s="639"/>
    </row>
    <row r="666" spans="31:35">
      <c r="AE666" s="636"/>
      <c r="AF666" s="639"/>
      <c r="AG666" s="639"/>
      <c r="AH666" s="639"/>
      <c r="AI666" s="639"/>
    </row>
    <row r="667" spans="31:35">
      <c r="AE667" s="636"/>
      <c r="AF667" s="639"/>
      <c r="AG667" s="639"/>
      <c r="AH667" s="639"/>
      <c r="AI667" s="639"/>
    </row>
    <row r="668" spans="31:35">
      <c r="AE668" s="636"/>
      <c r="AF668" s="639"/>
      <c r="AG668" s="639"/>
      <c r="AH668" s="639"/>
      <c r="AI668" s="639"/>
    </row>
    <row r="669" spans="31:35">
      <c r="AE669" s="636"/>
      <c r="AF669" s="639"/>
      <c r="AG669" s="639"/>
      <c r="AH669" s="639"/>
      <c r="AI669" s="639"/>
    </row>
    <row r="670" spans="31:35">
      <c r="AE670" s="636"/>
      <c r="AF670" s="639"/>
      <c r="AG670" s="639"/>
      <c r="AH670" s="639"/>
      <c r="AI670" s="639"/>
    </row>
    <row r="671" spans="31:35">
      <c r="AE671" s="636"/>
      <c r="AF671" s="639"/>
      <c r="AG671" s="639"/>
      <c r="AH671" s="639"/>
      <c r="AI671" s="639"/>
    </row>
    <row r="672" spans="31:35">
      <c r="AE672" s="636"/>
      <c r="AF672" s="639"/>
      <c r="AG672" s="639"/>
      <c r="AH672" s="639"/>
      <c r="AI672" s="639"/>
    </row>
    <row r="673" spans="31:35">
      <c r="AE673" s="636"/>
      <c r="AF673" s="639"/>
      <c r="AG673" s="639"/>
      <c r="AH673" s="639"/>
      <c r="AI673" s="639"/>
    </row>
    <row r="674" spans="31:35">
      <c r="AE674" s="636"/>
      <c r="AF674" s="639"/>
      <c r="AG674" s="639"/>
      <c r="AH674" s="639"/>
      <c r="AI674" s="639"/>
    </row>
    <row r="675" spans="31:35">
      <c r="AE675" s="636"/>
      <c r="AF675" s="639"/>
      <c r="AG675" s="639"/>
      <c r="AH675" s="639"/>
      <c r="AI675" s="639"/>
    </row>
    <row r="676" spans="31:35">
      <c r="AE676" s="636"/>
      <c r="AF676" s="639"/>
      <c r="AG676" s="639"/>
      <c r="AH676" s="639"/>
      <c r="AI676" s="639"/>
    </row>
    <row r="677" spans="31:35">
      <c r="AE677" s="636"/>
      <c r="AF677" s="639"/>
      <c r="AG677" s="639"/>
      <c r="AH677" s="639"/>
      <c r="AI677" s="639"/>
    </row>
    <row r="678" spans="31:35">
      <c r="AE678" s="636"/>
      <c r="AF678" s="639"/>
      <c r="AG678" s="639"/>
      <c r="AH678" s="639"/>
      <c r="AI678" s="639"/>
    </row>
    <row r="679" spans="31:35">
      <c r="AE679" s="636"/>
      <c r="AF679" s="639"/>
      <c r="AG679" s="639"/>
      <c r="AH679" s="639"/>
      <c r="AI679" s="639"/>
    </row>
    <row r="680" spans="31:35">
      <c r="AE680" s="636"/>
      <c r="AF680" s="639"/>
      <c r="AG680" s="639"/>
      <c r="AH680" s="639"/>
      <c r="AI680" s="639"/>
    </row>
    <row r="681" spans="31:35">
      <c r="AE681" s="636"/>
      <c r="AF681" s="639"/>
      <c r="AG681" s="639"/>
      <c r="AH681" s="639"/>
      <c r="AI681" s="639"/>
    </row>
    <row r="682" spans="31:35">
      <c r="AE682" s="636"/>
      <c r="AF682" s="639"/>
      <c r="AG682" s="639"/>
      <c r="AH682" s="639"/>
      <c r="AI682" s="639"/>
    </row>
    <row r="683" spans="31:35">
      <c r="AE683" s="636"/>
      <c r="AF683" s="639"/>
      <c r="AG683" s="639"/>
      <c r="AH683" s="639"/>
      <c r="AI683" s="639"/>
    </row>
    <row r="684" spans="31:35">
      <c r="AE684" s="636"/>
      <c r="AF684" s="639"/>
      <c r="AG684" s="639"/>
      <c r="AH684" s="639"/>
      <c r="AI684" s="639"/>
    </row>
    <row r="685" spans="31:35">
      <c r="AE685" s="636"/>
      <c r="AF685" s="639"/>
      <c r="AG685" s="639"/>
      <c r="AH685" s="639"/>
      <c r="AI685" s="639"/>
    </row>
    <row r="686" spans="31:35">
      <c r="AE686" s="636"/>
      <c r="AF686" s="639"/>
      <c r="AG686" s="639"/>
      <c r="AH686" s="639"/>
      <c r="AI686" s="639"/>
    </row>
    <row r="687" spans="31:35">
      <c r="AE687" s="636"/>
      <c r="AF687" s="639"/>
      <c r="AG687" s="639"/>
      <c r="AH687" s="639"/>
      <c r="AI687" s="639"/>
    </row>
    <row r="688" spans="31:35">
      <c r="AE688" s="636"/>
      <c r="AF688" s="639"/>
      <c r="AG688" s="639"/>
      <c r="AH688" s="639"/>
      <c r="AI688" s="639"/>
    </row>
    <row r="689" spans="31:35">
      <c r="AE689" s="636"/>
      <c r="AF689" s="639"/>
      <c r="AG689" s="639"/>
      <c r="AH689" s="639"/>
      <c r="AI689" s="639"/>
    </row>
    <row r="690" spans="31:35">
      <c r="AE690" s="636"/>
      <c r="AF690" s="639"/>
      <c r="AG690" s="639"/>
      <c r="AH690" s="639"/>
      <c r="AI690" s="639"/>
    </row>
    <row r="691" spans="31:35">
      <c r="AE691" s="636"/>
      <c r="AF691" s="639"/>
      <c r="AG691" s="639"/>
      <c r="AH691" s="639"/>
      <c r="AI691" s="639"/>
    </row>
    <row r="692" spans="31:35">
      <c r="AE692" s="636"/>
      <c r="AF692" s="639"/>
      <c r="AG692" s="639"/>
      <c r="AH692" s="639"/>
      <c r="AI692" s="639"/>
    </row>
    <row r="693" spans="31:35">
      <c r="AE693" s="636"/>
      <c r="AF693" s="639"/>
      <c r="AG693" s="639"/>
      <c r="AH693" s="639"/>
      <c r="AI693" s="639"/>
    </row>
    <row r="694" spans="31:35">
      <c r="AE694" s="636"/>
      <c r="AF694" s="639"/>
      <c r="AG694" s="639"/>
      <c r="AH694" s="639"/>
      <c r="AI694" s="639"/>
    </row>
    <row r="695" spans="31:35">
      <c r="AE695" s="636"/>
      <c r="AF695" s="639"/>
      <c r="AG695" s="639"/>
      <c r="AH695" s="639"/>
      <c r="AI695" s="639"/>
    </row>
    <row r="696" spans="31:35">
      <c r="AE696" s="636"/>
      <c r="AF696" s="639"/>
      <c r="AG696" s="639"/>
      <c r="AH696" s="639"/>
      <c r="AI696" s="639"/>
    </row>
    <row r="697" spans="31:35">
      <c r="AE697" s="636"/>
      <c r="AF697" s="639"/>
      <c r="AG697" s="639"/>
      <c r="AH697" s="639"/>
      <c r="AI697" s="639"/>
    </row>
    <row r="698" spans="31:35">
      <c r="AE698" s="636"/>
      <c r="AF698" s="639"/>
      <c r="AG698" s="639"/>
      <c r="AH698" s="639"/>
      <c r="AI698" s="639"/>
    </row>
    <row r="699" spans="31:35">
      <c r="AE699" s="636"/>
      <c r="AF699" s="639"/>
      <c r="AG699" s="639"/>
      <c r="AH699" s="639"/>
      <c r="AI699" s="639"/>
    </row>
    <row r="700" spans="31:35">
      <c r="AE700" s="636"/>
      <c r="AF700" s="639"/>
      <c r="AG700" s="639"/>
      <c r="AH700" s="639"/>
      <c r="AI700" s="639"/>
    </row>
    <row r="701" spans="31:35">
      <c r="AE701" s="636"/>
      <c r="AF701" s="639"/>
      <c r="AG701" s="639"/>
      <c r="AH701" s="639"/>
      <c r="AI701" s="639"/>
    </row>
    <row r="702" spans="31:35">
      <c r="AE702" s="636"/>
      <c r="AF702" s="639"/>
      <c r="AG702" s="639"/>
      <c r="AH702" s="639"/>
      <c r="AI702" s="639"/>
    </row>
    <row r="703" spans="31:35">
      <c r="AE703" s="636"/>
      <c r="AF703" s="639"/>
      <c r="AG703" s="639"/>
      <c r="AH703" s="639"/>
      <c r="AI703" s="639"/>
    </row>
    <row r="704" spans="31:35">
      <c r="AE704" s="636"/>
      <c r="AF704" s="639"/>
      <c r="AG704" s="639"/>
      <c r="AH704" s="639"/>
      <c r="AI704" s="639"/>
    </row>
    <row r="705" spans="31:35">
      <c r="AE705" s="636"/>
      <c r="AF705" s="639"/>
      <c r="AG705" s="639"/>
      <c r="AH705" s="639"/>
      <c r="AI705" s="639"/>
    </row>
    <row r="706" spans="31:35">
      <c r="AE706" s="636"/>
      <c r="AF706" s="639"/>
      <c r="AG706" s="639"/>
      <c r="AH706" s="639"/>
      <c r="AI706" s="639"/>
    </row>
    <row r="707" spans="31:35">
      <c r="AE707" s="636"/>
      <c r="AF707" s="639"/>
      <c r="AG707" s="639"/>
      <c r="AH707" s="639"/>
      <c r="AI707" s="639"/>
    </row>
    <row r="708" spans="31:35">
      <c r="AE708" s="636"/>
      <c r="AF708" s="639"/>
      <c r="AG708" s="639"/>
      <c r="AH708" s="639"/>
      <c r="AI708" s="639"/>
    </row>
    <row r="709" spans="31:35">
      <c r="AE709" s="636"/>
      <c r="AF709" s="639"/>
      <c r="AG709" s="639"/>
      <c r="AH709" s="639"/>
      <c r="AI709" s="639"/>
    </row>
    <row r="710" spans="31:35">
      <c r="AE710" s="636"/>
      <c r="AF710" s="639"/>
      <c r="AG710" s="639"/>
      <c r="AH710" s="639"/>
      <c r="AI710" s="639"/>
    </row>
    <row r="711" spans="31:35">
      <c r="AE711" s="636"/>
      <c r="AF711" s="639"/>
      <c r="AG711" s="639"/>
      <c r="AH711" s="639"/>
      <c r="AI711" s="639"/>
    </row>
    <row r="712" spans="31:35">
      <c r="AE712" s="636"/>
      <c r="AF712" s="639"/>
      <c r="AG712" s="639"/>
      <c r="AH712" s="639"/>
      <c r="AI712" s="639"/>
    </row>
    <row r="713" spans="31:35">
      <c r="AE713" s="636"/>
      <c r="AF713" s="639"/>
      <c r="AG713" s="639"/>
      <c r="AH713" s="639"/>
      <c r="AI713" s="639"/>
    </row>
    <row r="714" spans="31:35">
      <c r="AE714" s="636"/>
      <c r="AF714" s="639"/>
      <c r="AG714" s="639"/>
      <c r="AH714" s="639"/>
      <c r="AI714" s="639"/>
    </row>
    <row r="715" spans="31:35">
      <c r="AE715" s="636"/>
      <c r="AF715" s="639"/>
      <c r="AG715" s="639"/>
      <c r="AH715" s="639"/>
      <c r="AI715" s="639"/>
    </row>
    <row r="716" spans="31:35">
      <c r="AE716" s="636"/>
      <c r="AF716" s="639"/>
      <c r="AG716" s="639"/>
      <c r="AH716" s="639"/>
      <c r="AI716" s="639"/>
    </row>
    <row r="717" spans="31:35">
      <c r="AE717" s="636"/>
      <c r="AF717" s="639"/>
      <c r="AG717" s="639"/>
      <c r="AH717" s="639"/>
      <c r="AI717" s="639"/>
    </row>
    <row r="718" spans="31:35">
      <c r="AE718" s="636"/>
      <c r="AF718" s="639"/>
      <c r="AG718" s="639"/>
      <c r="AH718" s="639"/>
      <c r="AI718" s="639"/>
    </row>
    <row r="719" spans="31:35">
      <c r="AE719" s="636"/>
      <c r="AF719" s="639"/>
      <c r="AG719" s="639"/>
      <c r="AH719" s="639"/>
      <c r="AI719" s="639"/>
    </row>
    <row r="720" spans="31:35">
      <c r="AE720" s="636"/>
      <c r="AF720" s="639"/>
      <c r="AG720" s="639"/>
      <c r="AH720" s="639"/>
      <c r="AI720" s="639"/>
    </row>
    <row r="721" spans="31:35">
      <c r="AE721" s="636"/>
      <c r="AF721" s="639"/>
      <c r="AG721" s="639"/>
      <c r="AH721" s="639"/>
      <c r="AI721" s="639"/>
    </row>
    <row r="722" spans="31:35">
      <c r="AE722" s="636"/>
      <c r="AF722" s="639"/>
      <c r="AG722" s="639"/>
      <c r="AH722" s="639"/>
      <c r="AI722" s="639"/>
    </row>
    <row r="723" spans="31:35">
      <c r="AE723" s="636"/>
      <c r="AF723" s="639"/>
      <c r="AG723" s="639"/>
      <c r="AH723" s="639"/>
      <c r="AI723" s="639"/>
    </row>
    <row r="724" spans="31:35">
      <c r="AE724" s="636"/>
      <c r="AF724" s="639"/>
      <c r="AG724" s="639"/>
      <c r="AH724" s="639"/>
      <c r="AI724" s="639"/>
    </row>
    <row r="725" spans="31:35">
      <c r="AE725" s="636"/>
      <c r="AF725" s="639"/>
      <c r="AG725" s="639"/>
      <c r="AH725" s="639"/>
      <c r="AI725" s="639"/>
    </row>
    <row r="726" spans="31:35">
      <c r="AE726" s="636"/>
      <c r="AF726" s="639"/>
      <c r="AG726" s="639"/>
      <c r="AH726" s="639"/>
      <c r="AI726" s="639"/>
    </row>
    <row r="727" spans="31:35">
      <c r="AE727" s="636"/>
      <c r="AF727" s="639"/>
      <c r="AG727" s="639"/>
      <c r="AH727" s="639"/>
      <c r="AI727" s="639"/>
    </row>
    <row r="728" spans="31:35">
      <c r="AE728" s="636"/>
      <c r="AF728" s="639"/>
      <c r="AG728" s="639"/>
      <c r="AH728" s="639"/>
      <c r="AI728" s="639"/>
    </row>
    <row r="729" spans="31:35">
      <c r="AE729" s="636"/>
      <c r="AF729" s="639"/>
      <c r="AG729" s="639"/>
      <c r="AH729" s="639"/>
      <c r="AI729" s="639"/>
    </row>
    <row r="730" spans="31:35">
      <c r="AE730" s="636"/>
      <c r="AF730" s="639"/>
      <c r="AG730" s="639"/>
      <c r="AH730" s="639"/>
      <c r="AI730" s="639"/>
    </row>
    <row r="731" spans="31:35">
      <c r="AE731" s="636"/>
      <c r="AF731" s="639"/>
      <c r="AG731" s="639"/>
      <c r="AH731" s="639"/>
      <c r="AI731" s="639"/>
    </row>
    <row r="732" spans="31:35">
      <c r="AE732" s="636"/>
      <c r="AF732" s="639"/>
      <c r="AG732" s="639"/>
      <c r="AH732" s="639"/>
      <c r="AI732" s="639"/>
    </row>
    <row r="733" spans="31:35">
      <c r="AE733" s="636"/>
      <c r="AF733" s="639"/>
      <c r="AG733" s="639"/>
      <c r="AH733" s="639"/>
      <c r="AI733" s="639"/>
    </row>
    <row r="734" spans="31:35">
      <c r="AE734" s="636"/>
      <c r="AF734" s="639"/>
      <c r="AG734" s="639"/>
      <c r="AH734" s="639"/>
      <c r="AI734" s="639"/>
    </row>
    <row r="735" spans="31:35">
      <c r="AE735" s="636"/>
      <c r="AF735" s="639"/>
      <c r="AG735" s="639"/>
      <c r="AH735" s="639"/>
      <c r="AI735" s="639"/>
    </row>
    <row r="736" spans="31:35">
      <c r="AE736" s="636"/>
      <c r="AF736" s="639"/>
      <c r="AG736" s="639"/>
      <c r="AH736" s="639"/>
      <c r="AI736" s="639"/>
    </row>
    <row r="737" spans="31:35">
      <c r="AE737" s="636"/>
      <c r="AF737" s="639"/>
      <c r="AG737" s="639"/>
      <c r="AH737" s="639"/>
      <c r="AI737" s="639"/>
    </row>
    <row r="738" spans="31:35">
      <c r="AE738" s="636"/>
      <c r="AF738" s="639"/>
      <c r="AG738" s="639"/>
      <c r="AH738" s="639"/>
      <c r="AI738" s="639"/>
    </row>
    <row r="739" spans="31:35">
      <c r="AE739" s="636"/>
      <c r="AF739" s="639"/>
      <c r="AG739" s="639"/>
      <c r="AH739" s="639"/>
      <c r="AI739" s="639"/>
    </row>
    <row r="740" spans="31:35">
      <c r="AE740" s="636"/>
      <c r="AF740" s="639"/>
      <c r="AG740" s="639"/>
      <c r="AH740" s="639"/>
      <c r="AI740" s="639"/>
    </row>
    <row r="741" spans="31:35">
      <c r="AE741" s="636"/>
      <c r="AF741" s="639"/>
      <c r="AG741" s="639"/>
      <c r="AH741" s="639"/>
      <c r="AI741" s="639"/>
    </row>
    <row r="742" spans="31:35">
      <c r="AE742" s="636"/>
      <c r="AF742" s="639"/>
      <c r="AG742" s="639"/>
      <c r="AH742" s="639"/>
      <c r="AI742" s="639"/>
    </row>
    <row r="743" spans="31:35">
      <c r="AE743" s="636"/>
      <c r="AF743" s="639"/>
      <c r="AG743" s="639"/>
      <c r="AH743" s="639"/>
      <c r="AI743" s="639"/>
    </row>
    <row r="744" spans="31:35">
      <c r="AE744" s="636"/>
      <c r="AF744" s="639"/>
      <c r="AG744" s="639"/>
      <c r="AH744" s="639"/>
      <c r="AI744" s="639"/>
    </row>
    <row r="745" spans="31:35">
      <c r="AE745" s="636"/>
      <c r="AF745" s="639"/>
      <c r="AG745" s="639"/>
      <c r="AH745" s="639"/>
      <c r="AI745" s="639"/>
    </row>
    <row r="746" spans="31:35">
      <c r="AE746" s="636"/>
      <c r="AF746" s="639"/>
      <c r="AG746" s="639"/>
      <c r="AH746" s="639"/>
      <c r="AI746" s="639"/>
    </row>
    <row r="747" spans="31:35">
      <c r="AE747" s="636"/>
      <c r="AF747" s="639"/>
      <c r="AG747" s="639"/>
      <c r="AH747" s="639"/>
      <c r="AI747" s="639"/>
    </row>
    <row r="748" spans="31:35">
      <c r="AE748" s="636"/>
      <c r="AF748" s="639"/>
      <c r="AG748" s="639"/>
      <c r="AH748" s="639"/>
      <c r="AI748" s="639"/>
    </row>
    <row r="749" spans="31:35">
      <c r="AE749" s="636"/>
      <c r="AF749" s="639"/>
      <c r="AG749" s="639"/>
      <c r="AH749" s="639"/>
      <c r="AI749" s="639"/>
    </row>
    <row r="750" spans="31:35">
      <c r="AE750" s="636"/>
      <c r="AF750" s="639"/>
      <c r="AG750" s="639"/>
      <c r="AH750" s="639"/>
      <c r="AI750" s="639"/>
    </row>
    <row r="751" spans="31:35">
      <c r="AE751" s="636"/>
      <c r="AF751" s="639"/>
      <c r="AG751" s="639"/>
      <c r="AH751" s="639"/>
      <c r="AI751" s="639"/>
    </row>
    <row r="752" spans="31:35">
      <c r="AE752" s="636"/>
      <c r="AF752" s="639"/>
      <c r="AG752" s="639"/>
      <c r="AH752" s="639"/>
      <c r="AI752" s="639"/>
    </row>
    <row r="753" spans="31:35">
      <c r="AE753" s="636"/>
      <c r="AF753" s="639"/>
      <c r="AG753" s="639"/>
      <c r="AH753" s="639"/>
      <c r="AI753" s="639"/>
    </row>
    <row r="754" spans="31:35">
      <c r="AE754" s="636"/>
      <c r="AF754" s="639"/>
      <c r="AG754" s="639"/>
      <c r="AH754" s="639"/>
      <c r="AI754" s="639"/>
    </row>
    <row r="755" spans="31:35">
      <c r="AE755" s="636"/>
      <c r="AF755" s="639"/>
      <c r="AG755" s="639"/>
      <c r="AH755" s="639"/>
      <c r="AI755" s="639"/>
    </row>
    <row r="756" spans="31:35">
      <c r="AE756" s="636"/>
      <c r="AF756" s="639"/>
      <c r="AG756" s="639"/>
      <c r="AH756" s="639"/>
      <c r="AI756" s="639"/>
    </row>
    <row r="757" spans="31:35">
      <c r="AE757" s="636"/>
      <c r="AF757" s="639"/>
      <c r="AG757" s="639"/>
      <c r="AH757" s="639"/>
      <c r="AI757" s="639"/>
    </row>
    <row r="758" spans="31:35">
      <c r="AE758" s="636"/>
      <c r="AF758" s="639"/>
      <c r="AG758" s="639"/>
      <c r="AH758" s="639"/>
      <c r="AI758" s="639"/>
    </row>
    <row r="759" spans="31:35">
      <c r="AE759" s="636"/>
      <c r="AF759" s="639"/>
      <c r="AG759" s="639"/>
      <c r="AH759" s="639"/>
      <c r="AI759" s="639"/>
    </row>
    <row r="760" spans="31:35">
      <c r="AE760" s="636"/>
      <c r="AF760" s="639"/>
      <c r="AG760" s="639"/>
      <c r="AH760" s="639"/>
      <c r="AI760" s="639"/>
    </row>
    <row r="761" spans="31:35">
      <c r="AE761" s="636"/>
      <c r="AF761" s="639"/>
      <c r="AG761" s="639"/>
      <c r="AH761" s="639"/>
      <c r="AI761" s="639"/>
    </row>
    <row r="762" spans="31:35">
      <c r="AE762" s="636"/>
      <c r="AF762" s="639"/>
      <c r="AG762" s="639"/>
      <c r="AH762" s="639"/>
      <c r="AI762" s="639"/>
    </row>
    <row r="763" spans="31:35">
      <c r="AE763" s="636"/>
      <c r="AF763" s="639"/>
      <c r="AG763" s="639"/>
      <c r="AH763" s="639"/>
      <c r="AI763" s="639"/>
    </row>
    <row r="764" spans="31:35">
      <c r="AE764" s="636"/>
      <c r="AF764" s="639"/>
      <c r="AG764" s="639"/>
      <c r="AH764" s="639"/>
      <c r="AI764" s="639"/>
    </row>
    <row r="765" spans="31:35">
      <c r="AE765" s="636"/>
      <c r="AF765" s="639"/>
      <c r="AG765" s="639"/>
      <c r="AH765" s="639"/>
      <c r="AI765" s="639"/>
    </row>
    <row r="766" spans="31:35">
      <c r="AE766" s="636"/>
      <c r="AF766" s="639"/>
      <c r="AG766" s="639"/>
      <c r="AH766" s="639"/>
      <c r="AI766" s="639"/>
    </row>
    <row r="767" spans="31:35">
      <c r="AE767" s="636"/>
      <c r="AF767" s="639"/>
      <c r="AG767" s="639"/>
      <c r="AH767" s="639"/>
      <c r="AI767" s="639"/>
    </row>
    <row r="768" spans="31:35">
      <c r="AE768" s="636"/>
      <c r="AF768" s="639"/>
      <c r="AG768" s="639"/>
      <c r="AH768" s="639"/>
      <c r="AI768" s="639"/>
    </row>
    <row r="769" spans="31:35">
      <c r="AE769" s="636"/>
      <c r="AF769" s="639"/>
      <c r="AG769" s="639"/>
      <c r="AH769" s="639"/>
      <c r="AI769" s="639"/>
    </row>
    <row r="770" spans="31:35">
      <c r="AE770" s="636"/>
      <c r="AF770" s="639"/>
      <c r="AG770" s="639"/>
      <c r="AH770" s="639"/>
      <c r="AI770" s="639"/>
    </row>
    <row r="771" spans="31:35">
      <c r="AE771" s="636"/>
      <c r="AF771" s="639"/>
      <c r="AG771" s="639"/>
      <c r="AH771" s="639"/>
      <c r="AI771" s="639"/>
    </row>
    <row r="772" spans="31:35">
      <c r="AE772" s="636"/>
      <c r="AF772" s="639"/>
      <c r="AG772" s="639"/>
      <c r="AH772" s="639"/>
      <c r="AI772" s="639"/>
    </row>
    <row r="773" spans="31:35">
      <c r="AE773" s="636"/>
      <c r="AF773" s="639"/>
      <c r="AG773" s="639"/>
      <c r="AH773" s="639"/>
      <c r="AI773" s="639"/>
    </row>
    <row r="774" spans="31:35">
      <c r="AE774" s="636"/>
      <c r="AF774" s="639"/>
      <c r="AG774" s="639"/>
      <c r="AH774" s="639"/>
      <c r="AI774" s="639"/>
    </row>
    <row r="775" spans="31:35">
      <c r="AE775" s="636"/>
      <c r="AF775" s="639"/>
      <c r="AG775" s="639"/>
      <c r="AH775" s="639"/>
      <c r="AI775" s="639"/>
    </row>
    <row r="776" spans="31:35">
      <c r="AE776" s="636"/>
      <c r="AF776" s="639"/>
      <c r="AG776" s="639"/>
      <c r="AH776" s="639"/>
      <c r="AI776" s="639"/>
    </row>
    <row r="777" spans="31:35">
      <c r="AE777" s="636"/>
      <c r="AF777" s="639"/>
      <c r="AG777" s="639"/>
      <c r="AH777" s="639"/>
      <c r="AI777" s="639"/>
    </row>
    <row r="778" spans="31:35">
      <c r="AE778" s="636"/>
      <c r="AF778" s="639"/>
      <c r="AG778" s="639"/>
      <c r="AH778" s="639"/>
      <c r="AI778" s="639"/>
    </row>
    <row r="779" spans="31:35">
      <c r="AE779" s="636"/>
      <c r="AF779" s="639"/>
      <c r="AG779" s="639"/>
      <c r="AH779" s="639"/>
      <c r="AI779" s="639"/>
    </row>
    <row r="780" spans="31:35">
      <c r="AE780" s="636"/>
      <c r="AF780" s="639"/>
      <c r="AG780" s="639"/>
      <c r="AH780" s="639"/>
      <c r="AI780" s="639"/>
    </row>
    <row r="781" spans="31:35">
      <c r="AE781" s="636"/>
      <c r="AF781" s="639"/>
      <c r="AG781" s="639"/>
      <c r="AH781" s="639"/>
      <c r="AI781" s="639"/>
    </row>
    <row r="782" spans="31:35">
      <c r="AE782" s="636"/>
      <c r="AF782" s="639"/>
      <c r="AG782" s="639"/>
      <c r="AH782" s="639"/>
      <c r="AI782" s="639"/>
    </row>
    <row r="783" spans="31:35">
      <c r="AE783" s="636"/>
      <c r="AF783" s="639"/>
      <c r="AG783" s="639"/>
      <c r="AH783" s="639"/>
      <c r="AI783" s="639"/>
    </row>
    <row r="784" spans="31:35">
      <c r="AE784" s="636"/>
      <c r="AF784" s="639"/>
      <c r="AG784" s="639"/>
      <c r="AH784" s="639"/>
      <c r="AI784" s="639"/>
    </row>
    <row r="785" spans="31:35">
      <c r="AE785" s="636"/>
      <c r="AF785" s="639"/>
      <c r="AG785" s="639"/>
      <c r="AH785" s="639"/>
      <c r="AI785" s="639"/>
    </row>
    <row r="786" spans="31:35">
      <c r="AE786" s="636"/>
      <c r="AF786" s="639"/>
      <c r="AG786" s="639"/>
      <c r="AH786" s="639"/>
      <c r="AI786" s="639"/>
    </row>
    <row r="787" spans="31:35">
      <c r="AE787" s="636"/>
      <c r="AF787" s="639"/>
      <c r="AG787" s="639"/>
      <c r="AH787" s="639"/>
      <c r="AI787" s="639"/>
    </row>
    <row r="788" spans="31:35">
      <c r="AE788" s="636"/>
      <c r="AF788" s="639"/>
      <c r="AG788" s="639"/>
      <c r="AH788" s="639"/>
      <c r="AI788" s="639"/>
    </row>
    <row r="789" spans="31:35">
      <c r="AE789" s="636"/>
      <c r="AF789" s="639"/>
      <c r="AG789" s="639"/>
      <c r="AH789" s="639"/>
      <c r="AI789" s="639"/>
    </row>
    <row r="790" spans="31:35">
      <c r="AE790" s="636"/>
      <c r="AF790" s="639"/>
      <c r="AG790" s="639"/>
      <c r="AH790" s="639"/>
      <c r="AI790" s="639"/>
    </row>
    <row r="791" spans="31:35">
      <c r="AE791" s="636"/>
      <c r="AF791" s="639"/>
      <c r="AG791" s="639"/>
      <c r="AH791" s="639"/>
      <c r="AI791" s="639"/>
    </row>
    <row r="792" spans="31:35">
      <c r="AE792" s="636"/>
      <c r="AF792" s="639"/>
      <c r="AG792" s="639"/>
      <c r="AH792" s="639"/>
      <c r="AI792" s="639"/>
    </row>
    <row r="793" spans="31:35">
      <c r="AE793" s="636"/>
      <c r="AF793" s="639"/>
      <c r="AG793" s="639"/>
      <c r="AH793" s="639"/>
      <c r="AI793" s="639"/>
    </row>
    <row r="794" spans="31:35">
      <c r="AE794" s="636"/>
      <c r="AF794" s="639"/>
      <c r="AG794" s="639"/>
      <c r="AH794" s="639"/>
      <c r="AI794" s="639"/>
    </row>
    <row r="795" spans="31:35">
      <c r="AE795" s="636"/>
      <c r="AF795" s="639"/>
      <c r="AG795" s="639"/>
      <c r="AH795" s="639"/>
      <c r="AI795" s="639"/>
    </row>
    <row r="796" spans="31:35">
      <c r="AE796" s="636"/>
      <c r="AF796" s="639"/>
      <c r="AG796" s="639"/>
      <c r="AH796" s="639"/>
      <c r="AI796" s="639"/>
    </row>
    <row r="797" spans="31:35">
      <c r="AE797" s="636"/>
      <c r="AF797" s="639"/>
      <c r="AG797" s="639"/>
      <c r="AH797" s="639"/>
      <c r="AI797" s="639"/>
    </row>
    <row r="798" spans="31:35">
      <c r="AE798" s="636"/>
      <c r="AF798" s="639"/>
      <c r="AG798" s="639"/>
      <c r="AH798" s="639"/>
      <c r="AI798" s="639"/>
    </row>
    <row r="799" spans="31:35">
      <c r="AE799" s="636"/>
      <c r="AF799" s="639"/>
      <c r="AG799" s="639"/>
      <c r="AH799" s="639"/>
      <c r="AI799" s="639"/>
    </row>
    <row r="800" spans="31:35">
      <c r="AE800" s="636"/>
      <c r="AF800" s="639"/>
      <c r="AG800" s="639"/>
      <c r="AH800" s="639"/>
      <c r="AI800" s="639"/>
    </row>
    <row r="801" spans="31:35">
      <c r="AE801" s="636"/>
      <c r="AF801" s="639"/>
      <c r="AG801" s="639"/>
      <c r="AH801" s="639"/>
      <c r="AI801" s="639"/>
    </row>
    <row r="802" spans="31:35">
      <c r="AE802" s="636"/>
      <c r="AF802" s="639"/>
      <c r="AG802" s="639"/>
      <c r="AH802" s="639"/>
      <c r="AI802" s="639"/>
    </row>
    <row r="803" spans="31:35">
      <c r="AE803" s="636"/>
      <c r="AF803" s="639"/>
      <c r="AG803" s="639"/>
      <c r="AH803" s="639"/>
      <c r="AI803" s="639"/>
    </row>
    <row r="804" spans="31:35">
      <c r="AE804" s="636"/>
      <c r="AF804" s="639"/>
      <c r="AG804" s="639"/>
      <c r="AH804" s="639"/>
      <c r="AI804" s="639"/>
    </row>
    <row r="805" spans="31:35">
      <c r="AE805" s="636"/>
      <c r="AF805" s="639"/>
      <c r="AG805" s="639"/>
      <c r="AH805" s="639"/>
      <c r="AI805" s="639"/>
    </row>
    <row r="806" spans="31:35">
      <c r="AE806" s="636"/>
      <c r="AF806" s="639"/>
      <c r="AG806" s="639"/>
      <c r="AH806" s="639"/>
      <c r="AI806" s="639"/>
    </row>
    <row r="807" spans="31:35">
      <c r="AE807" s="636"/>
      <c r="AF807" s="639"/>
      <c r="AG807" s="639"/>
      <c r="AH807" s="639"/>
      <c r="AI807" s="639"/>
    </row>
    <row r="808" spans="31:35">
      <c r="AE808" s="636"/>
      <c r="AF808" s="639"/>
      <c r="AG808" s="639"/>
      <c r="AH808" s="639"/>
      <c r="AI808" s="639"/>
    </row>
    <row r="809" spans="31:35">
      <c r="AE809" s="636"/>
      <c r="AF809" s="639"/>
      <c r="AG809" s="639"/>
      <c r="AH809" s="639"/>
      <c r="AI809" s="639"/>
    </row>
    <row r="810" spans="31:35">
      <c r="AE810" s="636"/>
      <c r="AF810" s="639"/>
      <c r="AG810" s="639"/>
      <c r="AH810" s="639"/>
      <c r="AI810" s="639"/>
    </row>
    <row r="811" spans="31:35">
      <c r="AE811" s="636"/>
      <c r="AF811" s="639"/>
      <c r="AG811" s="639"/>
      <c r="AH811" s="639"/>
      <c r="AI811" s="639"/>
    </row>
    <row r="812" spans="31:35">
      <c r="AE812" s="636"/>
      <c r="AF812" s="639"/>
      <c r="AG812" s="639"/>
      <c r="AH812" s="639"/>
      <c r="AI812" s="639"/>
    </row>
    <row r="813" spans="31:35">
      <c r="AE813" s="636"/>
      <c r="AF813" s="639"/>
      <c r="AG813" s="639"/>
      <c r="AH813" s="639"/>
      <c r="AI813" s="639"/>
    </row>
    <row r="814" spans="31:35">
      <c r="AE814" s="636"/>
      <c r="AF814" s="639"/>
      <c r="AG814" s="639"/>
      <c r="AH814" s="639"/>
      <c r="AI814" s="639"/>
    </row>
    <row r="815" spans="31:35">
      <c r="AE815" s="636"/>
      <c r="AF815" s="639"/>
      <c r="AG815" s="639"/>
      <c r="AH815" s="639"/>
      <c r="AI815" s="639"/>
    </row>
    <row r="816" spans="31:35">
      <c r="AE816" s="636"/>
      <c r="AF816" s="639"/>
      <c r="AG816" s="639"/>
      <c r="AH816" s="639"/>
      <c r="AI816" s="639"/>
    </row>
    <row r="817" spans="31:35">
      <c r="AE817" s="636"/>
      <c r="AF817" s="639"/>
      <c r="AG817" s="639"/>
      <c r="AH817" s="639"/>
      <c r="AI817" s="639"/>
    </row>
    <row r="818" spans="31:35">
      <c r="AE818" s="636"/>
      <c r="AF818" s="639"/>
      <c r="AG818" s="639"/>
      <c r="AH818" s="639"/>
      <c r="AI818" s="639"/>
    </row>
    <row r="819" spans="31:35">
      <c r="AE819" s="636"/>
      <c r="AF819" s="639"/>
      <c r="AG819" s="639"/>
      <c r="AH819" s="639"/>
      <c r="AI819" s="639"/>
    </row>
    <row r="820" spans="31:35">
      <c r="AE820" s="636"/>
      <c r="AF820" s="639"/>
      <c r="AG820" s="639"/>
      <c r="AH820" s="639"/>
      <c r="AI820" s="639"/>
    </row>
    <row r="821" spans="31:35">
      <c r="AE821" s="636"/>
      <c r="AF821" s="639"/>
      <c r="AG821" s="639"/>
      <c r="AH821" s="639"/>
      <c r="AI821" s="639"/>
    </row>
    <row r="822" spans="31:35">
      <c r="AE822" s="636"/>
      <c r="AF822" s="639"/>
      <c r="AG822" s="639"/>
      <c r="AH822" s="639"/>
      <c r="AI822" s="639"/>
    </row>
    <row r="823" spans="31:35">
      <c r="AE823" s="636"/>
      <c r="AF823" s="639"/>
      <c r="AG823" s="639"/>
      <c r="AH823" s="639"/>
      <c r="AI823" s="639"/>
    </row>
    <row r="824" spans="31:35">
      <c r="AE824" s="636"/>
      <c r="AF824" s="639"/>
      <c r="AG824" s="639"/>
      <c r="AH824" s="639"/>
      <c r="AI824" s="639"/>
    </row>
    <row r="825" spans="31:35">
      <c r="AE825" s="636"/>
      <c r="AF825" s="639"/>
      <c r="AG825" s="639"/>
      <c r="AH825" s="639"/>
      <c r="AI825" s="639"/>
    </row>
    <row r="826" spans="31:35">
      <c r="AE826" s="636"/>
      <c r="AF826" s="639"/>
      <c r="AG826" s="639"/>
      <c r="AH826" s="639"/>
      <c r="AI826" s="639"/>
    </row>
    <row r="827" spans="31:35">
      <c r="AE827" s="636"/>
      <c r="AF827" s="639"/>
      <c r="AG827" s="639"/>
      <c r="AH827" s="639"/>
      <c r="AI827" s="639"/>
    </row>
    <row r="828" spans="31:35">
      <c r="AE828" s="636"/>
      <c r="AF828" s="639"/>
      <c r="AG828" s="639"/>
      <c r="AH828" s="639"/>
      <c r="AI828" s="639"/>
    </row>
    <row r="829" spans="31:35">
      <c r="AE829" s="636"/>
      <c r="AF829" s="640"/>
      <c r="AG829" s="640"/>
      <c r="AH829" s="640"/>
      <c r="AI829" s="640"/>
    </row>
    <row r="830" spans="31:35">
      <c r="AE830" s="636"/>
      <c r="AF830" s="640"/>
      <c r="AG830" s="640"/>
      <c r="AH830" s="640"/>
      <c r="AI830" s="640"/>
    </row>
    <row r="831" spans="31:35">
      <c r="AE831" s="636"/>
      <c r="AF831" s="640"/>
      <c r="AG831" s="640"/>
      <c r="AH831" s="640"/>
      <c r="AI831" s="640"/>
    </row>
    <row r="832" spans="31:35">
      <c r="AE832" s="636"/>
      <c r="AF832" s="640"/>
      <c r="AG832" s="640"/>
      <c r="AH832" s="640"/>
      <c r="AI832" s="640"/>
    </row>
    <row r="833" spans="31:35">
      <c r="AE833" s="636"/>
      <c r="AF833" s="640"/>
      <c r="AG833" s="640"/>
      <c r="AH833" s="640"/>
      <c r="AI833" s="640"/>
    </row>
    <row r="834" spans="31:35">
      <c r="AE834" s="636"/>
      <c r="AF834" s="640"/>
      <c r="AG834" s="640"/>
      <c r="AH834" s="640"/>
      <c r="AI834" s="640"/>
    </row>
    <row r="835" spans="31:35">
      <c r="AE835" s="636"/>
      <c r="AF835" s="640"/>
      <c r="AG835" s="640"/>
      <c r="AH835" s="640"/>
      <c r="AI835" s="640"/>
    </row>
    <row r="836" spans="31:35">
      <c r="AE836" s="636"/>
      <c r="AF836" s="640"/>
      <c r="AG836" s="640"/>
      <c r="AH836" s="640"/>
      <c r="AI836" s="640"/>
    </row>
    <row r="837" spans="31:35">
      <c r="AE837" s="636"/>
      <c r="AF837" s="640"/>
      <c r="AG837" s="640"/>
      <c r="AH837" s="640"/>
      <c r="AI837" s="640"/>
    </row>
    <row r="838" spans="31:35">
      <c r="AE838" s="636"/>
      <c r="AF838" s="640"/>
      <c r="AG838" s="640"/>
      <c r="AH838" s="640"/>
      <c r="AI838" s="640"/>
    </row>
    <row r="839" spans="31:35">
      <c r="AE839" s="636"/>
      <c r="AF839" s="640"/>
      <c r="AG839" s="640"/>
      <c r="AH839" s="640"/>
      <c r="AI839" s="640"/>
    </row>
    <row r="840" spans="31:35">
      <c r="AE840" s="636"/>
      <c r="AF840" s="640"/>
      <c r="AG840" s="640"/>
      <c r="AH840" s="640"/>
      <c r="AI840" s="640"/>
    </row>
    <row r="841" spans="31:35">
      <c r="AE841" s="636"/>
      <c r="AF841" s="640"/>
      <c r="AG841" s="640"/>
      <c r="AH841" s="640"/>
      <c r="AI841" s="640"/>
    </row>
    <row r="842" spans="31:35">
      <c r="AE842" s="636"/>
      <c r="AF842" s="640"/>
      <c r="AG842" s="640"/>
      <c r="AH842" s="640"/>
      <c r="AI842" s="640"/>
    </row>
    <row r="843" spans="31:35">
      <c r="AE843" s="636"/>
      <c r="AF843" s="640"/>
      <c r="AG843" s="640"/>
      <c r="AH843" s="640"/>
      <c r="AI843" s="640"/>
    </row>
    <row r="844" spans="31:35">
      <c r="AE844" s="636"/>
      <c r="AF844" s="640"/>
      <c r="AG844" s="640"/>
      <c r="AH844" s="640"/>
      <c r="AI844" s="640"/>
    </row>
    <row r="845" spans="31:35">
      <c r="AE845" s="636"/>
      <c r="AF845" s="640"/>
      <c r="AG845" s="640"/>
      <c r="AH845" s="640"/>
      <c r="AI845" s="640"/>
    </row>
    <row r="846" spans="31:35">
      <c r="AE846" s="636"/>
      <c r="AF846" s="640"/>
      <c r="AG846" s="640"/>
      <c r="AH846" s="640"/>
      <c r="AI846" s="640"/>
    </row>
    <row r="847" spans="31:35">
      <c r="AE847" s="636"/>
      <c r="AF847" s="640"/>
      <c r="AG847" s="640"/>
      <c r="AH847" s="640"/>
      <c r="AI847" s="640"/>
    </row>
    <row r="848" spans="31:35">
      <c r="AE848" s="636"/>
      <c r="AF848" s="640"/>
      <c r="AG848" s="640"/>
      <c r="AH848" s="640"/>
      <c r="AI848" s="640"/>
    </row>
    <row r="849" spans="31:35">
      <c r="AE849" s="636"/>
      <c r="AF849" s="640"/>
      <c r="AG849" s="640"/>
      <c r="AH849" s="640"/>
      <c r="AI849" s="640"/>
    </row>
    <row r="850" spans="31:35">
      <c r="AE850" s="636"/>
      <c r="AF850" s="640"/>
      <c r="AG850" s="640"/>
      <c r="AH850" s="640"/>
      <c r="AI850" s="640"/>
    </row>
    <row r="851" spans="31:35">
      <c r="AE851" s="636"/>
      <c r="AF851" s="640"/>
      <c r="AG851" s="640"/>
      <c r="AH851" s="640"/>
      <c r="AI851" s="640"/>
    </row>
    <row r="852" spans="31:35">
      <c r="AE852" s="636"/>
      <c r="AF852" s="640"/>
      <c r="AG852" s="640"/>
      <c r="AH852" s="640"/>
      <c r="AI852" s="640"/>
    </row>
    <row r="853" spans="31:35">
      <c r="AE853" s="636"/>
      <c r="AF853" s="640"/>
      <c r="AG853" s="640"/>
      <c r="AH853" s="640"/>
      <c r="AI853" s="640"/>
    </row>
    <row r="854" spans="31:35">
      <c r="AE854" s="636"/>
      <c r="AF854" s="640"/>
      <c r="AG854" s="640"/>
      <c r="AH854" s="640"/>
      <c r="AI854" s="640"/>
    </row>
    <row r="855" spans="31:35">
      <c r="AE855" s="636"/>
      <c r="AF855" s="640"/>
      <c r="AG855" s="640"/>
      <c r="AH855" s="640"/>
      <c r="AI855" s="640"/>
    </row>
    <row r="856" spans="31:35">
      <c r="AE856" s="636"/>
      <c r="AF856" s="640"/>
      <c r="AG856" s="640"/>
      <c r="AH856" s="640"/>
      <c r="AI856" s="640"/>
    </row>
    <row r="857" spans="31:35">
      <c r="AE857" s="636"/>
      <c r="AF857" s="640"/>
      <c r="AG857" s="640"/>
      <c r="AH857" s="640"/>
      <c r="AI857" s="640"/>
    </row>
    <row r="858" spans="31:35">
      <c r="AE858" s="636"/>
      <c r="AF858" s="640"/>
      <c r="AG858" s="640"/>
      <c r="AH858" s="640"/>
      <c r="AI858" s="640"/>
    </row>
    <row r="859" spans="31:35">
      <c r="AE859" s="636"/>
      <c r="AF859" s="640"/>
      <c r="AG859" s="640"/>
      <c r="AH859" s="640"/>
      <c r="AI859" s="640"/>
    </row>
    <row r="860" spans="31:35">
      <c r="AE860" s="636"/>
      <c r="AF860" s="640"/>
      <c r="AG860" s="640"/>
      <c r="AH860" s="640"/>
      <c r="AI860" s="640"/>
    </row>
    <row r="861" spans="31:35">
      <c r="AE861" s="636"/>
      <c r="AF861" s="640"/>
      <c r="AG861" s="640"/>
      <c r="AH861" s="640"/>
      <c r="AI861" s="640"/>
    </row>
    <row r="862" spans="31:35">
      <c r="AE862" s="636"/>
      <c r="AF862" s="640"/>
      <c r="AG862" s="640"/>
      <c r="AH862" s="640"/>
      <c r="AI862" s="640"/>
    </row>
    <row r="863" spans="31:35">
      <c r="AE863" s="636"/>
      <c r="AF863" s="640"/>
      <c r="AG863" s="640"/>
      <c r="AH863" s="640"/>
      <c r="AI863" s="640"/>
    </row>
    <row r="864" spans="31:35">
      <c r="AE864" s="636"/>
      <c r="AF864" s="640"/>
      <c r="AG864" s="640"/>
      <c r="AH864" s="640"/>
      <c r="AI864" s="640"/>
    </row>
    <row r="865" spans="31:35">
      <c r="AE865" s="636"/>
      <c r="AF865" s="640"/>
      <c r="AG865" s="640"/>
      <c r="AH865" s="640"/>
      <c r="AI865" s="640"/>
    </row>
    <row r="866" spans="31:35">
      <c r="AE866" s="636"/>
      <c r="AF866" s="640"/>
      <c r="AG866" s="640"/>
      <c r="AH866" s="640"/>
      <c r="AI866" s="640"/>
    </row>
    <row r="867" spans="31:35">
      <c r="AE867" s="636"/>
      <c r="AF867" s="640"/>
      <c r="AG867" s="640"/>
      <c r="AH867" s="640"/>
      <c r="AI867" s="640"/>
    </row>
    <row r="868" spans="31:35">
      <c r="AE868" s="636"/>
      <c r="AF868" s="640"/>
      <c r="AG868" s="640"/>
      <c r="AH868" s="640"/>
      <c r="AI868" s="640"/>
    </row>
    <row r="869" spans="31:35">
      <c r="AE869" s="636"/>
      <c r="AF869" s="640"/>
      <c r="AG869" s="640"/>
      <c r="AH869" s="640"/>
      <c r="AI869" s="640"/>
    </row>
    <row r="870" spans="31:35">
      <c r="AE870" s="636"/>
      <c r="AF870" s="640"/>
      <c r="AG870" s="640"/>
      <c r="AH870" s="640"/>
      <c r="AI870" s="640"/>
    </row>
    <row r="871" spans="31:35">
      <c r="AE871" s="636"/>
      <c r="AF871" s="640"/>
      <c r="AG871" s="640"/>
      <c r="AH871" s="640"/>
      <c r="AI871" s="640"/>
    </row>
    <row r="872" spans="31:35">
      <c r="AE872" s="636"/>
      <c r="AF872" s="640"/>
      <c r="AG872" s="640"/>
      <c r="AH872" s="640"/>
      <c r="AI872" s="640"/>
    </row>
    <row r="873" spans="31:35">
      <c r="AE873" s="636"/>
      <c r="AF873" s="640"/>
      <c r="AG873" s="640"/>
      <c r="AH873" s="640"/>
      <c r="AI873" s="640"/>
    </row>
    <row r="874" spans="31:35">
      <c r="AF874" s="633"/>
      <c r="AG874" s="633"/>
      <c r="AH874" s="633"/>
      <c r="AI874" s="633"/>
    </row>
    <row r="875" spans="31:35">
      <c r="AF875" s="633"/>
      <c r="AG875" s="633"/>
      <c r="AH875" s="633"/>
      <c r="AI875" s="633"/>
    </row>
    <row r="876" spans="31:35">
      <c r="AF876" s="633"/>
      <c r="AG876" s="633"/>
      <c r="AH876" s="633"/>
      <c r="AI876" s="633"/>
    </row>
    <row r="877" spans="31:35">
      <c r="AF877" s="633"/>
      <c r="AG877" s="633"/>
      <c r="AH877" s="633"/>
      <c r="AI877" s="633"/>
    </row>
    <row r="878" spans="31:35">
      <c r="AF878" s="633"/>
      <c r="AG878" s="633"/>
      <c r="AH878" s="633"/>
      <c r="AI878" s="633"/>
    </row>
    <row r="879" spans="31:35">
      <c r="AF879" s="633"/>
      <c r="AG879" s="633"/>
      <c r="AH879" s="633"/>
      <c r="AI879" s="633"/>
    </row>
    <row r="880" spans="31:35">
      <c r="AF880" s="633"/>
      <c r="AG880" s="633"/>
      <c r="AH880" s="633"/>
      <c r="AI880" s="633"/>
    </row>
    <row r="881" spans="32:35">
      <c r="AF881" s="633"/>
      <c r="AG881" s="633"/>
      <c r="AH881" s="633"/>
      <c r="AI881" s="633"/>
    </row>
    <row r="882" spans="32:35">
      <c r="AF882" s="633"/>
      <c r="AG882" s="633"/>
      <c r="AH882" s="633"/>
      <c r="AI882" s="633"/>
    </row>
    <row r="883" spans="32:35">
      <c r="AF883" s="633"/>
      <c r="AG883" s="633"/>
      <c r="AH883" s="633"/>
      <c r="AI883" s="633"/>
    </row>
    <row r="884" spans="32:35">
      <c r="AF884" s="633"/>
      <c r="AG884" s="633"/>
      <c r="AH884" s="633"/>
      <c r="AI884" s="633"/>
    </row>
    <row r="885" spans="32:35">
      <c r="AF885" s="633"/>
      <c r="AG885" s="633"/>
      <c r="AH885" s="633"/>
      <c r="AI885" s="633"/>
    </row>
    <row r="886" spans="32:35">
      <c r="AF886" s="633"/>
      <c r="AG886" s="633"/>
      <c r="AH886" s="633"/>
      <c r="AI886" s="633"/>
    </row>
    <row r="887" spans="32:35">
      <c r="AF887" s="633"/>
      <c r="AG887" s="633"/>
      <c r="AH887" s="633"/>
      <c r="AI887" s="633"/>
    </row>
    <row r="888" spans="32:35">
      <c r="AF888" s="633"/>
      <c r="AG888" s="633"/>
      <c r="AH888" s="633"/>
      <c r="AI888" s="633"/>
    </row>
    <row r="889" spans="32:35">
      <c r="AF889" s="633"/>
      <c r="AG889" s="633"/>
      <c r="AH889" s="633"/>
      <c r="AI889" s="633"/>
    </row>
    <row r="890" spans="32:35">
      <c r="AF890" s="633"/>
      <c r="AG890" s="633"/>
      <c r="AH890" s="633"/>
      <c r="AI890" s="633"/>
    </row>
    <row r="891" spans="32:35">
      <c r="AF891" s="633"/>
      <c r="AG891" s="633"/>
      <c r="AH891" s="633"/>
      <c r="AI891" s="633"/>
    </row>
    <row r="892" spans="32:35">
      <c r="AF892" s="633"/>
      <c r="AG892" s="633"/>
      <c r="AH892" s="633"/>
      <c r="AI892" s="633"/>
    </row>
    <row r="893" spans="32:35">
      <c r="AF893" s="633"/>
      <c r="AG893" s="633"/>
      <c r="AH893" s="633"/>
      <c r="AI893" s="633"/>
    </row>
    <row r="894" spans="32:35">
      <c r="AF894" s="633"/>
      <c r="AG894" s="633"/>
      <c r="AH894" s="633"/>
      <c r="AI894" s="633"/>
    </row>
    <row r="895" spans="32:35">
      <c r="AF895" s="633"/>
      <c r="AG895" s="633"/>
      <c r="AH895" s="633"/>
      <c r="AI895" s="633"/>
    </row>
    <row r="896" spans="32:35">
      <c r="AF896" s="633"/>
      <c r="AG896" s="633"/>
      <c r="AH896" s="633"/>
      <c r="AI896" s="633"/>
    </row>
    <row r="897" spans="32:35">
      <c r="AF897" s="633"/>
      <c r="AG897" s="633"/>
      <c r="AH897" s="633"/>
      <c r="AI897" s="633"/>
    </row>
    <row r="898" spans="32:35">
      <c r="AF898" s="633"/>
      <c r="AG898" s="633"/>
      <c r="AH898" s="633"/>
      <c r="AI898" s="633"/>
    </row>
    <row r="899" spans="32:35">
      <c r="AF899" s="633"/>
      <c r="AG899" s="633"/>
      <c r="AH899" s="633"/>
      <c r="AI899" s="633"/>
    </row>
    <row r="900" spans="32:35">
      <c r="AF900" s="633"/>
      <c r="AG900" s="633"/>
      <c r="AH900" s="633"/>
      <c r="AI900" s="633"/>
    </row>
    <row r="901" spans="32:35">
      <c r="AF901" s="633"/>
      <c r="AG901" s="633"/>
      <c r="AH901" s="633"/>
      <c r="AI901" s="633"/>
    </row>
    <row r="902" spans="32:35">
      <c r="AF902" s="633"/>
      <c r="AG902" s="633"/>
      <c r="AH902" s="633"/>
      <c r="AI902" s="633"/>
    </row>
    <row r="903" spans="32:35">
      <c r="AF903" s="633"/>
      <c r="AG903" s="633"/>
      <c r="AH903" s="633"/>
      <c r="AI903" s="633"/>
    </row>
    <row r="904" spans="32:35">
      <c r="AF904" s="633"/>
      <c r="AG904" s="633"/>
      <c r="AH904" s="633"/>
      <c r="AI904" s="633"/>
    </row>
    <row r="905" spans="32:35">
      <c r="AF905" s="633"/>
      <c r="AG905" s="633"/>
      <c r="AH905" s="633"/>
      <c r="AI905" s="633"/>
    </row>
    <row r="906" spans="32:35">
      <c r="AF906" s="633"/>
      <c r="AG906" s="633"/>
      <c r="AH906" s="633"/>
      <c r="AI906" s="633"/>
    </row>
    <row r="907" spans="32:35">
      <c r="AF907" s="633"/>
      <c r="AG907" s="633"/>
      <c r="AH907" s="633"/>
      <c r="AI907" s="633"/>
    </row>
    <row r="908" spans="32:35">
      <c r="AF908" s="633"/>
      <c r="AG908" s="633"/>
      <c r="AH908" s="633"/>
      <c r="AI908" s="633"/>
    </row>
    <row r="909" spans="32:35">
      <c r="AF909" s="633"/>
      <c r="AG909" s="633"/>
      <c r="AH909" s="633"/>
      <c r="AI909" s="633"/>
    </row>
    <row r="910" spans="32:35">
      <c r="AF910" s="633"/>
      <c r="AG910" s="633"/>
      <c r="AH910" s="633"/>
      <c r="AI910" s="633"/>
    </row>
    <row r="911" spans="32:35">
      <c r="AF911" s="633"/>
      <c r="AG911" s="633"/>
      <c r="AH911" s="633"/>
      <c r="AI911" s="633"/>
    </row>
    <row r="912" spans="32:35">
      <c r="AF912" s="633"/>
      <c r="AG912" s="633"/>
      <c r="AH912" s="633"/>
      <c r="AI912" s="633"/>
    </row>
    <row r="913" spans="32:35">
      <c r="AF913" s="633"/>
      <c r="AG913" s="633"/>
      <c r="AH913" s="633"/>
      <c r="AI913" s="633"/>
    </row>
    <row r="914" spans="32:35">
      <c r="AF914" s="633"/>
      <c r="AG914" s="633"/>
      <c r="AH914" s="633"/>
      <c r="AI914" s="633"/>
    </row>
    <row r="915" spans="32:35">
      <c r="AF915" s="633"/>
      <c r="AG915" s="633"/>
      <c r="AH915" s="633"/>
      <c r="AI915" s="633"/>
    </row>
    <row r="916" spans="32:35">
      <c r="AF916" s="633"/>
      <c r="AG916" s="633"/>
      <c r="AH916" s="633"/>
      <c r="AI916" s="633"/>
    </row>
    <row r="917" spans="32:35">
      <c r="AF917" s="633"/>
      <c r="AG917" s="633"/>
      <c r="AH917" s="633"/>
      <c r="AI917" s="633"/>
    </row>
    <row r="918" spans="32:35">
      <c r="AF918" s="633"/>
      <c r="AG918" s="633"/>
      <c r="AH918" s="633"/>
      <c r="AI918" s="633"/>
    </row>
    <row r="919" spans="32:35">
      <c r="AF919" s="633"/>
      <c r="AG919" s="633"/>
      <c r="AH919" s="633"/>
      <c r="AI919" s="633"/>
    </row>
    <row r="920" spans="32:35">
      <c r="AF920" s="633"/>
      <c r="AG920" s="633"/>
      <c r="AH920" s="633"/>
      <c r="AI920" s="633"/>
    </row>
    <row r="921" spans="32:35">
      <c r="AF921" s="633"/>
      <c r="AG921" s="633"/>
      <c r="AH921" s="633"/>
      <c r="AI921" s="633"/>
    </row>
    <row r="922" spans="32:35">
      <c r="AF922" s="633"/>
      <c r="AG922" s="633"/>
      <c r="AH922" s="633"/>
      <c r="AI922" s="633"/>
    </row>
    <row r="923" spans="32:35">
      <c r="AF923" s="633"/>
      <c r="AG923" s="633"/>
      <c r="AH923" s="633"/>
      <c r="AI923" s="633"/>
    </row>
    <row r="924" spans="32:35">
      <c r="AF924" s="633"/>
      <c r="AG924" s="633"/>
      <c r="AH924" s="633"/>
      <c r="AI924" s="633"/>
    </row>
    <row r="925" spans="32:35">
      <c r="AF925" s="633"/>
      <c r="AG925" s="633"/>
      <c r="AH925" s="633"/>
      <c r="AI925" s="633"/>
    </row>
    <row r="926" spans="32:35">
      <c r="AF926" s="633"/>
      <c r="AG926" s="633"/>
      <c r="AH926" s="633"/>
      <c r="AI926" s="633"/>
    </row>
    <row r="927" spans="32:35">
      <c r="AF927" s="633"/>
      <c r="AG927" s="633"/>
      <c r="AH927" s="633"/>
      <c r="AI927" s="633"/>
    </row>
    <row r="928" spans="32:35">
      <c r="AF928" s="633"/>
      <c r="AG928" s="633"/>
      <c r="AH928" s="633"/>
      <c r="AI928" s="633"/>
    </row>
    <row r="929" spans="32:35">
      <c r="AF929" s="633"/>
      <c r="AG929" s="633"/>
      <c r="AH929" s="633"/>
      <c r="AI929" s="633"/>
    </row>
    <row r="930" spans="32:35">
      <c r="AF930" s="633"/>
      <c r="AG930" s="633"/>
      <c r="AH930" s="633"/>
      <c r="AI930" s="633"/>
    </row>
    <row r="931" spans="32:35">
      <c r="AF931" s="633"/>
      <c r="AG931" s="633"/>
      <c r="AH931" s="633"/>
      <c r="AI931" s="633"/>
    </row>
    <row r="932" spans="32:35">
      <c r="AF932" s="633"/>
      <c r="AG932" s="633"/>
      <c r="AH932" s="633"/>
      <c r="AI932" s="633"/>
    </row>
    <row r="933" spans="32:35">
      <c r="AF933" s="633"/>
      <c r="AG933" s="633"/>
      <c r="AH933" s="633"/>
      <c r="AI933" s="633"/>
    </row>
    <row r="934" spans="32:35">
      <c r="AF934" s="633"/>
      <c r="AG934" s="633"/>
      <c r="AH934" s="633"/>
      <c r="AI934" s="633"/>
    </row>
    <row r="935" spans="32:35">
      <c r="AF935" s="633"/>
      <c r="AG935" s="633"/>
      <c r="AH935" s="633"/>
      <c r="AI935" s="633"/>
    </row>
    <row r="936" spans="32:35">
      <c r="AF936" s="633"/>
      <c r="AG936" s="633"/>
      <c r="AH936" s="633"/>
      <c r="AI936" s="633"/>
    </row>
    <row r="937" spans="32:35">
      <c r="AF937" s="633"/>
      <c r="AG937" s="633"/>
      <c r="AH937" s="633"/>
      <c r="AI937" s="633"/>
    </row>
    <row r="938" spans="32:35">
      <c r="AF938" s="633"/>
      <c r="AG938" s="633"/>
      <c r="AH938" s="633"/>
      <c r="AI938" s="633"/>
    </row>
    <row r="939" spans="32:35">
      <c r="AF939" s="633"/>
      <c r="AG939" s="633"/>
      <c r="AH939" s="633"/>
      <c r="AI939" s="633"/>
    </row>
    <row r="940" spans="32:35">
      <c r="AF940" s="633"/>
      <c r="AG940" s="633"/>
      <c r="AH940" s="633"/>
      <c r="AI940" s="633"/>
    </row>
    <row r="941" spans="32:35">
      <c r="AF941" s="633"/>
      <c r="AG941" s="633"/>
      <c r="AH941" s="633"/>
      <c r="AI941" s="633"/>
    </row>
    <row r="942" spans="32:35">
      <c r="AF942" s="633"/>
      <c r="AG942" s="633"/>
      <c r="AH942" s="633"/>
      <c r="AI942" s="633"/>
    </row>
    <row r="943" spans="32:35">
      <c r="AF943" s="633"/>
      <c r="AG943" s="633"/>
      <c r="AH943" s="633"/>
      <c r="AI943" s="633"/>
    </row>
    <row r="944" spans="32:35">
      <c r="AF944" s="633"/>
      <c r="AG944" s="633"/>
      <c r="AH944" s="633"/>
      <c r="AI944" s="633"/>
    </row>
    <row r="945" spans="32:35">
      <c r="AF945" s="633"/>
      <c r="AG945" s="633"/>
      <c r="AH945" s="633"/>
      <c r="AI945" s="633"/>
    </row>
    <row r="946" spans="32:35">
      <c r="AF946" s="633"/>
      <c r="AG946" s="633"/>
      <c r="AH946" s="633"/>
      <c r="AI946" s="633"/>
    </row>
    <row r="947" spans="32:35">
      <c r="AF947" s="633"/>
      <c r="AG947" s="633"/>
      <c r="AH947" s="633"/>
      <c r="AI947" s="633"/>
    </row>
    <row r="948" spans="32:35">
      <c r="AF948" s="633"/>
      <c r="AG948" s="633"/>
      <c r="AH948" s="633"/>
      <c r="AI948" s="633"/>
    </row>
    <row r="949" spans="32:35">
      <c r="AF949" s="633"/>
      <c r="AG949" s="633"/>
      <c r="AH949" s="633"/>
      <c r="AI949" s="633"/>
    </row>
    <row r="950" spans="32:35">
      <c r="AF950" s="633"/>
      <c r="AG950" s="633"/>
      <c r="AH950" s="633"/>
      <c r="AI950" s="633"/>
    </row>
    <row r="951" spans="32:35">
      <c r="AF951" s="633"/>
      <c r="AG951" s="633"/>
      <c r="AH951" s="633"/>
      <c r="AI951" s="633"/>
    </row>
    <row r="952" spans="32:35">
      <c r="AF952" s="633"/>
      <c r="AG952" s="633"/>
      <c r="AH952" s="633"/>
      <c r="AI952" s="633"/>
    </row>
    <row r="953" spans="32:35">
      <c r="AF953" s="633"/>
      <c r="AG953" s="633"/>
      <c r="AH953" s="633"/>
      <c r="AI953" s="633"/>
    </row>
    <row r="954" spans="32:35">
      <c r="AF954" s="633"/>
      <c r="AG954" s="633"/>
      <c r="AH954" s="633"/>
      <c r="AI954" s="633"/>
    </row>
    <row r="955" spans="32:35">
      <c r="AF955" s="633"/>
      <c r="AG955" s="633"/>
      <c r="AH955" s="633"/>
      <c r="AI955" s="633"/>
    </row>
    <row r="956" spans="32:35">
      <c r="AF956" s="633"/>
      <c r="AG956" s="633"/>
      <c r="AH956" s="633"/>
      <c r="AI956" s="633"/>
    </row>
    <row r="957" spans="32:35">
      <c r="AF957" s="633"/>
      <c r="AG957" s="633"/>
      <c r="AH957" s="633"/>
      <c r="AI957" s="633"/>
    </row>
    <row r="958" spans="32:35">
      <c r="AF958" s="633"/>
      <c r="AG958" s="633"/>
      <c r="AH958" s="633"/>
      <c r="AI958" s="633"/>
    </row>
    <row r="959" spans="32:35">
      <c r="AF959" s="633"/>
      <c r="AG959" s="633"/>
      <c r="AH959" s="633"/>
      <c r="AI959" s="633"/>
    </row>
    <row r="960" spans="32:35">
      <c r="AF960" s="633"/>
      <c r="AG960" s="633"/>
      <c r="AH960" s="633"/>
      <c r="AI960" s="633"/>
    </row>
    <row r="961" spans="32:35">
      <c r="AF961" s="633"/>
      <c r="AG961" s="633"/>
      <c r="AH961" s="633"/>
      <c r="AI961" s="633"/>
    </row>
    <row r="962" spans="32:35">
      <c r="AF962" s="633"/>
      <c r="AG962" s="633"/>
      <c r="AH962" s="633"/>
      <c r="AI962" s="633"/>
    </row>
    <row r="963" spans="32:35">
      <c r="AF963" s="633"/>
      <c r="AG963" s="633"/>
      <c r="AH963" s="633"/>
      <c r="AI963" s="633"/>
    </row>
    <row r="964" spans="32:35">
      <c r="AF964" s="633"/>
      <c r="AG964" s="633"/>
      <c r="AH964" s="633"/>
      <c r="AI964" s="633"/>
    </row>
    <row r="965" spans="32:35">
      <c r="AF965" s="633"/>
      <c r="AG965" s="633"/>
      <c r="AH965" s="633"/>
      <c r="AI965" s="633"/>
    </row>
    <row r="966" spans="32:35">
      <c r="AF966" s="633"/>
      <c r="AG966" s="633"/>
      <c r="AH966" s="633"/>
      <c r="AI966" s="633"/>
    </row>
    <row r="967" spans="32:35">
      <c r="AF967" s="633"/>
      <c r="AG967" s="633"/>
      <c r="AH967" s="633"/>
      <c r="AI967" s="633"/>
    </row>
    <row r="968" spans="32:35">
      <c r="AF968" s="633"/>
      <c r="AG968" s="633"/>
      <c r="AH968" s="633"/>
      <c r="AI968" s="633"/>
    </row>
    <row r="969" spans="32:35">
      <c r="AF969" s="633"/>
      <c r="AG969" s="633"/>
      <c r="AH969" s="633"/>
      <c r="AI969" s="633"/>
    </row>
    <row r="970" spans="32:35">
      <c r="AF970" s="633"/>
      <c r="AG970" s="633"/>
      <c r="AH970" s="633"/>
      <c r="AI970" s="633"/>
    </row>
    <row r="971" spans="32:35">
      <c r="AF971" s="633"/>
      <c r="AG971" s="633"/>
      <c r="AH971" s="633"/>
      <c r="AI971" s="633"/>
    </row>
    <row r="972" spans="32:35">
      <c r="AF972" s="633"/>
      <c r="AG972" s="633"/>
      <c r="AH972" s="633"/>
      <c r="AI972" s="633"/>
    </row>
    <row r="973" spans="32:35">
      <c r="AF973" s="633"/>
      <c r="AG973" s="633"/>
      <c r="AH973" s="633"/>
      <c r="AI973" s="633"/>
    </row>
    <row r="974" spans="32:35">
      <c r="AF974" s="633"/>
      <c r="AG974" s="633"/>
      <c r="AH974" s="633"/>
      <c r="AI974" s="633"/>
    </row>
    <row r="975" spans="32:35">
      <c r="AF975" s="633"/>
      <c r="AG975" s="633"/>
      <c r="AH975" s="633"/>
      <c r="AI975" s="633"/>
    </row>
    <row r="976" spans="32:35">
      <c r="AF976" s="633"/>
      <c r="AG976" s="633"/>
      <c r="AH976" s="633"/>
      <c r="AI976" s="633"/>
    </row>
    <row r="977" spans="32:35">
      <c r="AF977" s="633"/>
      <c r="AG977" s="633"/>
      <c r="AH977" s="633"/>
      <c r="AI977" s="633"/>
    </row>
    <row r="978" spans="32:35">
      <c r="AF978" s="633"/>
      <c r="AG978" s="633"/>
      <c r="AH978" s="633"/>
      <c r="AI978" s="633"/>
    </row>
    <row r="979" spans="32:35">
      <c r="AF979" s="633"/>
      <c r="AG979" s="633"/>
      <c r="AH979" s="633"/>
      <c r="AI979" s="633"/>
    </row>
    <row r="980" spans="32:35">
      <c r="AF980" s="633"/>
      <c r="AG980" s="633"/>
      <c r="AH980" s="633"/>
      <c r="AI980" s="633"/>
    </row>
    <row r="981" spans="32:35">
      <c r="AF981" s="633"/>
      <c r="AG981" s="633"/>
      <c r="AH981" s="633"/>
      <c r="AI981" s="633"/>
    </row>
    <row r="982" spans="32:35">
      <c r="AF982" s="633"/>
      <c r="AG982" s="633"/>
      <c r="AH982" s="633"/>
      <c r="AI982" s="633"/>
    </row>
    <row r="983" spans="32:35">
      <c r="AF983" s="633"/>
      <c r="AG983" s="633"/>
      <c r="AH983" s="633"/>
      <c r="AI983" s="633"/>
    </row>
    <row r="984" spans="32:35">
      <c r="AF984" s="633"/>
      <c r="AG984" s="633"/>
      <c r="AH984" s="633"/>
      <c r="AI984" s="633"/>
    </row>
    <row r="985" spans="32:35">
      <c r="AF985" s="633"/>
      <c r="AG985" s="633"/>
      <c r="AH985" s="633"/>
      <c r="AI985" s="633"/>
    </row>
    <row r="986" spans="32:35">
      <c r="AF986" s="633"/>
      <c r="AG986" s="633"/>
      <c r="AH986" s="633"/>
      <c r="AI986" s="633"/>
    </row>
    <row r="987" spans="32:35">
      <c r="AF987" s="633"/>
      <c r="AG987" s="633"/>
      <c r="AH987" s="633"/>
      <c r="AI987" s="633"/>
    </row>
    <row r="988" spans="32:35">
      <c r="AF988" s="633"/>
      <c r="AG988" s="633"/>
      <c r="AH988" s="633"/>
      <c r="AI988" s="633"/>
    </row>
    <row r="989" spans="32:35">
      <c r="AF989" s="633"/>
      <c r="AG989" s="633"/>
      <c r="AH989" s="633"/>
      <c r="AI989" s="633"/>
    </row>
    <row r="990" spans="32:35">
      <c r="AF990" s="633"/>
      <c r="AG990" s="633"/>
      <c r="AH990" s="633"/>
      <c r="AI990" s="633"/>
    </row>
    <row r="991" spans="32:35">
      <c r="AF991" s="633"/>
      <c r="AG991" s="633"/>
      <c r="AH991" s="633"/>
      <c r="AI991" s="633"/>
    </row>
    <row r="992" spans="32:35">
      <c r="AF992" s="633"/>
      <c r="AG992" s="633"/>
      <c r="AH992" s="633"/>
      <c r="AI992" s="633"/>
    </row>
    <row r="993" spans="32:35">
      <c r="AF993" s="633"/>
      <c r="AG993" s="633"/>
      <c r="AH993" s="633"/>
      <c r="AI993" s="633"/>
    </row>
    <row r="994" spans="32:35">
      <c r="AF994" s="633"/>
      <c r="AG994" s="633"/>
      <c r="AH994" s="633"/>
      <c r="AI994" s="633"/>
    </row>
    <row r="995" spans="32:35">
      <c r="AF995" s="633"/>
      <c r="AG995" s="633"/>
      <c r="AH995" s="633"/>
      <c r="AI995" s="633"/>
    </row>
    <row r="996" spans="32:35">
      <c r="AF996" s="633"/>
      <c r="AG996" s="633"/>
      <c r="AH996" s="633"/>
      <c r="AI996" s="633"/>
    </row>
    <row r="997" spans="32:35">
      <c r="AF997" s="633"/>
      <c r="AG997" s="633"/>
      <c r="AH997" s="633"/>
      <c r="AI997" s="633"/>
    </row>
    <row r="998" spans="32:35">
      <c r="AF998" s="633"/>
      <c r="AG998" s="633"/>
      <c r="AH998" s="633"/>
      <c r="AI998" s="633"/>
    </row>
    <row r="999" spans="32:35">
      <c r="AF999" s="633"/>
      <c r="AG999" s="633"/>
      <c r="AH999" s="633"/>
      <c r="AI999" s="633"/>
    </row>
    <row r="1000" spans="32:35">
      <c r="AF1000" s="633"/>
      <c r="AG1000" s="633"/>
      <c r="AH1000" s="633"/>
      <c r="AI1000" s="633"/>
    </row>
    <row r="1001" spans="32:35">
      <c r="AF1001" s="633"/>
      <c r="AG1001" s="633"/>
      <c r="AH1001" s="633"/>
      <c r="AI1001" s="633"/>
    </row>
    <row r="1002" spans="32:35">
      <c r="AF1002" s="633"/>
      <c r="AG1002" s="633"/>
      <c r="AH1002" s="633"/>
      <c r="AI1002" s="633"/>
    </row>
    <row r="1003" spans="32:35">
      <c r="AF1003" s="633"/>
      <c r="AG1003" s="633"/>
      <c r="AH1003" s="633"/>
      <c r="AI1003" s="633"/>
    </row>
    <row r="1004" spans="32:35">
      <c r="AF1004" s="633"/>
      <c r="AG1004" s="633"/>
      <c r="AH1004" s="633"/>
      <c r="AI1004" s="633"/>
    </row>
    <row r="1005" spans="32:35">
      <c r="AF1005" s="633"/>
      <c r="AG1005" s="633"/>
      <c r="AH1005" s="633"/>
      <c r="AI1005" s="633"/>
    </row>
    <row r="1006" spans="32:35">
      <c r="AF1006" s="633"/>
      <c r="AG1006" s="633"/>
      <c r="AH1006" s="633"/>
      <c r="AI1006" s="633"/>
    </row>
    <row r="1007" spans="32:35">
      <c r="AF1007" s="633"/>
      <c r="AG1007" s="633"/>
      <c r="AH1007" s="633"/>
      <c r="AI1007" s="633"/>
    </row>
    <row r="1008" spans="32:35">
      <c r="AF1008" s="633"/>
      <c r="AG1008" s="633"/>
      <c r="AH1008" s="633"/>
      <c r="AI1008" s="633"/>
    </row>
    <row r="1009" spans="32:35">
      <c r="AF1009" s="633"/>
      <c r="AG1009" s="633"/>
      <c r="AH1009" s="633"/>
      <c r="AI1009" s="633"/>
    </row>
    <row r="1010" spans="32:35">
      <c r="AF1010" s="633"/>
      <c r="AG1010" s="633"/>
      <c r="AH1010" s="633"/>
      <c r="AI1010" s="633"/>
    </row>
    <row r="1011" spans="32:35">
      <c r="AF1011" s="633"/>
      <c r="AG1011" s="633"/>
      <c r="AH1011" s="633"/>
      <c r="AI1011" s="633"/>
    </row>
    <row r="1012" spans="32:35">
      <c r="AF1012" s="633"/>
      <c r="AG1012" s="633"/>
      <c r="AH1012" s="633"/>
      <c r="AI1012" s="633"/>
    </row>
    <row r="1013" spans="32:35">
      <c r="AF1013" s="633"/>
      <c r="AG1013" s="633"/>
      <c r="AH1013" s="633"/>
      <c r="AI1013" s="633"/>
    </row>
    <row r="1014" spans="32:35">
      <c r="AF1014" s="633"/>
      <c r="AG1014" s="633"/>
      <c r="AH1014" s="633"/>
      <c r="AI1014" s="633"/>
    </row>
    <row r="1015" spans="32:35">
      <c r="AF1015" s="633"/>
      <c r="AG1015" s="633"/>
      <c r="AH1015" s="633"/>
      <c r="AI1015" s="633"/>
    </row>
    <row r="1016" spans="32:35">
      <c r="AF1016" s="633"/>
      <c r="AG1016" s="633"/>
      <c r="AH1016" s="633"/>
      <c r="AI1016" s="633"/>
    </row>
    <row r="1017" spans="32:35">
      <c r="AF1017" s="633"/>
      <c r="AG1017" s="633"/>
      <c r="AH1017" s="633"/>
      <c r="AI1017" s="633"/>
    </row>
    <row r="1018" spans="32:35">
      <c r="AF1018" s="633"/>
      <c r="AG1018" s="633"/>
      <c r="AH1018" s="633"/>
      <c r="AI1018" s="633"/>
    </row>
    <row r="1019" spans="32:35">
      <c r="AF1019" s="633"/>
      <c r="AG1019" s="633"/>
      <c r="AH1019" s="633"/>
      <c r="AI1019" s="633"/>
    </row>
    <row r="1020" spans="32:35">
      <c r="AF1020" s="633"/>
      <c r="AG1020" s="633"/>
      <c r="AH1020" s="633"/>
      <c r="AI1020" s="633"/>
    </row>
    <row r="1021" spans="32:35">
      <c r="AF1021" s="633"/>
      <c r="AG1021" s="633"/>
      <c r="AH1021" s="633"/>
      <c r="AI1021" s="633"/>
    </row>
    <row r="1022" spans="32:35">
      <c r="AF1022" s="633"/>
      <c r="AG1022" s="633"/>
      <c r="AH1022" s="633"/>
      <c r="AI1022" s="633"/>
    </row>
    <row r="1023" spans="32:35">
      <c r="AF1023" s="633"/>
      <c r="AG1023" s="633"/>
      <c r="AH1023" s="633"/>
      <c r="AI1023" s="633"/>
    </row>
    <row r="1024" spans="32:35">
      <c r="AF1024" s="633"/>
      <c r="AG1024" s="633"/>
      <c r="AH1024" s="633"/>
      <c r="AI1024" s="633"/>
    </row>
    <row r="1025" spans="32:35">
      <c r="AF1025" s="633"/>
      <c r="AG1025" s="633"/>
      <c r="AH1025" s="633"/>
      <c r="AI1025" s="633"/>
    </row>
    <row r="1026" spans="32:35">
      <c r="AF1026" s="633"/>
      <c r="AG1026" s="633"/>
      <c r="AH1026" s="633"/>
      <c r="AI1026" s="633"/>
    </row>
    <row r="1027" spans="32:35">
      <c r="AF1027" s="633"/>
      <c r="AG1027" s="633"/>
      <c r="AH1027" s="633"/>
      <c r="AI1027" s="633"/>
    </row>
    <row r="1028" spans="32:35">
      <c r="AF1028" s="633"/>
      <c r="AG1028" s="633"/>
      <c r="AH1028" s="633"/>
      <c r="AI1028" s="633"/>
    </row>
    <row r="1029" spans="32:35">
      <c r="AF1029" s="633"/>
      <c r="AG1029" s="633"/>
      <c r="AH1029" s="633"/>
      <c r="AI1029" s="633"/>
    </row>
    <row r="1030" spans="32:35">
      <c r="AF1030" s="633"/>
      <c r="AG1030" s="633"/>
      <c r="AH1030" s="633"/>
      <c r="AI1030" s="633"/>
    </row>
    <row r="1031" spans="32:35">
      <c r="AF1031" s="633"/>
      <c r="AG1031" s="633"/>
      <c r="AH1031" s="633"/>
      <c r="AI1031" s="633"/>
    </row>
  </sheetData>
  <sheetProtection selectLockedCells="1" selectUnlockedCells="1"/>
  <mergeCells count="1488">
    <mergeCell ref="B16:AI16"/>
    <mergeCell ref="B18:AI18"/>
    <mergeCell ref="B22:AI22"/>
    <mergeCell ref="B23:AI23"/>
    <mergeCell ref="AE24:AI24"/>
    <mergeCell ref="A25:A26"/>
    <mergeCell ref="B25:G26"/>
    <mergeCell ref="H25:AC26"/>
    <mergeCell ref="AE25:AI26"/>
    <mergeCell ref="AF1:AI2"/>
    <mergeCell ref="B6:AI6"/>
    <mergeCell ref="B8:O8"/>
    <mergeCell ref="Q8:AI8"/>
    <mergeCell ref="Q12:V12"/>
    <mergeCell ref="Q14:V14"/>
    <mergeCell ref="B30:G30"/>
    <mergeCell ref="H30:AC30"/>
    <mergeCell ref="AE30:AI30"/>
    <mergeCell ref="B31:G31"/>
    <mergeCell ref="H31:AC31"/>
    <mergeCell ref="AE31:AI31"/>
    <mergeCell ref="B28:G28"/>
    <mergeCell ref="H28:AC28"/>
    <mergeCell ref="AE28:AI28"/>
    <mergeCell ref="B29:G29"/>
    <mergeCell ref="H29:AC29"/>
    <mergeCell ref="AE29:AI29"/>
    <mergeCell ref="AJ25:AJ26"/>
    <mergeCell ref="B27:G27"/>
    <mergeCell ref="H27:AC27"/>
    <mergeCell ref="AE27:AI27"/>
    <mergeCell ref="B36:G36"/>
    <mergeCell ref="H36:AC36"/>
    <mergeCell ref="AE36:AI36"/>
    <mergeCell ref="B37:G37"/>
    <mergeCell ref="H37:AC37"/>
    <mergeCell ref="AE37:AI37"/>
    <mergeCell ref="B34:G34"/>
    <mergeCell ref="H34:AC34"/>
    <mergeCell ref="AE34:AI34"/>
    <mergeCell ref="B35:G35"/>
    <mergeCell ref="H35:AC35"/>
    <mergeCell ref="AE35:AI35"/>
    <mergeCell ref="B32:G32"/>
    <mergeCell ref="H32:AC32"/>
    <mergeCell ref="AE32:AI32"/>
    <mergeCell ref="B33:G33"/>
    <mergeCell ref="H33:AC33"/>
    <mergeCell ref="AE33:AI33"/>
    <mergeCell ref="B42:G42"/>
    <mergeCell ref="H42:AC42"/>
    <mergeCell ref="AE42:AI42"/>
    <mergeCell ref="B43:G43"/>
    <mergeCell ref="H43:AC43"/>
    <mergeCell ref="AE43:AI43"/>
    <mergeCell ref="B40:G40"/>
    <mergeCell ref="H40:AC40"/>
    <mergeCell ref="AE40:AI40"/>
    <mergeCell ref="B41:G41"/>
    <mergeCell ref="H41:AC41"/>
    <mergeCell ref="AE41:AI41"/>
    <mergeCell ref="B38:G38"/>
    <mergeCell ref="H38:AC38"/>
    <mergeCell ref="AE38:AI38"/>
    <mergeCell ref="B39:G39"/>
    <mergeCell ref="H39:AC39"/>
    <mergeCell ref="AE39:AI39"/>
    <mergeCell ref="B48:G48"/>
    <mergeCell ref="H48:AC48"/>
    <mergeCell ref="AE48:AI48"/>
    <mergeCell ref="B49:G49"/>
    <mergeCell ref="H49:AC49"/>
    <mergeCell ref="AE49:AI49"/>
    <mergeCell ref="B46:G46"/>
    <mergeCell ref="H46:AC46"/>
    <mergeCell ref="AE46:AI46"/>
    <mergeCell ref="B47:G47"/>
    <mergeCell ref="H47:AC47"/>
    <mergeCell ref="AE47:AI47"/>
    <mergeCell ref="B44:G44"/>
    <mergeCell ref="H44:AC44"/>
    <mergeCell ref="AE44:AI44"/>
    <mergeCell ref="B45:G45"/>
    <mergeCell ref="H45:AC45"/>
    <mergeCell ref="AE45:AI45"/>
    <mergeCell ref="B54:G54"/>
    <mergeCell ref="H54:AC54"/>
    <mergeCell ref="AE54:AI54"/>
    <mergeCell ref="B55:G55"/>
    <mergeCell ref="H55:AC55"/>
    <mergeCell ref="AE55:AI55"/>
    <mergeCell ref="B52:G52"/>
    <mergeCell ref="H52:AC52"/>
    <mergeCell ref="AE52:AI52"/>
    <mergeCell ref="B53:G53"/>
    <mergeCell ref="H53:AC53"/>
    <mergeCell ref="AE53:AI53"/>
    <mergeCell ref="B50:G50"/>
    <mergeCell ref="H50:AC50"/>
    <mergeCell ref="AE50:AI50"/>
    <mergeCell ref="B51:G51"/>
    <mergeCell ref="H51:AC51"/>
    <mergeCell ref="AE51:AI51"/>
    <mergeCell ref="B60:G60"/>
    <mergeCell ref="H60:AC60"/>
    <mergeCell ref="AE60:AI60"/>
    <mergeCell ref="B61:G61"/>
    <mergeCell ref="H61:AC61"/>
    <mergeCell ref="AE61:AI61"/>
    <mergeCell ref="B58:G58"/>
    <mergeCell ref="H58:AC58"/>
    <mergeCell ref="AE58:AI58"/>
    <mergeCell ref="B59:G59"/>
    <mergeCell ref="H59:AC59"/>
    <mergeCell ref="AE59:AI59"/>
    <mergeCell ref="B56:G56"/>
    <mergeCell ref="H56:AC56"/>
    <mergeCell ref="AE56:AI56"/>
    <mergeCell ref="B57:G57"/>
    <mergeCell ref="H57:AC57"/>
    <mergeCell ref="AE57:AI57"/>
    <mergeCell ref="B66:G66"/>
    <mergeCell ref="H66:AC66"/>
    <mergeCell ref="AE66:AI66"/>
    <mergeCell ref="B67:G67"/>
    <mergeCell ref="H67:AC67"/>
    <mergeCell ref="AE67:AI67"/>
    <mergeCell ref="B64:G64"/>
    <mergeCell ref="H64:AC64"/>
    <mergeCell ref="AE64:AI64"/>
    <mergeCell ref="B65:G65"/>
    <mergeCell ref="H65:AC65"/>
    <mergeCell ref="AE65:AI65"/>
    <mergeCell ref="B62:G62"/>
    <mergeCell ref="H62:AC62"/>
    <mergeCell ref="AE62:AI62"/>
    <mergeCell ref="B63:G63"/>
    <mergeCell ref="H63:AC63"/>
    <mergeCell ref="AE63:AI63"/>
    <mergeCell ref="B72:G72"/>
    <mergeCell ref="H72:AC72"/>
    <mergeCell ref="AE72:AI72"/>
    <mergeCell ref="B73:G73"/>
    <mergeCell ref="H73:AC73"/>
    <mergeCell ref="AE73:AI73"/>
    <mergeCell ref="B70:G70"/>
    <mergeCell ref="H70:AC70"/>
    <mergeCell ref="AE70:AI70"/>
    <mergeCell ref="B71:G71"/>
    <mergeCell ref="H71:AC71"/>
    <mergeCell ref="AE71:AI71"/>
    <mergeCell ref="B68:G68"/>
    <mergeCell ref="H68:AC68"/>
    <mergeCell ref="AE68:AI68"/>
    <mergeCell ref="B69:G69"/>
    <mergeCell ref="H69:AC69"/>
    <mergeCell ref="AE69:AI69"/>
    <mergeCell ref="B78:G78"/>
    <mergeCell ref="H78:AC78"/>
    <mergeCell ref="AE78:AI78"/>
    <mergeCell ref="B79:G79"/>
    <mergeCell ref="H79:AC79"/>
    <mergeCell ref="AE79:AI79"/>
    <mergeCell ref="B76:G76"/>
    <mergeCell ref="H76:AC76"/>
    <mergeCell ref="AE76:AI76"/>
    <mergeCell ref="B77:G77"/>
    <mergeCell ref="H77:AC77"/>
    <mergeCell ref="AE77:AI77"/>
    <mergeCell ref="B74:G74"/>
    <mergeCell ref="H74:AC74"/>
    <mergeCell ref="AE74:AI74"/>
    <mergeCell ref="B75:G75"/>
    <mergeCell ref="H75:AC75"/>
    <mergeCell ref="AE75:AI75"/>
    <mergeCell ref="B84:G84"/>
    <mergeCell ref="H84:AC84"/>
    <mergeCell ref="AE84:AI84"/>
    <mergeCell ref="B85:G85"/>
    <mergeCell ref="H85:AC85"/>
    <mergeCell ref="AE85:AI85"/>
    <mergeCell ref="B82:G82"/>
    <mergeCell ref="H82:AC82"/>
    <mergeCell ref="AE82:AI82"/>
    <mergeCell ref="B83:G83"/>
    <mergeCell ref="H83:AC83"/>
    <mergeCell ref="AE83:AI83"/>
    <mergeCell ref="B80:G80"/>
    <mergeCell ref="H80:AC80"/>
    <mergeCell ref="AE80:AI80"/>
    <mergeCell ref="B81:G81"/>
    <mergeCell ref="H81:AC81"/>
    <mergeCell ref="AE81:AI81"/>
    <mergeCell ref="B90:G90"/>
    <mergeCell ref="H90:AC90"/>
    <mergeCell ref="AE90:AI90"/>
    <mergeCell ref="B91:G91"/>
    <mergeCell ref="H91:AC91"/>
    <mergeCell ref="AE91:AI91"/>
    <mergeCell ref="B88:G88"/>
    <mergeCell ref="H88:AC88"/>
    <mergeCell ref="AE88:AI88"/>
    <mergeCell ref="B89:G89"/>
    <mergeCell ref="H89:AC89"/>
    <mergeCell ref="AE89:AI89"/>
    <mergeCell ref="B86:G86"/>
    <mergeCell ref="H86:AC86"/>
    <mergeCell ref="AE86:AI86"/>
    <mergeCell ref="B87:G87"/>
    <mergeCell ref="H87:AC87"/>
    <mergeCell ref="AE87:AI87"/>
    <mergeCell ref="B96:G96"/>
    <mergeCell ref="H96:AC96"/>
    <mergeCell ref="AE96:AI96"/>
    <mergeCell ref="B97:G97"/>
    <mergeCell ref="H97:AC97"/>
    <mergeCell ref="AE97:AI97"/>
    <mergeCell ref="B94:G94"/>
    <mergeCell ref="H94:AC94"/>
    <mergeCell ref="AE94:AI94"/>
    <mergeCell ref="B95:G95"/>
    <mergeCell ref="H95:AC95"/>
    <mergeCell ref="AE95:AI95"/>
    <mergeCell ref="B92:G92"/>
    <mergeCell ref="H92:AC92"/>
    <mergeCell ref="AE92:AI92"/>
    <mergeCell ref="B93:G93"/>
    <mergeCell ref="H93:AC93"/>
    <mergeCell ref="AE93:AI93"/>
    <mergeCell ref="B102:G102"/>
    <mergeCell ref="H102:AC102"/>
    <mergeCell ref="AE102:AI102"/>
    <mergeCell ref="B103:G103"/>
    <mergeCell ref="H103:AC103"/>
    <mergeCell ref="AE103:AI103"/>
    <mergeCell ref="B100:G100"/>
    <mergeCell ref="H100:AC100"/>
    <mergeCell ref="AE100:AI100"/>
    <mergeCell ref="B101:G101"/>
    <mergeCell ref="H101:AC101"/>
    <mergeCell ref="AE101:AI101"/>
    <mergeCell ref="B98:G98"/>
    <mergeCell ref="H98:AC98"/>
    <mergeCell ref="AE98:AI98"/>
    <mergeCell ref="B99:G99"/>
    <mergeCell ref="H99:AC99"/>
    <mergeCell ref="AE99:AI99"/>
    <mergeCell ref="B108:G108"/>
    <mergeCell ref="H108:AC108"/>
    <mergeCell ref="AE108:AI108"/>
    <mergeCell ref="B109:G109"/>
    <mergeCell ref="H109:AC109"/>
    <mergeCell ref="AE109:AI109"/>
    <mergeCell ref="B106:G106"/>
    <mergeCell ref="H106:AC106"/>
    <mergeCell ref="AE106:AI106"/>
    <mergeCell ref="B107:G107"/>
    <mergeCell ref="H107:AC107"/>
    <mergeCell ref="AE107:AI107"/>
    <mergeCell ref="B104:G104"/>
    <mergeCell ref="H104:AC104"/>
    <mergeCell ref="AE104:AI104"/>
    <mergeCell ref="B105:G105"/>
    <mergeCell ref="H105:AC105"/>
    <mergeCell ref="AE105:AI105"/>
    <mergeCell ref="B114:G114"/>
    <mergeCell ref="H114:AC114"/>
    <mergeCell ref="AE114:AI114"/>
    <mergeCell ref="B115:G115"/>
    <mergeCell ref="H115:AC115"/>
    <mergeCell ref="AE115:AI115"/>
    <mergeCell ref="B112:G112"/>
    <mergeCell ref="H112:AC112"/>
    <mergeCell ref="AE112:AI112"/>
    <mergeCell ref="B113:G113"/>
    <mergeCell ref="H113:AC113"/>
    <mergeCell ref="AE113:AI113"/>
    <mergeCell ref="B110:G110"/>
    <mergeCell ref="H110:AC110"/>
    <mergeCell ref="AE110:AI110"/>
    <mergeCell ref="B111:G111"/>
    <mergeCell ref="H111:AC111"/>
    <mergeCell ref="AE111:AI111"/>
    <mergeCell ref="B120:G120"/>
    <mergeCell ref="H120:AC120"/>
    <mergeCell ref="AE120:AI120"/>
    <mergeCell ref="B121:G121"/>
    <mergeCell ref="H121:AC121"/>
    <mergeCell ref="AE121:AI121"/>
    <mergeCell ref="B118:G118"/>
    <mergeCell ref="H118:AC118"/>
    <mergeCell ref="AE118:AI118"/>
    <mergeCell ref="B119:G119"/>
    <mergeCell ref="H119:AC119"/>
    <mergeCell ref="AE119:AI119"/>
    <mergeCell ref="B116:G116"/>
    <mergeCell ref="H116:AC116"/>
    <mergeCell ref="AE116:AI116"/>
    <mergeCell ref="B117:G117"/>
    <mergeCell ref="H117:AC117"/>
    <mergeCell ref="AE117:AI117"/>
    <mergeCell ref="B126:G126"/>
    <mergeCell ref="H126:AC126"/>
    <mergeCell ref="AE126:AI126"/>
    <mergeCell ref="B127:G127"/>
    <mergeCell ref="H127:AC127"/>
    <mergeCell ref="AE127:AI127"/>
    <mergeCell ref="B124:G124"/>
    <mergeCell ref="H124:AC124"/>
    <mergeCell ref="AE124:AI124"/>
    <mergeCell ref="B125:G125"/>
    <mergeCell ref="H125:AC125"/>
    <mergeCell ref="AE125:AI125"/>
    <mergeCell ref="B122:G122"/>
    <mergeCell ref="H122:AC122"/>
    <mergeCell ref="AE122:AI122"/>
    <mergeCell ref="B123:G123"/>
    <mergeCell ref="H123:AC123"/>
    <mergeCell ref="AE123:AI123"/>
    <mergeCell ref="B132:G132"/>
    <mergeCell ref="H132:AC132"/>
    <mergeCell ref="AE132:AI132"/>
    <mergeCell ref="B133:G133"/>
    <mergeCell ref="H133:AC133"/>
    <mergeCell ref="AE133:AI133"/>
    <mergeCell ref="B130:G130"/>
    <mergeCell ref="H130:AC130"/>
    <mergeCell ref="AE130:AI130"/>
    <mergeCell ref="B131:G131"/>
    <mergeCell ref="H131:AC131"/>
    <mergeCell ref="AE131:AI131"/>
    <mergeCell ref="B128:G128"/>
    <mergeCell ref="H128:AC128"/>
    <mergeCell ref="AE128:AI128"/>
    <mergeCell ref="B129:G129"/>
    <mergeCell ref="H129:AC129"/>
    <mergeCell ref="AE129:AI129"/>
    <mergeCell ref="B138:G138"/>
    <mergeCell ref="H138:AC138"/>
    <mergeCell ref="AE138:AI138"/>
    <mergeCell ref="B139:G139"/>
    <mergeCell ref="H139:AC139"/>
    <mergeCell ref="AE139:AI139"/>
    <mergeCell ref="B136:G136"/>
    <mergeCell ref="H136:AC136"/>
    <mergeCell ref="AE136:AI136"/>
    <mergeCell ref="B137:G137"/>
    <mergeCell ref="H137:AC137"/>
    <mergeCell ref="AE137:AI137"/>
    <mergeCell ref="B134:G134"/>
    <mergeCell ref="H134:AC134"/>
    <mergeCell ref="AE134:AI134"/>
    <mergeCell ref="B135:G135"/>
    <mergeCell ref="H135:AC135"/>
    <mergeCell ref="AE135:AI135"/>
    <mergeCell ref="B144:G144"/>
    <mergeCell ref="H144:AC144"/>
    <mergeCell ref="AE144:AI144"/>
    <mergeCell ref="B145:G145"/>
    <mergeCell ref="H145:AC145"/>
    <mergeCell ref="AE145:AI145"/>
    <mergeCell ref="B142:G142"/>
    <mergeCell ref="H142:AC142"/>
    <mergeCell ref="AE142:AI142"/>
    <mergeCell ref="B143:G143"/>
    <mergeCell ref="H143:AC143"/>
    <mergeCell ref="AE143:AI143"/>
    <mergeCell ref="B140:G140"/>
    <mergeCell ref="H140:AC140"/>
    <mergeCell ref="AE140:AI140"/>
    <mergeCell ref="B141:G141"/>
    <mergeCell ref="H141:AC141"/>
    <mergeCell ref="AE141:AI141"/>
    <mergeCell ref="B150:G150"/>
    <mergeCell ref="H150:AC150"/>
    <mergeCell ref="AE150:AI150"/>
    <mergeCell ref="B151:G151"/>
    <mergeCell ref="H151:AC151"/>
    <mergeCell ref="AE151:AI151"/>
    <mergeCell ref="B148:G148"/>
    <mergeCell ref="H148:AC148"/>
    <mergeCell ref="AE148:AI148"/>
    <mergeCell ref="B149:G149"/>
    <mergeCell ref="H149:AC149"/>
    <mergeCell ref="AE149:AI149"/>
    <mergeCell ref="B146:G146"/>
    <mergeCell ref="H146:AC146"/>
    <mergeCell ref="AE146:AI146"/>
    <mergeCell ref="B147:G147"/>
    <mergeCell ref="H147:AC147"/>
    <mergeCell ref="AE147:AI147"/>
    <mergeCell ref="B156:G156"/>
    <mergeCell ref="H156:AC156"/>
    <mergeCell ref="AE156:AI156"/>
    <mergeCell ref="B157:G157"/>
    <mergeCell ref="H157:AC157"/>
    <mergeCell ref="AE157:AI157"/>
    <mergeCell ref="B154:G154"/>
    <mergeCell ref="H154:AC154"/>
    <mergeCell ref="AE154:AI154"/>
    <mergeCell ref="B155:G155"/>
    <mergeCell ref="H155:AC155"/>
    <mergeCell ref="AE155:AI155"/>
    <mergeCell ref="B152:G152"/>
    <mergeCell ref="H152:AC152"/>
    <mergeCell ref="AE152:AI152"/>
    <mergeCell ref="B153:G153"/>
    <mergeCell ref="H153:AC153"/>
    <mergeCell ref="AE153:AI153"/>
    <mergeCell ref="B162:G162"/>
    <mergeCell ref="H162:AC162"/>
    <mergeCell ref="AE162:AI162"/>
    <mergeCell ref="B163:G163"/>
    <mergeCell ref="H163:AC163"/>
    <mergeCell ref="AE163:AI163"/>
    <mergeCell ref="B160:G160"/>
    <mergeCell ref="H160:AC160"/>
    <mergeCell ref="AE160:AI160"/>
    <mergeCell ref="B161:G161"/>
    <mergeCell ref="H161:AC161"/>
    <mergeCell ref="AE161:AI161"/>
    <mergeCell ref="B158:G158"/>
    <mergeCell ref="H158:AC158"/>
    <mergeCell ref="AE158:AI158"/>
    <mergeCell ref="B159:G159"/>
    <mergeCell ref="H159:AC159"/>
    <mergeCell ref="AE159:AI159"/>
    <mergeCell ref="B168:G168"/>
    <mergeCell ref="H168:AC168"/>
    <mergeCell ref="AE168:AI168"/>
    <mergeCell ref="B169:G169"/>
    <mergeCell ref="H169:AC169"/>
    <mergeCell ref="AE169:AI169"/>
    <mergeCell ref="B166:G166"/>
    <mergeCell ref="H166:AC166"/>
    <mergeCell ref="AE166:AI166"/>
    <mergeCell ref="B167:G167"/>
    <mergeCell ref="H167:AC167"/>
    <mergeCell ref="AE167:AI167"/>
    <mergeCell ref="B164:G164"/>
    <mergeCell ref="H164:AC164"/>
    <mergeCell ref="AE164:AI164"/>
    <mergeCell ref="B165:G165"/>
    <mergeCell ref="H165:AC165"/>
    <mergeCell ref="AE165:AI165"/>
    <mergeCell ref="B174:G174"/>
    <mergeCell ref="H174:AC174"/>
    <mergeCell ref="AE174:AI174"/>
    <mergeCell ref="B175:G175"/>
    <mergeCell ref="H175:AC175"/>
    <mergeCell ref="AE175:AI175"/>
    <mergeCell ref="B172:G172"/>
    <mergeCell ref="H172:AC172"/>
    <mergeCell ref="AE172:AI172"/>
    <mergeCell ref="B173:G173"/>
    <mergeCell ref="H173:AC173"/>
    <mergeCell ref="AE173:AI173"/>
    <mergeCell ref="B170:G170"/>
    <mergeCell ref="H170:AC170"/>
    <mergeCell ref="AE170:AI170"/>
    <mergeCell ref="B171:G171"/>
    <mergeCell ref="H171:AC171"/>
    <mergeCell ref="AE171:AI171"/>
    <mergeCell ref="B180:G180"/>
    <mergeCell ref="H180:AC180"/>
    <mergeCell ref="AE180:AI180"/>
    <mergeCell ref="B181:G181"/>
    <mergeCell ref="H181:AC181"/>
    <mergeCell ref="AE181:AI181"/>
    <mergeCell ref="B178:G178"/>
    <mergeCell ref="H178:AC178"/>
    <mergeCell ref="AE178:AI178"/>
    <mergeCell ref="B179:G179"/>
    <mergeCell ref="H179:AC179"/>
    <mergeCell ref="AE179:AI179"/>
    <mergeCell ref="B176:G176"/>
    <mergeCell ref="H176:AC176"/>
    <mergeCell ref="AE176:AI176"/>
    <mergeCell ref="B177:G177"/>
    <mergeCell ref="H177:AC177"/>
    <mergeCell ref="AE177:AI177"/>
    <mergeCell ref="B186:G186"/>
    <mergeCell ref="H186:AC186"/>
    <mergeCell ref="AE186:AI186"/>
    <mergeCell ref="B187:G187"/>
    <mergeCell ref="H187:AC187"/>
    <mergeCell ref="AE187:AI187"/>
    <mergeCell ref="B184:G184"/>
    <mergeCell ref="H184:AC184"/>
    <mergeCell ref="AE184:AI184"/>
    <mergeCell ref="B185:G185"/>
    <mergeCell ref="H185:AC185"/>
    <mergeCell ref="AE185:AI185"/>
    <mergeCell ref="B182:G182"/>
    <mergeCell ref="H182:AC182"/>
    <mergeCell ref="AE182:AI182"/>
    <mergeCell ref="B183:G183"/>
    <mergeCell ref="H183:AC183"/>
    <mergeCell ref="AE183:AI183"/>
    <mergeCell ref="B192:G192"/>
    <mergeCell ref="H192:AC192"/>
    <mergeCell ref="AE192:AI192"/>
    <mergeCell ref="B193:G193"/>
    <mergeCell ref="H193:AC193"/>
    <mergeCell ref="AE193:AI193"/>
    <mergeCell ref="B190:G190"/>
    <mergeCell ref="H190:AC190"/>
    <mergeCell ref="AE190:AI190"/>
    <mergeCell ref="B191:G191"/>
    <mergeCell ref="H191:AC191"/>
    <mergeCell ref="AE191:AI191"/>
    <mergeCell ref="B188:G188"/>
    <mergeCell ref="H188:AC188"/>
    <mergeCell ref="AE188:AI188"/>
    <mergeCell ref="B189:G189"/>
    <mergeCell ref="H189:AC189"/>
    <mergeCell ref="AE189:AI189"/>
    <mergeCell ref="B198:G198"/>
    <mergeCell ref="H198:AC198"/>
    <mergeCell ref="AE198:AI198"/>
    <mergeCell ref="B199:G199"/>
    <mergeCell ref="H199:AC199"/>
    <mergeCell ref="AE199:AI199"/>
    <mergeCell ref="B196:G196"/>
    <mergeCell ref="H196:AC196"/>
    <mergeCell ref="AE196:AI196"/>
    <mergeCell ref="B197:G197"/>
    <mergeCell ref="H197:AC197"/>
    <mergeCell ref="AE197:AI197"/>
    <mergeCell ref="B194:G194"/>
    <mergeCell ref="H194:AC194"/>
    <mergeCell ref="AE194:AI194"/>
    <mergeCell ref="B195:G195"/>
    <mergeCell ref="H195:AC195"/>
    <mergeCell ref="AE195:AI195"/>
    <mergeCell ref="B204:G204"/>
    <mergeCell ref="H204:AC204"/>
    <mergeCell ref="AE204:AI204"/>
    <mergeCell ref="B205:G205"/>
    <mergeCell ref="H205:AC205"/>
    <mergeCell ref="AE205:AI205"/>
    <mergeCell ref="B202:G202"/>
    <mergeCell ref="H202:AC202"/>
    <mergeCell ref="AE202:AI202"/>
    <mergeCell ref="B203:G203"/>
    <mergeCell ref="H203:AC203"/>
    <mergeCell ref="AE203:AI203"/>
    <mergeCell ref="B200:G200"/>
    <mergeCell ref="H200:AC200"/>
    <mergeCell ref="AE200:AI200"/>
    <mergeCell ref="B201:G201"/>
    <mergeCell ref="H201:AC201"/>
    <mergeCell ref="AE201:AI201"/>
    <mergeCell ref="B210:G210"/>
    <mergeCell ref="H210:AC210"/>
    <mergeCell ref="AE210:AI210"/>
    <mergeCell ref="B211:G211"/>
    <mergeCell ref="H211:AC211"/>
    <mergeCell ref="AE211:AI211"/>
    <mergeCell ref="B208:G208"/>
    <mergeCell ref="H208:AC208"/>
    <mergeCell ref="AE208:AI208"/>
    <mergeCell ref="B209:G209"/>
    <mergeCell ref="H209:AC209"/>
    <mergeCell ref="AE209:AI209"/>
    <mergeCell ref="B206:G206"/>
    <mergeCell ref="H206:AC206"/>
    <mergeCell ref="AE206:AI206"/>
    <mergeCell ref="B207:G207"/>
    <mergeCell ref="H207:AC207"/>
    <mergeCell ref="AE207:AI207"/>
    <mergeCell ref="B216:G216"/>
    <mergeCell ref="H216:AC216"/>
    <mergeCell ref="AE216:AI216"/>
    <mergeCell ref="B217:G217"/>
    <mergeCell ref="H217:AC217"/>
    <mergeCell ref="AE217:AI217"/>
    <mergeCell ref="B214:G214"/>
    <mergeCell ref="H214:AC214"/>
    <mergeCell ref="AE214:AI214"/>
    <mergeCell ref="B215:G215"/>
    <mergeCell ref="H215:AC215"/>
    <mergeCell ref="AE215:AI215"/>
    <mergeCell ref="B212:G212"/>
    <mergeCell ref="H212:AC212"/>
    <mergeCell ref="AE212:AI212"/>
    <mergeCell ref="B213:G213"/>
    <mergeCell ref="H213:AC213"/>
    <mergeCell ref="AE213:AI213"/>
    <mergeCell ref="B222:G222"/>
    <mergeCell ref="H222:AC222"/>
    <mergeCell ref="AE222:AI222"/>
    <mergeCell ref="B223:G223"/>
    <mergeCell ref="H223:AC223"/>
    <mergeCell ref="AE223:AI223"/>
    <mergeCell ref="B220:G220"/>
    <mergeCell ref="H220:AC220"/>
    <mergeCell ref="AE220:AI220"/>
    <mergeCell ref="B221:G221"/>
    <mergeCell ref="H221:AC221"/>
    <mergeCell ref="AE221:AI221"/>
    <mergeCell ref="B218:G218"/>
    <mergeCell ref="H218:AC218"/>
    <mergeCell ref="AE218:AI218"/>
    <mergeCell ref="B219:G219"/>
    <mergeCell ref="H219:AC219"/>
    <mergeCell ref="AE219:AI219"/>
    <mergeCell ref="B228:G228"/>
    <mergeCell ref="H228:AC228"/>
    <mergeCell ref="AE228:AI228"/>
    <mergeCell ref="B229:G229"/>
    <mergeCell ref="H229:AC229"/>
    <mergeCell ref="AE229:AI229"/>
    <mergeCell ref="B226:G226"/>
    <mergeCell ref="H226:AC226"/>
    <mergeCell ref="AE226:AI226"/>
    <mergeCell ref="B227:G227"/>
    <mergeCell ref="H227:AC227"/>
    <mergeCell ref="AE227:AI227"/>
    <mergeCell ref="B224:G224"/>
    <mergeCell ref="H224:AC224"/>
    <mergeCell ref="AE224:AI224"/>
    <mergeCell ref="B225:G225"/>
    <mergeCell ref="H225:AC225"/>
    <mergeCell ref="AE225:AI225"/>
    <mergeCell ref="B234:G234"/>
    <mergeCell ref="H234:AC234"/>
    <mergeCell ref="AE234:AI234"/>
    <mergeCell ref="B235:G235"/>
    <mergeCell ref="H235:AC235"/>
    <mergeCell ref="AE235:AI235"/>
    <mergeCell ref="B232:G232"/>
    <mergeCell ref="H232:AC232"/>
    <mergeCell ref="AE232:AI232"/>
    <mergeCell ref="B233:G233"/>
    <mergeCell ref="H233:AC233"/>
    <mergeCell ref="AE233:AI233"/>
    <mergeCell ref="B230:G230"/>
    <mergeCell ref="H230:AC230"/>
    <mergeCell ref="AE230:AI230"/>
    <mergeCell ref="B231:G231"/>
    <mergeCell ref="H231:AC231"/>
    <mergeCell ref="AE231:AI231"/>
    <mergeCell ref="B240:G240"/>
    <mergeCell ref="H240:AC240"/>
    <mergeCell ref="AE240:AI240"/>
    <mergeCell ref="B241:G241"/>
    <mergeCell ref="H241:AC241"/>
    <mergeCell ref="AE241:AI241"/>
    <mergeCell ref="B238:G238"/>
    <mergeCell ref="H238:AC238"/>
    <mergeCell ref="AE238:AI238"/>
    <mergeCell ref="B239:G239"/>
    <mergeCell ref="H239:AC239"/>
    <mergeCell ref="AE239:AI239"/>
    <mergeCell ref="B236:G236"/>
    <mergeCell ref="H236:AC236"/>
    <mergeCell ref="AE236:AI236"/>
    <mergeCell ref="B237:G237"/>
    <mergeCell ref="H237:AC237"/>
    <mergeCell ref="AE237:AI237"/>
    <mergeCell ref="B246:G246"/>
    <mergeCell ref="H246:AC246"/>
    <mergeCell ref="AE246:AI246"/>
    <mergeCell ref="B247:G247"/>
    <mergeCell ref="H247:AC247"/>
    <mergeCell ref="AE247:AI247"/>
    <mergeCell ref="B244:G244"/>
    <mergeCell ref="H244:AC244"/>
    <mergeCell ref="AE244:AI244"/>
    <mergeCell ref="B245:G245"/>
    <mergeCell ref="H245:AC245"/>
    <mergeCell ref="AE245:AI245"/>
    <mergeCell ref="B242:G242"/>
    <mergeCell ref="H242:AC242"/>
    <mergeCell ref="AE242:AI242"/>
    <mergeCell ref="B243:G243"/>
    <mergeCell ref="H243:AC243"/>
    <mergeCell ref="AE243:AI243"/>
    <mergeCell ref="B252:G252"/>
    <mergeCell ref="H252:AC252"/>
    <mergeCell ref="AE252:AI252"/>
    <mergeCell ref="B253:G253"/>
    <mergeCell ref="H253:AC253"/>
    <mergeCell ref="AE253:AI253"/>
    <mergeCell ref="B250:G250"/>
    <mergeCell ref="H250:AC250"/>
    <mergeCell ref="AE250:AI250"/>
    <mergeCell ref="B251:G251"/>
    <mergeCell ref="H251:AC251"/>
    <mergeCell ref="AE251:AI251"/>
    <mergeCell ref="B248:G248"/>
    <mergeCell ref="H248:AC248"/>
    <mergeCell ref="AE248:AI248"/>
    <mergeCell ref="B249:G249"/>
    <mergeCell ref="H249:AC249"/>
    <mergeCell ref="AE249:AI249"/>
    <mergeCell ref="B258:G258"/>
    <mergeCell ref="H258:AC258"/>
    <mergeCell ref="AE258:AI258"/>
    <mergeCell ref="B259:G259"/>
    <mergeCell ref="H259:AC259"/>
    <mergeCell ref="AE259:AI259"/>
    <mergeCell ref="B256:G256"/>
    <mergeCell ref="H256:AC256"/>
    <mergeCell ref="AE256:AI256"/>
    <mergeCell ref="B257:G257"/>
    <mergeCell ref="H257:AC257"/>
    <mergeCell ref="AE257:AI257"/>
    <mergeCell ref="B254:G254"/>
    <mergeCell ref="H254:AC254"/>
    <mergeCell ref="AE254:AI254"/>
    <mergeCell ref="B255:G255"/>
    <mergeCell ref="H255:AC255"/>
    <mergeCell ref="AE255:AI255"/>
    <mergeCell ref="B264:G264"/>
    <mergeCell ref="H264:AC264"/>
    <mergeCell ref="AE264:AI264"/>
    <mergeCell ref="B265:G265"/>
    <mergeCell ref="H265:AC265"/>
    <mergeCell ref="AE265:AI265"/>
    <mergeCell ref="B262:G262"/>
    <mergeCell ref="H262:AC262"/>
    <mergeCell ref="AE262:AI262"/>
    <mergeCell ref="B263:G263"/>
    <mergeCell ref="H263:AC263"/>
    <mergeCell ref="AE263:AI263"/>
    <mergeCell ref="B260:G260"/>
    <mergeCell ref="H260:AC260"/>
    <mergeCell ref="AE260:AI260"/>
    <mergeCell ref="B261:G261"/>
    <mergeCell ref="H261:AC261"/>
    <mergeCell ref="AE261:AI261"/>
    <mergeCell ref="B270:G270"/>
    <mergeCell ref="H270:AC270"/>
    <mergeCell ref="AE270:AI270"/>
    <mergeCell ref="B271:G271"/>
    <mergeCell ref="H271:AC271"/>
    <mergeCell ref="AE271:AI271"/>
    <mergeCell ref="B268:G268"/>
    <mergeCell ref="H268:AC268"/>
    <mergeCell ref="AE268:AI268"/>
    <mergeCell ref="B269:G269"/>
    <mergeCell ref="H269:AC269"/>
    <mergeCell ref="AE269:AI269"/>
    <mergeCell ref="B266:G266"/>
    <mergeCell ref="H266:AC266"/>
    <mergeCell ref="AE266:AI266"/>
    <mergeCell ref="B267:G267"/>
    <mergeCell ref="H267:AC267"/>
    <mergeCell ref="AE267:AI267"/>
    <mergeCell ref="B276:G276"/>
    <mergeCell ref="H276:AC276"/>
    <mergeCell ref="AE276:AI276"/>
    <mergeCell ref="B277:G277"/>
    <mergeCell ref="H277:AC277"/>
    <mergeCell ref="AE277:AI277"/>
    <mergeCell ref="B274:G274"/>
    <mergeCell ref="H274:AC274"/>
    <mergeCell ref="AE274:AI274"/>
    <mergeCell ref="B275:G275"/>
    <mergeCell ref="H275:AC275"/>
    <mergeCell ref="AE275:AI275"/>
    <mergeCell ref="B272:G272"/>
    <mergeCell ref="H272:AC272"/>
    <mergeCell ref="AE272:AI272"/>
    <mergeCell ref="B273:G273"/>
    <mergeCell ref="H273:AC273"/>
    <mergeCell ref="AE273:AI273"/>
    <mergeCell ref="B282:G282"/>
    <mergeCell ref="H282:AC282"/>
    <mergeCell ref="AE282:AI282"/>
    <mergeCell ref="B283:G283"/>
    <mergeCell ref="H283:AC283"/>
    <mergeCell ref="AE283:AI283"/>
    <mergeCell ref="B280:G280"/>
    <mergeCell ref="H280:AC280"/>
    <mergeCell ref="AE280:AI280"/>
    <mergeCell ref="B281:G281"/>
    <mergeCell ref="H281:AC281"/>
    <mergeCell ref="AE281:AI281"/>
    <mergeCell ref="B278:G278"/>
    <mergeCell ref="H278:AC278"/>
    <mergeCell ref="AE278:AI278"/>
    <mergeCell ref="B279:G279"/>
    <mergeCell ref="H279:AC279"/>
    <mergeCell ref="AE279:AI279"/>
    <mergeCell ref="B288:G288"/>
    <mergeCell ref="H288:AC288"/>
    <mergeCell ref="AE288:AI288"/>
    <mergeCell ref="B289:G289"/>
    <mergeCell ref="H289:AC289"/>
    <mergeCell ref="AE289:AI289"/>
    <mergeCell ref="B286:G286"/>
    <mergeCell ref="H286:AC286"/>
    <mergeCell ref="AE286:AI286"/>
    <mergeCell ref="B287:G287"/>
    <mergeCell ref="H287:AC287"/>
    <mergeCell ref="AE287:AI287"/>
    <mergeCell ref="B284:G284"/>
    <mergeCell ref="H284:AC284"/>
    <mergeCell ref="AE284:AI284"/>
    <mergeCell ref="B285:G285"/>
    <mergeCell ref="H285:AC285"/>
    <mergeCell ref="AE285:AI285"/>
    <mergeCell ref="B294:G294"/>
    <mergeCell ref="H294:AC294"/>
    <mergeCell ref="AE294:AI294"/>
    <mergeCell ref="B295:G295"/>
    <mergeCell ref="H295:AC295"/>
    <mergeCell ref="AE295:AI295"/>
    <mergeCell ref="B292:G292"/>
    <mergeCell ref="H292:AC292"/>
    <mergeCell ref="AE292:AI292"/>
    <mergeCell ref="B293:G293"/>
    <mergeCell ref="H293:AC293"/>
    <mergeCell ref="AE293:AI293"/>
    <mergeCell ref="B290:G290"/>
    <mergeCell ref="H290:AC290"/>
    <mergeCell ref="AE290:AI290"/>
    <mergeCell ref="B291:G291"/>
    <mergeCell ref="H291:AC291"/>
    <mergeCell ref="AE291:AI291"/>
    <mergeCell ref="B300:G300"/>
    <mergeCell ref="H300:AC300"/>
    <mergeCell ref="AE300:AI300"/>
    <mergeCell ref="B301:G301"/>
    <mergeCell ref="H301:AC301"/>
    <mergeCell ref="AE301:AI301"/>
    <mergeCell ref="B298:G298"/>
    <mergeCell ref="H298:AC298"/>
    <mergeCell ref="AE298:AI298"/>
    <mergeCell ref="B299:G299"/>
    <mergeCell ref="H299:AC299"/>
    <mergeCell ref="AE299:AI299"/>
    <mergeCell ref="B296:G296"/>
    <mergeCell ref="H296:AC296"/>
    <mergeCell ref="AE296:AI296"/>
    <mergeCell ref="B297:G297"/>
    <mergeCell ref="H297:AC297"/>
    <mergeCell ref="AE297:AI297"/>
    <mergeCell ref="B306:G306"/>
    <mergeCell ref="H306:AC306"/>
    <mergeCell ref="AE306:AI306"/>
    <mergeCell ref="B307:G307"/>
    <mergeCell ref="H307:AC307"/>
    <mergeCell ref="AE307:AI307"/>
    <mergeCell ref="B304:G304"/>
    <mergeCell ref="H304:AC304"/>
    <mergeCell ref="AE304:AI304"/>
    <mergeCell ref="B305:G305"/>
    <mergeCell ref="H305:AC305"/>
    <mergeCell ref="AE305:AI305"/>
    <mergeCell ref="B302:G302"/>
    <mergeCell ref="H302:AC302"/>
    <mergeCell ref="AE302:AI302"/>
    <mergeCell ref="B303:G303"/>
    <mergeCell ref="H303:AC303"/>
    <mergeCell ref="AE303:AI303"/>
    <mergeCell ref="B312:G312"/>
    <mergeCell ref="H312:AC312"/>
    <mergeCell ref="AE312:AI312"/>
    <mergeCell ref="B313:G313"/>
    <mergeCell ref="H313:AC313"/>
    <mergeCell ref="AE313:AI313"/>
    <mergeCell ref="B310:G310"/>
    <mergeCell ref="H310:AC310"/>
    <mergeCell ref="AE310:AI310"/>
    <mergeCell ref="B311:G311"/>
    <mergeCell ref="H311:AC311"/>
    <mergeCell ref="AE311:AI311"/>
    <mergeCell ref="B308:G308"/>
    <mergeCell ref="H308:AC308"/>
    <mergeCell ref="AE308:AI308"/>
    <mergeCell ref="B309:G309"/>
    <mergeCell ref="H309:AC309"/>
    <mergeCell ref="AE309:AI309"/>
    <mergeCell ref="B318:G318"/>
    <mergeCell ref="H318:AC318"/>
    <mergeCell ref="AE318:AI318"/>
    <mergeCell ref="B319:G319"/>
    <mergeCell ref="H319:AC319"/>
    <mergeCell ref="AE319:AI319"/>
    <mergeCell ref="B316:G316"/>
    <mergeCell ref="H316:AC316"/>
    <mergeCell ref="AE316:AI316"/>
    <mergeCell ref="B317:G317"/>
    <mergeCell ref="H317:AC317"/>
    <mergeCell ref="AE317:AI317"/>
    <mergeCell ref="B314:G314"/>
    <mergeCell ref="H314:AC314"/>
    <mergeCell ref="AE314:AI314"/>
    <mergeCell ref="B315:G315"/>
    <mergeCell ref="H315:AC315"/>
    <mergeCell ref="AE315:AI315"/>
    <mergeCell ref="B324:G324"/>
    <mergeCell ref="H324:AC324"/>
    <mergeCell ref="AE324:AI324"/>
    <mergeCell ref="B325:G325"/>
    <mergeCell ref="H325:AC325"/>
    <mergeCell ref="AE325:AI325"/>
    <mergeCell ref="B322:G322"/>
    <mergeCell ref="H322:AC322"/>
    <mergeCell ref="AE322:AI322"/>
    <mergeCell ref="B323:G323"/>
    <mergeCell ref="H323:AC323"/>
    <mergeCell ref="AE323:AI323"/>
    <mergeCell ref="B320:G320"/>
    <mergeCell ref="H320:AC320"/>
    <mergeCell ref="AE320:AI320"/>
    <mergeCell ref="B321:G321"/>
    <mergeCell ref="H321:AC321"/>
    <mergeCell ref="AE321:AI321"/>
    <mergeCell ref="B330:G330"/>
    <mergeCell ref="H330:AC330"/>
    <mergeCell ref="AE330:AI330"/>
    <mergeCell ref="B331:G331"/>
    <mergeCell ref="H331:AC331"/>
    <mergeCell ref="AE331:AI331"/>
    <mergeCell ref="B328:G328"/>
    <mergeCell ref="H328:AC328"/>
    <mergeCell ref="AE328:AI328"/>
    <mergeCell ref="B329:G329"/>
    <mergeCell ref="H329:AC329"/>
    <mergeCell ref="AE329:AI329"/>
    <mergeCell ref="B326:G326"/>
    <mergeCell ref="H326:AC326"/>
    <mergeCell ref="AE326:AI326"/>
    <mergeCell ref="B327:G327"/>
    <mergeCell ref="H327:AC327"/>
    <mergeCell ref="AE327:AI327"/>
    <mergeCell ref="B336:G336"/>
    <mergeCell ref="H336:AC336"/>
    <mergeCell ref="AE336:AI336"/>
    <mergeCell ref="B337:G337"/>
    <mergeCell ref="H337:AC337"/>
    <mergeCell ref="AE337:AI337"/>
    <mergeCell ref="B334:G334"/>
    <mergeCell ref="H334:AC334"/>
    <mergeCell ref="AE334:AI334"/>
    <mergeCell ref="B335:G335"/>
    <mergeCell ref="H335:AC335"/>
    <mergeCell ref="AE335:AI335"/>
    <mergeCell ref="B332:G332"/>
    <mergeCell ref="H332:AC332"/>
    <mergeCell ref="AE332:AI332"/>
    <mergeCell ref="B333:G333"/>
    <mergeCell ref="H333:AC333"/>
    <mergeCell ref="AE333:AI333"/>
    <mergeCell ref="B342:G342"/>
    <mergeCell ref="H342:AC342"/>
    <mergeCell ref="AE342:AI342"/>
    <mergeCell ref="B343:G343"/>
    <mergeCell ref="H343:AC343"/>
    <mergeCell ref="AE343:AI343"/>
    <mergeCell ref="B340:G340"/>
    <mergeCell ref="H340:AC340"/>
    <mergeCell ref="AE340:AI340"/>
    <mergeCell ref="B341:G341"/>
    <mergeCell ref="H341:AC341"/>
    <mergeCell ref="AE341:AI341"/>
    <mergeCell ref="B338:G338"/>
    <mergeCell ref="H338:AC338"/>
    <mergeCell ref="AE338:AI338"/>
    <mergeCell ref="B339:G339"/>
    <mergeCell ref="H339:AC339"/>
    <mergeCell ref="AE339:AI339"/>
    <mergeCell ref="B348:G348"/>
    <mergeCell ref="H348:AC348"/>
    <mergeCell ref="AE348:AI348"/>
    <mergeCell ref="B349:G349"/>
    <mergeCell ref="H349:AC349"/>
    <mergeCell ref="AE349:AI349"/>
    <mergeCell ref="B346:G346"/>
    <mergeCell ref="H346:AC346"/>
    <mergeCell ref="AE346:AI346"/>
    <mergeCell ref="B347:G347"/>
    <mergeCell ref="H347:AC347"/>
    <mergeCell ref="AE347:AI347"/>
    <mergeCell ref="B344:G344"/>
    <mergeCell ref="H344:AC344"/>
    <mergeCell ref="AE344:AI344"/>
    <mergeCell ref="B345:G345"/>
    <mergeCell ref="H345:AC345"/>
    <mergeCell ref="AE345:AI345"/>
    <mergeCell ref="B354:G354"/>
    <mergeCell ref="H354:AC354"/>
    <mergeCell ref="AE354:AI354"/>
    <mergeCell ref="B355:G355"/>
    <mergeCell ref="H355:AC355"/>
    <mergeCell ref="AE355:AI355"/>
    <mergeCell ref="B352:G352"/>
    <mergeCell ref="H352:AC352"/>
    <mergeCell ref="AE352:AI352"/>
    <mergeCell ref="B353:G353"/>
    <mergeCell ref="H353:AC353"/>
    <mergeCell ref="AE353:AI353"/>
    <mergeCell ref="B350:G350"/>
    <mergeCell ref="H350:AC350"/>
    <mergeCell ref="AE350:AI350"/>
    <mergeCell ref="B351:G351"/>
    <mergeCell ref="H351:AC351"/>
    <mergeCell ref="AE351:AI351"/>
    <mergeCell ref="B360:G360"/>
    <mergeCell ref="H360:AC360"/>
    <mergeCell ref="AE360:AI360"/>
    <mergeCell ref="B361:G361"/>
    <mergeCell ref="H361:AC361"/>
    <mergeCell ref="AE361:AI361"/>
    <mergeCell ref="B358:G358"/>
    <mergeCell ref="H358:AC358"/>
    <mergeCell ref="AE358:AI358"/>
    <mergeCell ref="B359:G359"/>
    <mergeCell ref="H359:AC359"/>
    <mergeCell ref="AE359:AI359"/>
    <mergeCell ref="B356:G356"/>
    <mergeCell ref="H356:AC356"/>
    <mergeCell ref="AE356:AI356"/>
    <mergeCell ref="B357:G357"/>
    <mergeCell ref="H357:AC357"/>
    <mergeCell ref="AE357:AI357"/>
    <mergeCell ref="B366:G366"/>
    <mergeCell ref="H366:AC366"/>
    <mergeCell ref="AE366:AI366"/>
    <mergeCell ref="B367:G367"/>
    <mergeCell ref="H367:AC367"/>
    <mergeCell ref="AE367:AI367"/>
    <mergeCell ref="B364:G364"/>
    <mergeCell ref="H364:AC364"/>
    <mergeCell ref="AE364:AI364"/>
    <mergeCell ref="B365:G365"/>
    <mergeCell ref="H365:AC365"/>
    <mergeCell ref="AE365:AI365"/>
    <mergeCell ref="B362:G362"/>
    <mergeCell ref="H362:AC362"/>
    <mergeCell ref="AE362:AI362"/>
    <mergeCell ref="B363:G363"/>
    <mergeCell ref="H363:AC363"/>
    <mergeCell ref="AE363:AI363"/>
    <mergeCell ref="B372:G372"/>
    <mergeCell ref="H372:AC372"/>
    <mergeCell ref="AE372:AI372"/>
    <mergeCell ref="B373:G373"/>
    <mergeCell ref="H373:AC373"/>
    <mergeCell ref="AE373:AI373"/>
    <mergeCell ref="B370:G370"/>
    <mergeCell ref="H370:AC370"/>
    <mergeCell ref="AE370:AI370"/>
    <mergeCell ref="B371:G371"/>
    <mergeCell ref="H371:AC371"/>
    <mergeCell ref="AE371:AI371"/>
    <mergeCell ref="B368:G368"/>
    <mergeCell ref="H368:AC368"/>
    <mergeCell ref="AE368:AI368"/>
    <mergeCell ref="B369:G369"/>
    <mergeCell ref="H369:AC369"/>
    <mergeCell ref="AE369:AI369"/>
    <mergeCell ref="B378:G378"/>
    <mergeCell ref="H378:AC378"/>
    <mergeCell ref="AE378:AI378"/>
    <mergeCell ref="B379:G379"/>
    <mergeCell ref="H379:AC379"/>
    <mergeCell ref="AE379:AI379"/>
    <mergeCell ref="B376:G376"/>
    <mergeCell ref="H376:AC376"/>
    <mergeCell ref="AE376:AI376"/>
    <mergeCell ref="B377:G377"/>
    <mergeCell ref="H377:AC377"/>
    <mergeCell ref="AE377:AI377"/>
    <mergeCell ref="B374:G374"/>
    <mergeCell ref="H374:AC374"/>
    <mergeCell ref="AE374:AI374"/>
    <mergeCell ref="B375:G375"/>
    <mergeCell ref="H375:AC375"/>
    <mergeCell ref="AE375:AI375"/>
    <mergeCell ref="B384:G384"/>
    <mergeCell ref="H384:AC384"/>
    <mergeCell ref="AE384:AI384"/>
    <mergeCell ref="B385:G385"/>
    <mergeCell ref="H385:AC385"/>
    <mergeCell ref="AE385:AI385"/>
    <mergeCell ref="B382:G382"/>
    <mergeCell ref="H382:AC382"/>
    <mergeCell ref="AE382:AI382"/>
    <mergeCell ref="B383:G383"/>
    <mergeCell ref="H383:AC383"/>
    <mergeCell ref="AE383:AI383"/>
    <mergeCell ref="B380:G380"/>
    <mergeCell ref="H380:AC380"/>
    <mergeCell ref="AE380:AI380"/>
    <mergeCell ref="B381:G381"/>
    <mergeCell ref="H381:AC381"/>
    <mergeCell ref="AE381:AI381"/>
    <mergeCell ref="B390:G390"/>
    <mergeCell ref="H390:AC390"/>
    <mergeCell ref="AE390:AI390"/>
    <mergeCell ref="B391:G391"/>
    <mergeCell ref="H391:AC391"/>
    <mergeCell ref="AE391:AI391"/>
    <mergeCell ref="B388:G388"/>
    <mergeCell ref="H388:AC388"/>
    <mergeCell ref="AE388:AI388"/>
    <mergeCell ref="B389:G389"/>
    <mergeCell ref="H389:AC389"/>
    <mergeCell ref="AE389:AI389"/>
    <mergeCell ref="B386:G386"/>
    <mergeCell ref="H386:AC386"/>
    <mergeCell ref="AE386:AI386"/>
    <mergeCell ref="B387:G387"/>
    <mergeCell ref="H387:AC387"/>
    <mergeCell ref="AE387:AI387"/>
    <mergeCell ref="B396:G396"/>
    <mergeCell ref="H396:AC396"/>
    <mergeCell ref="AE396:AI396"/>
    <mergeCell ref="B397:G397"/>
    <mergeCell ref="H397:AC397"/>
    <mergeCell ref="AE397:AI397"/>
    <mergeCell ref="B394:G394"/>
    <mergeCell ref="H394:AC394"/>
    <mergeCell ref="AE394:AI394"/>
    <mergeCell ref="B395:G395"/>
    <mergeCell ref="H395:AC395"/>
    <mergeCell ref="AE395:AI395"/>
    <mergeCell ref="B392:G392"/>
    <mergeCell ref="H392:AC392"/>
    <mergeCell ref="AE392:AI392"/>
    <mergeCell ref="B393:G393"/>
    <mergeCell ref="H393:AC393"/>
    <mergeCell ref="AE393:AI393"/>
    <mergeCell ref="B402:G402"/>
    <mergeCell ref="H402:AC402"/>
    <mergeCell ref="AE402:AI402"/>
    <mergeCell ref="B403:G403"/>
    <mergeCell ref="H403:AC403"/>
    <mergeCell ref="AE403:AI403"/>
    <mergeCell ref="B400:G400"/>
    <mergeCell ref="H400:AC400"/>
    <mergeCell ref="AE400:AI400"/>
    <mergeCell ref="B401:G401"/>
    <mergeCell ref="H401:AC401"/>
    <mergeCell ref="AE401:AI401"/>
    <mergeCell ref="B398:G398"/>
    <mergeCell ref="H398:AC398"/>
    <mergeCell ref="AE398:AI398"/>
    <mergeCell ref="B399:G399"/>
    <mergeCell ref="H399:AC399"/>
    <mergeCell ref="AE399:AI399"/>
    <mergeCell ref="B408:G408"/>
    <mergeCell ref="H408:AC408"/>
    <mergeCell ref="AE408:AI408"/>
    <mergeCell ref="B409:G409"/>
    <mergeCell ref="H409:AC409"/>
    <mergeCell ref="AE409:AI409"/>
    <mergeCell ref="B406:G406"/>
    <mergeCell ref="H406:AC406"/>
    <mergeCell ref="AE406:AI406"/>
    <mergeCell ref="B407:G407"/>
    <mergeCell ref="H407:AC407"/>
    <mergeCell ref="AE407:AI407"/>
    <mergeCell ref="B404:G404"/>
    <mergeCell ref="H404:AC404"/>
    <mergeCell ref="AE404:AI404"/>
    <mergeCell ref="B405:G405"/>
    <mergeCell ref="H405:AC405"/>
    <mergeCell ref="AE405:AI405"/>
    <mergeCell ref="B414:G414"/>
    <mergeCell ref="H414:AC414"/>
    <mergeCell ref="AE414:AI414"/>
    <mergeCell ref="B415:G415"/>
    <mergeCell ref="H415:AC415"/>
    <mergeCell ref="AE415:AI415"/>
    <mergeCell ref="B412:G412"/>
    <mergeCell ref="H412:AC412"/>
    <mergeCell ref="AE412:AI412"/>
    <mergeCell ref="B413:G413"/>
    <mergeCell ref="H413:AC413"/>
    <mergeCell ref="AE413:AI413"/>
    <mergeCell ref="B410:G410"/>
    <mergeCell ref="H410:AC410"/>
    <mergeCell ref="AE410:AI410"/>
    <mergeCell ref="B411:G411"/>
    <mergeCell ref="H411:AC411"/>
    <mergeCell ref="AE411:AI411"/>
    <mergeCell ref="B420:G420"/>
    <mergeCell ref="H420:AC420"/>
    <mergeCell ref="AE420:AI420"/>
    <mergeCell ref="B421:G421"/>
    <mergeCell ref="H421:AC421"/>
    <mergeCell ref="AE421:AI421"/>
    <mergeCell ref="B418:G418"/>
    <mergeCell ref="H418:AC418"/>
    <mergeCell ref="AE418:AI418"/>
    <mergeCell ref="B419:G419"/>
    <mergeCell ref="H419:AC419"/>
    <mergeCell ref="AE419:AI419"/>
    <mergeCell ref="B416:G416"/>
    <mergeCell ref="H416:AC416"/>
    <mergeCell ref="AE416:AI416"/>
    <mergeCell ref="B417:G417"/>
    <mergeCell ref="H417:AC417"/>
    <mergeCell ref="AE417:AI417"/>
    <mergeCell ref="B426:G426"/>
    <mergeCell ref="H426:AC426"/>
    <mergeCell ref="AE426:AI426"/>
    <mergeCell ref="B427:G427"/>
    <mergeCell ref="H427:AC427"/>
    <mergeCell ref="AE427:AI427"/>
    <mergeCell ref="B424:G424"/>
    <mergeCell ref="H424:AC424"/>
    <mergeCell ref="AE424:AI424"/>
    <mergeCell ref="B425:G425"/>
    <mergeCell ref="H425:AC425"/>
    <mergeCell ref="AE425:AI425"/>
    <mergeCell ref="B422:G422"/>
    <mergeCell ref="H422:AC422"/>
    <mergeCell ref="AE422:AI422"/>
    <mergeCell ref="B423:G423"/>
    <mergeCell ref="H423:AC423"/>
    <mergeCell ref="AE423:AI423"/>
    <mergeCell ref="B432:G432"/>
    <mergeCell ref="H432:AC432"/>
    <mergeCell ref="AE432:AI432"/>
    <mergeCell ref="B433:G433"/>
    <mergeCell ref="H433:AC433"/>
    <mergeCell ref="AE433:AI433"/>
    <mergeCell ref="B430:G430"/>
    <mergeCell ref="H430:AC430"/>
    <mergeCell ref="AE430:AI430"/>
    <mergeCell ref="B431:G431"/>
    <mergeCell ref="H431:AC431"/>
    <mergeCell ref="AE431:AI431"/>
    <mergeCell ref="B428:G428"/>
    <mergeCell ref="H428:AC428"/>
    <mergeCell ref="AE428:AI428"/>
    <mergeCell ref="B429:G429"/>
    <mergeCell ref="H429:AC429"/>
    <mergeCell ref="AE429:AI429"/>
    <mergeCell ref="B438:G438"/>
    <mergeCell ref="H438:AC438"/>
    <mergeCell ref="AE438:AI438"/>
    <mergeCell ref="B439:G439"/>
    <mergeCell ref="H439:AC439"/>
    <mergeCell ref="AE439:AI439"/>
    <mergeCell ref="B436:G436"/>
    <mergeCell ref="H436:AC436"/>
    <mergeCell ref="AE436:AI436"/>
    <mergeCell ref="B437:G437"/>
    <mergeCell ref="H437:AC437"/>
    <mergeCell ref="AE437:AI437"/>
    <mergeCell ref="B434:G434"/>
    <mergeCell ref="H434:AC434"/>
    <mergeCell ref="AE434:AI434"/>
    <mergeCell ref="B435:G435"/>
    <mergeCell ref="H435:AC435"/>
    <mergeCell ref="AE435:AI435"/>
    <mergeCell ref="B444:G444"/>
    <mergeCell ref="H444:AC444"/>
    <mergeCell ref="AE444:AI444"/>
    <mergeCell ref="B445:G445"/>
    <mergeCell ref="H445:AC445"/>
    <mergeCell ref="AE445:AI445"/>
    <mergeCell ref="B442:G442"/>
    <mergeCell ref="H442:AC442"/>
    <mergeCell ref="AE442:AI442"/>
    <mergeCell ref="B443:G443"/>
    <mergeCell ref="H443:AC443"/>
    <mergeCell ref="AE443:AI443"/>
    <mergeCell ref="B440:G440"/>
    <mergeCell ref="H440:AC440"/>
    <mergeCell ref="AE440:AI440"/>
    <mergeCell ref="B441:G441"/>
    <mergeCell ref="H441:AC441"/>
    <mergeCell ref="AE441:AI441"/>
    <mergeCell ref="B450:G450"/>
    <mergeCell ref="H450:AC450"/>
    <mergeCell ref="AE450:AI450"/>
    <mergeCell ref="B451:G451"/>
    <mergeCell ref="H451:AC451"/>
    <mergeCell ref="AE451:AI451"/>
    <mergeCell ref="B448:G448"/>
    <mergeCell ref="H448:AC448"/>
    <mergeCell ref="AE448:AI448"/>
    <mergeCell ref="B449:G449"/>
    <mergeCell ref="H449:AC449"/>
    <mergeCell ref="AE449:AI449"/>
    <mergeCell ref="B446:G446"/>
    <mergeCell ref="H446:AC446"/>
    <mergeCell ref="AE446:AI446"/>
    <mergeCell ref="B447:G447"/>
    <mergeCell ref="H447:AC447"/>
    <mergeCell ref="AE447:AI447"/>
    <mergeCell ref="B456:G456"/>
    <mergeCell ref="H456:AC456"/>
    <mergeCell ref="AE456:AI456"/>
    <mergeCell ref="B457:G457"/>
    <mergeCell ref="H457:AC457"/>
    <mergeCell ref="AE457:AI457"/>
    <mergeCell ref="B454:G454"/>
    <mergeCell ref="H454:AC454"/>
    <mergeCell ref="AE454:AI454"/>
    <mergeCell ref="B455:G455"/>
    <mergeCell ref="H455:AC455"/>
    <mergeCell ref="AE455:AI455"/>
    <mergeCell ref="B452:G452"/>
    <mergeCell ref="H452:AC452"/>
    <mergeCell ref="AE452:AI452"/>
    <mergeCell ref="B453:G453"/>
    <mergeCell ref="H453:AC453"/>
    <mergeCell ref="AE453:AI453"/>
    <mergeCell ref="B462:G462"/>
    <mergeCell ref="H462:AC462"/>
    <mergeCell ref="AE462:AI462"/>
    <mergeCell ref="B463:G463"/>
    <mergeCell ref="H463:AC463"/>
    <mergeCell ref="AE463:AI463"/>
    <mergeCell ref="B460:G460"/>
    <mergeCell ref="H460:AC460"/>
    <mergeCell ref="AE460:AI460"/>
    <mergeCell ref="B461:G461"/>
    <mergeCell ref="H461:AC461"/>
    <mergeCell ref="AE461:AI461"/>
    <mergeCell ref="B458:G458"/>
    <mergeCell ref="H458:AC458"/>
    <mergeCell ref="AE458:AI458"/>
    <mergeCell ref="B459:G459"/>
    <mergeCell ref="H459:AC459"/>
    <mergeCell ref="AE459:AI459"/>
    <mergeCell ref="B468:G468"/>
    <mergeCell ref="H468:AC468"/>
    <mergeCell ref="AE468:AI468"/>
    <mergeCell ref="B469:G469"/>
    <mergeCell ref="H469:AC469"/>
    <mergeCell ref="AE469:AI469"/>
    <mergeCell ref="B466:G466"/>
    <mergeCell ref="H466:AC466"/>
    <mergeCell ref="AE466:AI466"/>
    <mergeCell ref="B467:G467"/>
    <mergeCell ref="H467:AC467"/>
    <mergeCell ref="AE467:AI467"/>
    <mergeCell ref="B464:G464"/>
    <mergeCell ref="H464:AC464"/>
    <mergeCell ref="AE464:AI464"/>
    <mergeCell ref="B465:G465"/>
    <mergeCell ref="H465:AC465"/>
    <mergeCell ref="AE465:AI465"/>
    <mergeCell ref="B474:G474"/>
    <mergeCell ref="H474:AC474"/>
    <mergeCell ref="AE474:AI474"/>
    <mergeCell ref="B475:G475"/>
    <mergeCell ref="H475:AC475"/>
    <mergeCell ref="AE475:AI475"/>
    <mergeCell ref="B472:G472"/>
    <mergeCell ref="H472:AC472"/>
    <mergeCell ref="AE472:AI472"/>
    <mergeCell ref="B473:G473"/>
    <mergeCell ref="H473:AC473"/>
    <mergeCell ref="AE473:AI473"/>
    <mergeCell ref="B470:G470"/>
    <mergeCell ref="H470:AC470"/>
    <mergeCell ref="AE470:AI470"/>
    <mergeCell ref="B471:G471"/>
    <mergeCell ref="H471:AC471"/>
    <mergeCell ref="AE471:AI471"/>
    <mergeCell ref="B480:G480"/>
    <mergeCell ref="H480:AC480"/>
    <mergeCell ref="AE480:AI480"/>
    <mergeCell ref="B481:G481"/>
    <mergeCell ref="H481:AC481"/>
    <mergeCell ref="AE481:AI481"/>
    <mergeCell ref="B478:G478"/>
    <mergeCell ref="H478:AC478"/>
    <mergeCell ref="AE478:AI478"/>
    <mergeCell ref="B479:G479"/>
    <mergeCell ref="H479:AC479"/>
    <mergeCell ref="AE479:AI479"/>
    <mergeCell ref="B476:G476"/>
    <mergeCell ref="H476:AC476"/>
    <mergeCell ref="AE476:AI476"/>
    <mergeCell ref="B477:G477"/>
    <mergeCell ref="H477:AC477"/>
    <mergeCell ref="AE477:AI477"/>
    <mergeCell ref="B486:G486"/>
    <mergeCell ref="H486:AC486"/>
    <mergeCell ref="AE486:AI486"/>
    <mergeCell ref="B487:G487"/>
    <mergeCell ref="H487:AC487"/>
    <mergeCell ref="AE487:AI487"/>
    <mergeCell ref="B484:G484"/>
    <mergeCell ref="H484:AC484"/>
    <mergeCell ref="AE484:AI484"/>
    <mergeCell ref="B485:G485"/>
    <mergeCell ref="H485:AC485"/>
    <mergeCell ref="AE485:AI485"/>
    <mergeCell ref="B482:G482"/>
    <mergeCell ref="H482:AC482"/>
    <mergeCell ref="AE482:AI482"/>
    <mergeCell ref="B483:G483"/>
    <mergeCell ref="H483:AC483"/>
    <mergeCell ref="AE483:AI483"/>
    <mergeCell ref="B492:G492"/>
    <mergeCell ref="H492:AC492"/>
    <mergeCell ref="AE492:AI492"/>
    <mergeCell ref="B493:G493"/>
    <mergeCell ref="H493:AC493"/>
    <mergeCell ref="AE493:AI493"/>
    <mergeCell ref="B490:G490"/>
    <mergeCell ref="H490:AC490"/>
    <mergeCell ref="AE490:AI490"/>
    <mergeCell ref="B491:G491"/>
    <mergeCell ref="H491:AC491"/>
    <mergeCell ref="AE491:AI491"/>
    <mergeCell ref="B488:G488"/>
    <mergeCell ref="H488:AC488"/>
    <mergeCell ref="AE488:AI488"/>
    <mergeCell ref="B489:G489"/>
    <mergeCell ref="H489:AC489"/>
    <mergeCell ref="AE489:AI489"/>
    <mergeCell ref="B498:G498"/>
    <mergeCell ref="H498:AC498"/>
    <mergeCell ref="AE498:AI498"/>
    <mergeCell ref="B499:G499"/>
    <mergeCell ref="H499:AC499"/>
    <mergeCell ref="AE499:AI499"/>
    <mergeCell ref="B496:G496"/>
    <mergeCell ref="H496:AC496"/>
    <mergeCell ref="AE496:AI496"/>
    <mergeCell ref="B497:G497"/>
    <mergeCell ref="H497:AC497"/>
    <mergeCell ref="AE497:AI497"/>
    <mergeCell ref="B494:G494"/>
    <mergeCell ref="H494:AC494"/>
    <mergeCell ref="AE494:AI494"/>
    <mergeCell ref="B495:G495"/>
    <mergeCell ref="H495:AC495"/>
    <mergeCell ref="AE495:AI495"/>
    <mergeCell ref="B504:G504"/>
    <mergeCell ref="H504:AC504"/>
    <mergeCell ref="AE504:AI504"/>
    <mergeCell ref="B505:G505"/>
    <mergeCell ref="H505:AC505"/>
    <mergeCell ref="AE505:AI505"/>
    <mergeCell ref="B502:G502"/>
    <mergeCell ref="H502:AC502"/>
    <mergeCell ref="AE502:AI502"/>
    <mergeCell ref="B503:G503"/>
    <mergeCell ref="H503:AC503"/>
    <mergeCell ref="AE503:AI503"/>
    <mergeCell ref="B500:G500"/>
    <mergeCell ref="H500:AC500"/>
    <mergeCell ref="AE500:AI500"/>
    <mergeCell ref="B501:G501"/>
    <mergeCell ref="H501:AC501"/>
    <mergeCell ref="AE501:AI501"/>
    <mergeCell ref="B510:G510"/>
    <mergeCell ref="H510:AC510"/>
    <mergeCell ref="AE510:AI510"/>
    <mergeCell ref="B511:G511"/>
    <mergeCell ref="H511:AC511"/>
    <mergeCell ref="AE511:AI511"/>
    <mergeCell ref="B508:G508"/>
    <mergeCell ref="H508:AC508"/>
    <mergeCell ref="AE508:AI508"/>
    <mergeCell ref="B509:G509"/>
    <mergeCell ref="H509:AC509"/>
    <mergeCell ref="AE509:AI509"/>
    <mergeCell ref="B506:G506"/>
    <mergeCell ref="H506:AC506"/>
    <mergeCell ref="AE506:AI506"/>
    <mergeCell ref="B507:G507"/>
    <mergeCell ref="H507:AC507"/>
    <mergeCell ref="AE507:AI507"/>
    <mergeCell ref="B520:O520"/>
    <mergeCell ref="P520:AI520"/>
    <mergeCell ref="B521:AJ521"/>
    <mergeCell ref="P522:AI522"/>
    <mergeCell ref="B516:O516"/>
    <mergeCell ref="P516:AI516"/>
    <mergeCell ref="B517:AJ517"/>
    <mergeCell ref="B518:O518"/>
    <mergeCell ref="P518:AI518"/>
    <mergeCell ref="B519:AJ519"/>
    <mergeCell ref="B512:G512"/>
    <mergeCell ref="H512:AC512"/>
    <mergeCell ref="AE512:AI512"/>
    <mergeCell ref="B513:AJ513"/>
    <mergeCell ref="B514:AJ514"/>
    <mergeCell ref="B515:G515"/>
    <mergeCell ref="H515:AJ515"/>
  </mergeCells>
  <printOptions horizontalCentered="1"/>
  <pageMargins left="0.59055118110236227" right="0.47" top="0.59055118110236227" bottom="0.63" header="0.51181102362204722" footer="0.19685039370078741"/>
  <pageSetup paperSize="9" scale="61" firstPageNumber="0" fitToHeight="0" orientation="portrait" r:id="rId1"/>
  <headerFooter alignWithMargins="0">
    <oddFooter>&amp;C&amp;"Tahoma,Normale"&amp;P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K1031"/>
  <sheetViews>
    <sheetView view="pageBreakPreview" topLeftCell="A487" zoomScaleNormal="95" zoomScaleSheetLayoutView="100" workbookViewId="0">
      <selection activeCell="AM502" sqref="AM502"/>
    </sheetView>
  </sheetViews>
  <sheetFormatPr defaultColWidth="3.28515625" defaultRowHeight="15" outlineLevelCol="1"/>
  <cols>
    <col min="1" max="1" width="6.7109375" style="565" customWidth="1"/>
    <col min="2" max="2" width="10.28515625" style="565" customWidth="1"/>
    <col min="3" max="3" width="1" style="565" customWidth="1"/>
    <col min="4" max="7" width="3.28515625" style="565"/>
    <col min="8" max="8" width="1.85546875" style="565" customWidth="1"/>
    <col min="9" max="9" width="17.85546875" style="565" customWidth="1"/>
    <col min="10" max="10" width="1.85546875" style="565" customWidth="1"/>
    <col min="11" max="14" width="3.28515625" style="565"/>
    <col min="15" max="15" width="1.85546875" style="565" customWidth="1"/>
    <col min="16" max="16" width="12.42578125" style="565" customWidth="1"/>
    <col min="17" max="17" width="1.85546875" style="565" customWidth="1"/>
    <col min="18" max="20" width="3" style="565" customWidth="1"/>
    <col min="21" max="21" width="4.42578125" style="565" customWidth="1"/>
    <col min="22" max="23" width="3" style="565" customWidth="1"/>
    <col min="24" max="28" width="3.28515625" style="565"/>
    <col min="29" max="29" width="2.140625" style="565" bestFit="1" customWidth="1"/>
    <col min="30" max="30" width="22.85546875" style="566" hidden="1" customWidth="1" outlineLevel="1"/>
    <col min="31" max="31" width="3.28515625" style="567" collapsed="1"/>
    <col min="32" max="34" width="3.28515625" style="567"/>
    <col min="35" max="35" width="4.140625" style="567" customWidth="1"/>
    <col min="36" max="36" width="9.7109375" style="568" customWidth="1"/>
    <col min="37" max="37" width="2.5703125" style="565" customWidth="1"/>
    <col min="38" max="239" width="10.28515625" style="565" customWidth="1"/>
    <col min="240" max="240" width="1" style="565" customWidth="1"/>
    <col min="241" max="16384" width="3.28515625" style="565"/>
  </cols>
  <sheetData>
    <row r="1" spans="1:36" ht="15.75" customHeight="1">
      <c r="A1" s="564"/>
      <c r="B1" s="564" t="s">
        <v>7270</v>
      </c>
      <c r="C1" s="564"/>
      <c r="D1" s="564"/>
      <c r="E1" s="564"/>
      <c r="F1" s="564"/>
      <c r="G1" s="564"/>
      <c r="AF1" s="923" t="s">
        <v>6546</v>
      </c>
      <c r="AG1" s="924"/>
      <c r="AH1" s="924"/>
      <c r="AI1" s="925"/>
    </row>
    <row r="2" spans="1:36" ht="15.75" customHeight="1" thickBot="1">
      <c r="AF2" s="926"/>
      <c r="AG2" s="927"/>
      <c r="AH2" s="927"/>
      <c r="AI2" s="928"/>
    </row>
    <row r="3" spans="1:36">
      <c r="B3" s="569" t="s">
        <v>7271</v>
      </c>
    </row>
    <row r="4" spans="1:36">
      <c r="B4" s="569" t="s">
        <v>7272</v>
      </c>
    </row>
    <row r="6" spans="1:36" s="569" customFormat="1" ht="76.5" customHeight="1">
      <c r="B6" s="929" t="s">
        <v>7273</v>
      </c>
      <c r="C6" s="929"/>
      <c r="D6" s="929"/>
      <c r="E6" s="929"/>
      <c r="F6" s="929"/>
      <c r="G6" s="929"/>
      <c r="H6" s="929"/>
      <c r="I6" s="929"/>
      <c r="J6" s="929"/>
      <c r="K6" s="929"/>
      <c r="L6" s="929"/>
      <c r="M6" s="929"/>
      <c r="N6" s="929"/>
      <c r="O6" s="929"/>
      <c r="P6" s="929"/>
      <c r="Q6" s="929"/>
      <c r="R6" s="929"/>
      <c r="S6" s="929"/>
      <c r="T6" s="929"/>
      <c r="U6" s="929"/>
      <c r="V6" s="929"/>
      <c r="W6" s="929"/>
      <c r="X6" s="929"/>
      <c r="Y6" s="929"/>
      <c r="Z6" s="929"/>
      <c r="AA6" s="929"/>
      <c r="AB6" s="929"/>
      <c r="AC6" s="929"/>
      <c r="AD6" s="929"/>
      <c r="AE6" s="929"/>
      <c r="AF6" s="929"/>
      <c r="AG6" s="929"/>
      <c r="AH6" s="929"/>
      <c r="AI6" s="929"/>
      <c r="AJ6" s="570"/>
    </row>
    <row r="7" spans="1:36" s="569" customFormat="1" ht="15.75" thickBot="1">
      <c r="A7" s="571"/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2"/>
      <c r="S7" s="572"/>
      <c r="T7" s="572"/>
      <c r="U7" s="572"/>
      <c r="V7" s="572"/>
      <c r="W7" s="572"/>
      <c r="X7" s="572"/>
      <c r="Y7" s="572"/>
      <c r="Z7" s="572"/>
      <c r="AA7" s="572"/>
      <c r="AB7" s="572"/>
      <c r="AC7" s="572"/>
      <c r="AD7" s="573"/>
      <c r="AE7" s="574"/>
      <c r="AF7" s="574"/>
      <c r="AG7" s="574"/>
      <c r="AH7" s="574"/>
      <c r="AI7" s="574"/>
      <c r="AJ7" s="570"/>
    </row>
    <row r="8" spans="1:36" s="569" customFormat="1" ht="15.75" customHeight="1" thickBot="1">
      <c r="A8" s="575"/>
      <c r="B8" s="930" t="s">
        <v>7274</v>
      </c>
      <c r="C8" s="931"/>
      <c r="D8" s="931"/>
      <c r="E8" s="931"/>
      <c r="F8" s="931"/>
      <c r="G8" s="931"/>
      <c r="H8" s="931"/>
      <c r="I8" s="931"/>
      <c r="J8" s="931"/>
      <c r="K8" s="931"/>
      <c r="L8" s="931"/>
      <c r="M8" s="931"/>
      <c r="N8" s="931"/>
      <c r="O8" s="932"/>
      <c r="P8" s="572"/>
      <c r="Q8" s="930" t="s">
        <v>7275</v>
      </c>
      <c r="R8" s="931"/>
      <c r="S8" s="931"/>
      <c r="T8" s="931"/>
      <c r="U8" s="931"/>
      <c r="V8" s="931"/>
      <c r="W8" s="931"/>
      <c r="X8" s="931"/>
      <c r="Y8" s="931"/>
      <c r="Z8" s="931"/>
      <c r="AA8" s="931"/>
      <c r="AB8" s="931"/>
      <c r="AC8" s="931"/>
      <c r="AD8" s="931"/>
      <c r="AE8" s="931"/>
      <c r="AF8" s="931"/>
      <c r="AG8" s="931"/>
      <c r="AH8" s="931"/>
      <c r="AI8" s="932"/>
      <c r="AJ8" s="570"/>
    </row>
    <row r="9" spans="1:36" s="569" customFormat="1">
      <c r="A9" s="576"/>
      <c r="B9" s="577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9"/>
      <c r="P9" s="572"/>
      <c r="Q9" s="577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80"/>
      <c r="AE9" s="581"/>
      <c r="AF9" s="581"/>
      <c r="AG9" s="581"/>
      <c r="AH9" s="581"/>
      <c r="AI9" s="582"/>
      <c r="AJ9" s="570"/>
    </row>
    <row r="10" spans="1:36" s="569" customFormat="1">
      <c r="A10" s="583"/>
      <c r="B10" s="584" t="s">
        <v>7276</v>
      </c>
      <c r="C10" s="585"/>
      <c r="D10" s="586"/>
      <c r="E10" s="587">
        <v>0</v>
      </c>
      <c r="F10" s="587">
        <v>4</v>
      </c>
      <c r="G10" s="587">
        <v>1</v>
      </c>
      <c r="H10" s="571"/>
      <c r="I10" s="571" t="s">
        <v>7277</v>
      </c>
      <c r="J10" s="571"/>
      <c r="K10" s="586"/>
      <c r="L10" s="587">
        <v>2</v>
      </c>
      <c r="M10" s="587">
        <v>0</v>
      </c>
      <c r="N10" s="587">
        <v>1</v>
      </c>
      <c r="O10" s="588"/>
      <c r="P10" s="572"/>
      <c r="Q10" s="584" t="s">
        <v>7278</v>
      </c>
      <c r="R10" s="583"/>
      <c r="S10" s="583"/>
      <c r="T10" s="583"/>
      <c r="U10" s="583"/>
      <c r="V10" s="571"/>
      <c r="W10" s="571"/>
      <c r="X10" s="587">
        <f>'CE MINISTERIALE'!X10</f>
        <v>2</v>
      </c>
      <c r="Y10" s="587">
        <f>'CE MINISTERIALE'!Y10</f>
        <v>0</v>
      </c>
      <c r="Z10" s="587">
        <f>'CE MINISTERIALE'!Z10</f>
        <v>1</v>
      </c>
      <c r="AA10" s="587">
        <f>'CE MINISTERIALE'!AA10</f>
        <v>5</v>
      </c>
      <c r="AB10" s="571"/>
      <c r="AC10" s="571"/>
      <c r="AD10" s="589"/>
      <c r="AE10" s="590"/>
      <c r="AF10" s="590"/>
      <c r="AG10" s="590"/>
      <c r="AH10" s="590"/>
      <c r="AI10" s="591"/>
      <c r="AJ10" s="570"/>
    </row>
    <row r="11" spans="1:36" s="569" customFormat="1">
      <c r="A11" s="576"/>
      <c r="B11" s="592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88"/>
      <c r="P11" s="572"/>
      <c r="Q11" s="592"/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  <c r="AC11" s="571"/>
      <c r="AD11" s="589"/>
      <c r="AE11" s="590"/>
      <c r="AF11" s="590"/>
      <c r="AG11" s="590"/>
      <c r="AH11" s="590"/>
      <c r="AI11" s="591"/>
      <c r="AJ11" s="570"/>
    </row>
    <row r="12" spans="1:36" s="569" customFormat="1" ht="15" customHeight="1">
      <c r="A12" s="576"/>
      <c r="B12" s="592"/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588"/>
      <c r="P12" s="572"/>
      <c r="Q12" s="933" t="s">
        <v>7279</v>
      </c>
      <c r="R12" s="934"/>
      <c r="S12" s="934"/>
      <c r="T12" s="934"/>
      <c r="U12" s="934"/>
      <c r="V12" s="934"/>
      <c r="W12" s="571">
        <v>1</v>
      </c>
      <c r="X12" s="587"/>
      <c r="Y12" s="571"/>
      <c r="Z12" s="571">
        <v>2</v>
      </c>
      <c r="AA12" s="587"/>
      <c r="AB12" s="571"/>
      <c r="AC12" s="571">
        <v>3</v>
      </c>
      <c r="AD12" s="589"/>
      <c r="AE12" s="593"/>
      <c r="AF12" s="590"/>
      <c r="AG12" s="590">
        <v>4</v>
      </c>
      <c r="AH12" s="593"/>
      <c r="AI12" s="591"/>
      <c r="AJ12" s="570"/>
    </row>
    <row r="13" spans="1:36" s="569" customFormat="1">
      <c r="A13" s="576"/>
      <c r="B13" s="592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88"/>
      <c r="P13" s="572"/>
      <c r="Q13" s="592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89"/>
      <c r="AE13" s="590"/>
      <c r="AF13" s="590"/>
      <c r="AG13" s="590"/>
      <c r="AH13" s="590"/>
      <c r="AI13" s="591"/>
      <c r="AJ13" s="570"/>
    </row>
    <row r="14" spans="1:36" s="569" customFormat="1" ht="15" customHeight="1">
      <c r="A14" s="576"/>
      <c r="B14" s="592"/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88"/>
      <c r="P14" s="572"/>
      <c r="Q14" s="933" t="s">
        <v>7280</v>
      </c>
      <c r="R14" s="934"/>
      <c r="S14" s="934"/>
      <c r="T14" s="934"/>
      <c r="U14" s="934"/>
      <c r="V14" s="934"/>
      <c r="W14" s="571"/>
      <c r="X14" s="587"/>
      <c r="Y14" s="571"/>
      <c r="Z14" s="571"/>
      <c r="AA14" s="571"/>
      <c r="AB14" s="583"/>
      <c r="AC14" s="583"/>
      <c r="AD14" s="594"/>
      <c r="AE14" s="595"/>
      <c r="AF14" s="596" t="s">
        <v>7281</v>
      </c>
      <c r="AG14" s="590"/>
      <c r="AH14" s="593" t="s">
        <v>6558</v>
      </c>
      <c r="AI14" s="591"/>
      <c r="AJ14" s="570"/>
    </row>
    <row r="15" spans="1:36" s="569" customFormat="1" ht="15.75" thickBot="1">
      <c r="A15" s="576"/>
      <c r="B15" s="597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9"/>
      <c r="P15" s="572"/>
      <c r="Q15" s="597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600"/>
      <c r="AE15" s="601"/>
      <c r="AF15" s="601"/>
      <c r="AG15" s="601"/>
      <c r="AH15" s="601"/>
      <c r="AI15" s="602"/>
      <c r="AJ15" s="570"/>
    </row>
    <row r="16" spans="1:36" s="569" customFormat="1">
      <c r="A16" s="565"/>
      <c r="B16" s="810"/>
      <c r="C16" s="810"/>
      <c r="D16" s="810"/>
      <c r="E16" s="810"/>
      <c r="F16" s="810"/>
      <c r="G16" s="810"/>
      <c r="H16" s="810"/>
      <c r="I16" s="810"/>
      <c r="J16" s="810"/>
      <c r="K16" s="810"/>
      <c r="L16" s="810"/>
      <c r="M16" s="810"/>
      <c r="N16" s="810"/>
      <c r="O16" s="810"/>
      <c r="P16" s="810"/>
      <c r="Q16" s="810"/>
      <c r="R16" s="810"/>
      <c r="S16" s="810"/>
      <c r="T16" s="810"/>
      <c r="U16" s="810"/>
      <c r="V16" s="810"/>
      <c r="W16" s="810"/>
      <c r="X16" s="810"/>
      <c r="Y16" s="810"/>
      <c r="Z16" s="810"/>
      <c r="AA16" s="810"/>
      <c r="AB16" s="810"/>
      <c r="AC16" s="810"/>
      <c r="AD16" s="810"/>
      <c r="AE16" s="810"/>
      <c r="AF16" s="810"/>
      <c r="AG16" s="810"/>
      <c r="AH16" s="810"/>
      <c r="AI16" s="810"/>
      <c r="AJ16" s="570"/>
    </row>
    <row r="17" spans="1:36" s="569" customFormat="1" ht="15.75" thickBot="1">
      <c r="A17" s="565"/>
      <c r="B17" s="571"/>
      <c r="C17" s="571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89"/>
      <c r="AE17" s="590"/>
      <c r="AF17" s="590"/>
      <c r="AG17" s="590"/>
      <c r="AH17" s="590"/>
      <c r="AI17" s="590"/>
      <c r="AJ17" s="570"/>
    </row>
    <row r="18" spans="1:36" s="569" customFormat="1" ht="15.75" customHeight="1" thickBot="1">
      <c r="A18" s="565"/>
      <c r="B18" s="898" t="s">
        <v>7282</v>
      </c>
      <c r="C18" s="899"/>
      <c r="D18" s="899"/>
      <c r="E18" s="899"/>
      <c r="F18" s="899"/>
      <c r="G18" s="899"/>
      <c r="H18" s="899"/>
      <c r="I18" s="899"/>
      <c r="J18" s="899"/>
      <c r="K18" s="899"/>
      <c r="L18" s="899"/>
      <c r="M18" s="899"/>
      <c r="N18" s="899"/>
      <c r="O18" s="899"/>
      <c r="P18" s="899"/>
      <c r="Q18" s="899"/>
      <c r="R18" s="899"/>
      <c r="S18" s="899"/>
      <c r="T18" s="899"/>
      <c r="U18" s="899"/>
      <c r="V18" s="899"/>
      <c r="W18" s="899"/>
      <c r="X18" s="899"/>
      <c r="Y18" s="899"/>
      <c r="Z18" s="899"/>
      <c r="AA18" s="899"/>
      <c r="AB18" s="899"/>
      <c r="AC18" s="899"/>
      <c r="AD18" s="899"/>
      <c r="AE18" s="899"/>
      <c r="AF18" s="899"/>
      <c r="AG18" s="899"/>
      <c r="AH18" s="899"/>
      <c r="AI18" s="900"/>
      <c r="AJ18" s="570"/>
    </row>
    <row r="19" spans="1:36" s="569" customFormat="1">
      <c r="A19" s="565"/>
      <c r="B19" s="603"/>
      <c r="C19" s="604"/>
      <c r="D19" s="604"/>
      <c r="E19" s="604"/>
      <c r="F19" s="604"/>
      <c r="G19" s="604"/>
      <c r="H19" s="604"/>
      <c r="I19" s="604"/>
      <c r="J19" s="604"/>
      <c r="K19" s="604"/>
      <c r="L19" s="604"/>
      <c r="M19" s="604"/>
      <c r="N19" s="604"/>
      <c r="O19" s="604"/>
      <c r="P19" s="604"/>
      <c r="Q19" s="604"/>
      <c r="R19" s="604"/>
      <c r="S19" s="604"/>
      <c r="T19" s="604"/>
      <c r="U19" s="604"/>
      <c r="V19" s="604"/>
      <c r="W19" s="604"/>
      <c r="X19" s="604"/>
      <c r="Y19" s="604"/>
      <c r="Z19" s="604"/>
      <c r="AA19" s="604"/>
      <c r="AB19" s="604"/>
      <c r="AC19" s="604"/>
      <c r="AD19" s="605"/>
      <c r="AE19" s="606"/>
      <c r="AF19" s="606"/>
      <c r="AG19" s="606"/>
      <c r="AH19" s="606"/>
      <c r="AI19" s="607"/>
      <c r="AJ19" s="570"/>
    </row>
    <row r="20" spans="1:36" s="569" customFormat="1">
      <c r="A20" s="565"/>
      <c r="B20" s="592"/>
      <c r="C20" s="571"/>
      <c r="D20" s="571"/>
      <c r="E20" s="571"/>
      <c r="F20" s="571"/>
      <c r="G20" s="571"/>
      <c r="H20" s="571"/>
      <c r="I20" s="571"/>
      <c r="J20" s="571"/>
      <c r="K20" s="571"/>
      <c r="L20" s="571"/>
      <c r="M20" s="608" t="s">
        <v>7283</v>
      </c>
      <c r="N20" s="587" t="s">
        <v>6558</v>
      </c>
      <c r="O20" s="571"/>
      <c r="P20" s="571"/>
      <c r="Q20" s="608" t="s">
        <v>7284</v>
      </c>
      <c r="R20" s="586"/>
      <c r="S20" s="585"/>
      <c r="T20" s="571"/>
      <c r="U20" s="571"/>
      <c r="V20" s="571"/>
      <c r="W20" s="571"/>
      <c r="X20" s="571"/>
      <c r="Y20" s="571"/>
      <c r="Z20" s="571"/>
      <c r="AA20" s="571"/>
      <c r="AB20" s="571"/>
      <c r="AC20" s="571"/>
      <c r="AD20" s="589"/>
      <c r="AE20" s="590"/>
      <c r="AF20" s="590"/>
      <c r="AG20" s="590"/>
      <c r="AH20" s="590"/>
      <c r="AI20" s="591"/>
      <c r="AJ20" s="570"/>
    </row>
    <row r="21" spans="1:36" s="569" customFormat="1" ht="15.75" thickBot="1">
      <c r="A21" s="565"/>
      <c r="B21" s="597"/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598"/>
      <c r="R21" s="598"/>
      <c r="S21" s="598"/>
      <c r="T21" s="598"/>
      <c r="U21" s="598"/>
      <c r="V21" s="598"/>
      <c r="W21" s="598"/>
      <c r="X21" s="598"/>
      <c r="Y21" s="598"/>
      <c r="Z21" s="598"/>
      <c r="AA21" s="598"/>
      <c r="AB21" s="598"/>
      <c r="AC21" s="598"/>
      <c r="AD21" s="600"/>
      <c r="AE21" s="601"/>
      <c r="AF21" s="601"/>
      <c r="AG21" s="601"/>
      <c r="AH21" s="601"/>
      <c r="AI21" s="602"/>
      <c r="AJ21" s="570"/>
    </row>
    <row r="22" spans="1:36" s="569" customFormat="1">
      <c r="A22" s="565"/>
      <c r="B22" s="901"/>
      <c r="C22" s="901"/>
      <c r="D22" s="901"/>
      <c r="E22" s="901"/>
      <c r="F22" s="901"/>
      <c r="G22" s="901"/>
      <c r="H22" s="901"/>
      <c r="I22" s="901"/>
      <c r="J22" s="901"/>
      <c r="K22" s="901"/>
      <c r="L22" s="901"/>
      <c r="M22" s="901"/>
      <c r="N22" s="901"/>
      <c r="O22" s="901"/>
      <c r="P22" s="901"/>
      <c r="Q22" s="901"/>
      <c r="R22" s="901"/>
      <c r="S22" s="901"/>
      <c r="T22" s="901"/>
      <c r="U22" s="901"/>
      <c r="V22" s="901"/>
      <c r="W22" s="901"/>
      <c r="X22" s="901"/>
      <c r="Y22" s="901"/>
      <c r="Z22" s="901"/>
      <c r="AA22" s="901"/>
      <c r="AB22" s="901"/>
      <c r="AC22" s="901"/>
      <c r="AD22" s="901"/>
      <c r="AE22" s="901"/>
      <c r="AF22" s="901"/>
      <c r="AG22" s="901"/>
      <c r="AH22" s="901"/>
      <c r="AI22" s="901"/>
      <c r="AJ22" s="570"/>
    </row>
    <row r="23" spans="1:36" s="569" customFormat="1" ht="12.75" customHeight="1">
      <c r="A23" s="571"/>
      <c r="B23" s="810"/>
      <c r="C23" s="810"/>
      <c r="D23" s="810"/>
      <c r="E23" s="810"/>
      <c r="F23" s="810"/>
      <c r="G23" s="810"/>
      <c r="H23" s="810"/>
      <c r="I23" s="810"/>
      <c r="J23" s="810"/>
      <c r="K23" s="810"/>
      <c r="L23" s="810"/>
      <c r="M23" s="810"/>
      <c r="N23" s="810"/>
      <c r="O23" s="810"/>
      <c r="P23" s="810"/>
      <c r="Q23" s="810"/>
      <c r="R23" s="810"/>
      <c r="S23" s="810"/>
      <c r="T23" s="810"/>
      <c r="U23" s="810"/>
      <c r="V23" s="810"/>
      <c r="W23" s="810"/>
      <c r="X23" s="810"/>
      <c r="Y23" s="810"/>
      <c r="Z23" s="810"/>
      <c r="AA23" s="810"/>
      <c r="AB23" s="810"/>
      <c r="AC23" s="810"/>
      <c r="AD23" s="810"/>
      <c r="AE23" s="810"/>
      <c r="AF23" s="810"/>
      <c r="AG23" s="810"/>
      <c r="AH23" s="810"/>
      <c r="AI23" s="810"/>
      <c r="AJ23" s="570"/>
    </row>
    <row r="24" spans="1:36" s="569" customFormat="1" ht="13.5" customHeight="1" thickBot="1">
      <c r="A24" s="572"/>
      <c r="B24" s="572"/>
      <c r="C24" s="572"/>
      <c r="D24" s="572"/>
      <c r="E24" s="572"/>
      <c r="F24" s="572"/>
      <c r="G24" s="572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09"/>
      <c r="AC24" s="609"/>
      <c r="AD24" s="573"/>
      <c r="AE24" s="902" t="s">
        <v>7285</v>
      </c>
      <c r="AF24" s="902"/>
      <c r="AG24" s="902"/>
      <c r="AH24" s="902"/>
      <c r="AI24" s="902"/>
      <c r="AJ24" s="570"/>
    </row>
    <row r="25" spans="1:36" ht="18.75" customHeight="1">
      <c r="A25" s="903" t="s">
        <v>6563</v>
      </c>
      <c r="B25" s="905" t="s">
        <v>7286</v>
      </c>
      <c r="C25" s="906"/>
      <c r="D25" s="906"/>
      <c r="E25" s="906"/>
      <c r="F25" s="906"/>
      <c r="G25" s="907"/>
      <c r="H25" s="955" t="s">
        <v>7287</v>
      </c>
      <c r="I25" s="956"/>
      <c r="J25" s="956"/>
      <c r="K25" s="956"/>
      <c r="L25" s="956"/>
      <c r="M25" s="956"/>
      <c r="N25" s="956"/>
      <c r="O25" s="956"/>
      <c r="P25" s="956"/>
      <c r="Q25" s="956"/>
      <c r="R25" s="956"/>
      <c r="S25" s="956"/>
      <c r="T25" s="956"/>
      <c r="U25" s="956"/>
      <c r="V25" s="956"/>
      <c r="W25" s="956"/>
      <c r="X25" s="956"/>
      <c r="Y25" s="956"/>
      <c r="Z25" s="956"/>
      <c r="AA25" s="956"/>
      <c r="AB25" s="956"/>
      <c r="AC25" s="957"/>
      <c r="AD25" s="610"/>
      <c r="AE25" s="917" t="s">
        <v>7288</v>
      </c>
      <c r="AF25" s="918"/>
      <c r="AG25" s="918"/>
      <c r="AH25" s="918"/>
      <c r="AI25" s="919"/>
      <c r="AJ25" s="888" t="s">
        <v>7289</v>
      </c>
    </row>
    <row r="26" spans="1:36" ht="18.75" customHeight="1" thickBot="1">
      <c r="A26" s="904"/>
      <c r="B26" s="908"/>
      <c r="C26" s="909"/>
      <c r="D26" s="909"/>
      <c r="E26" s="909"/>
      <c r="F26" s="909"/>
      <c r="G26" s="910"/>
      <c r="H26" s="958"/>
      <c r="I26" s="959"/>
      <c r="J26" s="959"/>
      <c r="K26" s="959"/>
      <c r="L26" s="959"/>
      <c r="M26" s="959"/>
      <c r="N26" s="959"/>
      <c r="O26" s="959"/>
      <c r="P26" s="959"/>
      <c r="Q26" s="959"/>
      <c r="R26" s="959"/>
      <c r="S26" s="959"/>
      <c r="T26" s="959"/>
      <c r="U26" s="959"/>
      <c r="V26" s="959"/>
      <c r="W26" s="959"/>
      <c r="X26" s="959"/>
      <c r="Y26" s="959"/>
      <c r="Z26" s="959"/>
      <c r="AA26" s="959"/>
      <c r="AB26" s="959"/>
      <c r="AC26" s="960"/>
      <c r="AD26" s="611"/>
      <c r="AE26" s="920"/>
      <c r="AF26" s="921"/>
      <c r="AG26" s="921"/>
      <c r="AH26" s="921"/>
      <c r="AI26" s="922"/>
      <c r="AJ26" s="889"/>
    </row>
    <row r="27" spans="1:36" s="614" customFormat="1" ht="15" customHeight="1">
      <c r="A27" s="612"/>
      <c r="B27" s="890"/>
      <c r="C27" s="891"/>
      <c r="D27" s="891"/>
      <c r="E27" s="891"/>
      <c r="F27" s="891"/>
      <c r="G27" s="892"/>
      <c r="H27" s="952" t="s">
        <v>7290</v>
      </c>
      <c r="I27" s="953"/>
      <c r="J27" s="953"/>
      <c r="K27" s="953"/>
      <c r="L27" s="953"/>
      <c r="M27" s="953"/>
      <c r="N27" s="953"/>
      <c r="O27" s="953"/>
      <c r="P27" s="953"/>
      <c r="Q27" s="953"/>
      <c r="R27" s="953"/>
      <c r="S27" s="953"/>
      <c r="T27" s="953"/>
      <c r="U27" s="953"/>
      <c r="V27" s="953"/>
      <c r="W27" s="953"/>
      <c r="X27" s="953"/>
      <c r="Y27" s="953"/>
      <c r="Z27" s="953"/>
      <c r="AA27" s="953"/>
      <c r="AB27" s="953"/>
      <c r="AC27" s="954"/>
      <c r="AD27" s="613"/>
      <c r="AE27" s="896"/>
      <c r="AF27" s="896"/>
      <c r="AG27" s="896"/>
      <c r="AH27" s="896"/>
      <c r="AI27" s="897"/>
      <c r="AJ27" s="612"/>
    </row>
    <row r="28" spans="1:36" s="617" customFormat="1" ht="15" customHeight="1">
      <c r="A28" s="615"/>
      <c r="B28" s="821" t="s">
        <v>6569</v>
      </c>
      <c r="C28" s="822"/>
      <c r="D28" s="822"/>
      <c r="E28" s="822"/>
      <c r="F28" s="822"/>
      <c r="G28" s="823"/>
      <c r="H28" s="949" t="s">
        <v>7291</v>
      </c>
      <c r="I28" s="950"/>
      <c r="J28" s="950"/>
      <c r="K28" s="950"/>
      <c r="L28" s="950"/>
      <c r="M28" s="950"/>
      <c r="N28" s="950"/>
      <c r="O28" s="950"/>
      <c r="P28" s="950"/>
      <c r="Q28" s="950"/>
      <c r="R28" s="950"/>
      <c r="S28" s="950"/>
      <c r="T28" s="950"/>
      <c r="U28" s="950"/>
      <c r="V28" s="950"/>
      <c r="W28" s="950"/>
      <c r="X28" s="950"/>
      <c r="Y28" s="950"/>
      <c r="Z28" s="950"/>
      <c r="AA28" s="950"/>
      <c r="AB28" s="950"/>
      <c r="AC28" s="951"/>
      <c r="AD28" s="616">
        <f>'CE MINISTERIALE'!AD28</f>
        <v>0</v>
      </c>
      <c r="AE28" s="829">
        <f>'CE MINISTERIALE'!AE28</f>
        <v>0</v>
      </c>
      <c r="AF28" s="829"/>
      <c r="AG28" s="829"/>
      <c r="AH28" s="829"/>
      <c r="AI28" s="830"/>
      <c r="AJ28" s="615" t="s">
        <v>6571</v>
      </c>
    </row>
    <row r="29" spans="1:36" s="620" customFormat="1" ht="15" customHeight="1">
      <c r="A29" s="618"/>
      <c r="B29" s="831" t="s">
        <v>6572</v>
      </c>
      <c r="C29" s="832"/>
      <c r="D29" s="832"/>
      <c r="E29" s="832"/>
      <c r="F29" s="832"/>
      <c r="G29" s="833"/>
      <c r="H29" s="834" t="s">
        <v>7292</v>
      </c>
      <c r="I29" s="835"/>
      <c r="J29" s="835"/>
      <c r="K29" s="835"/>
      <c r="L29" s="835"/>
      <c r="M29" s="835"/>
      <c r="N29" s="835"/>
      <c r="O29" s="835"/>
      <c r="P29" s="835"/>
      <c r="Q29" s="835"/>
      <c r="R29" s="835"/>
      <c r="S29" s="835"/>
      <c r="T29" s="835"/>
      <c r="U29" s="835"/>
      <c r="V29" s="835"/>
      <c r="W29" s="835"/>
      <c r="X29" s="835"/>
      <c r="Y29" s="835"/>
      <c r="Z29" s="835"/>
      <c r="AA29" s="835"/>
      <c r="AB29" s="835"/>
      <c r="AC29" s="836"/>
      <c r="AD29" s="619">
        <f>'CE MINISTERIALE'!AD29</f>
        <v>0</v>
      </c>
      <c r="AE29" s="851">
        <f>'CE MINISTERIALE'!AE29</f>
        <v>0</v>
      </c>
      <c r="AF29" s="851"/>
      <c r="AG29" s="851"/>
      <c r="AH29" s="851"/>
      <c r="AI29" s="852"/>
      <c r="AJ29" s="615" t="s">
        <v>6571</v>
      </c>
    </row>
    <row r="30" spans="1:36" s="567" customFormat="1" ht="15" customHeight="1">
      <c r="A30" s="615"/>
      <c r="B30" s="839" t="s">
        <v>5101</v>
      </c>
      <c r="C30" s="840"/>
      <c r="D30" s="840"/>
      <c r="E30" s="840"/>
      <c r="F30" s="840"/>
      <c r="G30" s="841"/>
      <c r="H30" s="842" t="s">
        <v>7293</v>
      </c>
      <c r="I30" s="843"/>
      <c r="J30" s="843"/>
      <c r="K30" s="843"/>
      <c r="L30" s="843"/>
      <c r="M30" s="843"/>
      <c r="N30" s="843"/>
      <c r="O30" s="843"/>
      <c r="P30" s="843"/>
      <c r="Q30" s="843"/>
      <c r="R30" s="843"/>
      <c r="S30" s="843"/>
      <c r="T30" s="843"/>
      <c r="U30" s="843"/>
      <c r="V30" s="843"/>
      <c r="W30" s="843"/>
      <c r="X30" s="843"/>
      <c r="Y30" s="843"/>
      <c r="Z30" s="843"/>
      <c r="AA30" s="843"/>
      <c r="AB30" s="843"/>
      <c r="AC30" s="844"/>
      <c r="AD30" s="621">
        <f>'CE MINISTERIALE'!AD30</f>
        <v>0</v>
      </c>
      <c r="AE30" s="827">
        <f>'CE MINISTERIALE'!AE30</f>
        <v>0</v>
      </c>
      <c r="AF30" s="827"/>
      <c r="AG30" s="827"/>
      <c r="AH30" s="827"/>
      <c r="AI30" s="828"/>
      <c r="AJ30" s="615" t="s">
        <v>6571</v>
      </c>
    </row>
    <row r="31" spans="1:36" s="567" customFormat="1" ht="15" customHeight="1">
      <c r="A31" s="615"/>
      <c r="B31" s="839" t="s">
        <v>5121</v>
      </c>
      <c r="C31" s="840"/>
      <c r="D31" s="840"/>
      <c r="E31" s="840"/>
      <c r="F31" s="840"/>
      <c r="G31" s="841"/>
      <c r="H31" s="842" t="s">
        <v>7294</v>
      </c>
      <c r="I31" s="843"/>
      <c r="J31" s="843"/>
      <c r="K31" s="843"/>
      <c r="L31" s="843"/>
      <c r="M31" s="843"/>
      <c r="N31" s="843"/>
      <c r="O31" s="843"/>
      <c r="P31" s="843"/>
      <c r="Q31" s="843"/>
      <c r="R31" s="843"/>
      <c r="S31" s="843"/>
      <c r="T31" s="843"/>
      <c r="U31" s="843"/>
      <c r="V31" s="843"/>
      <c r="W31" s="843"/>
      <c r="X31" s="843"/>
      <c r="Y31" s="843"/>
      <c r="Z31" s="843"/>
      <c r="AA31" s="843"/>
      <c r="AB31" s="843"/>
      <c r="AC31" s="844"/>
      <c r="AD31" s="621">
        <f>'CE MINISTERIALE'!AD31</f>
        <v>0</v>
      </c>
      <c r="AE31" s="827">
        <f>'CE MINISTERIALE'!AE31</f>
        <v>0</v>
      </c>
      <c r="AF31" s="827"/>
      <c r="AG31" s="827"/>
      <c r="AH31" s="827"/>
      <c r="AI31" s="828"/>
      <c r="AJ31" s="615" t="s">
        <v>6571</v>
      </c>
    </row>
    <row r="32" spans="1:36" s="567" customFormat="1" ht="15" customHeight="1">
      <c r="A32" s="615"/>
      <c r="B32" s="831" t="s">
        <v>6576</v>
      </c>
      <c r="C32" s="832"/>
      <c r="D32" s="832"/>
      <c r="E32" s="832"/>
      <c r="F32" s="832"/>
      <c r="G32" s="833"/>
      <c r="H32" s="834" t="s">
        <v>7295</v>
      </c>
      <c r="I32" s="835"/>
      <c r="J32" s="835"/>
      <c r="K32" s="835"/>
      <c r="L32" s="835"/>
      <c r="M32" s="835"/>
      <c r="N32" s="835"/>
      <c r="O32" s="835"/>
      <c r="P32" s="835"/>
      <c r="Q32" s="835"/>
      <c r="R32" s="835"/>
      <c r="S32" s="835"/>
      <c r="T32" s="835"/>
      <c r="U32" s="835"/>
      <c r="V32" s="835"/>
      <c r="W32" s="835"/>
      <c r="X32" s="835"/>
      <c r="Y32" s="835"/>
      <c r="Z32" s="835"/>
      <c r="AA32" s="835"/>
      <c r="AB32" s="835"/>
      <c r="AC32" s="836"/>
      <c r="AD32" s="619">
        <f>'CE MINISTERIALE'!AD32</f>
        <v>0</v>
      </c>
      <c r="AE32" s="851">
        <f>'CE MINISTERIALE'!AE32</f>
        <v>0</v>
      </c>
      <c r="AF32" s="851"/>
      <c r="AG32" s="851"/>
      <c r="AH32" s="851"/>
      <c r="AI32" s="852"/>
      <c r="AJ32" s="615" t="s">
        <v>6571</v>
      </c>
    </row>
    <row r="33" spans="1:36" s="567" customFormat="1" ht="15" customHeight="1">
      <c r="A33" s="615"/>
      <c r="B33" s="839" t="s">
        <v>6578</v>
      </c>
      <c r="C33" s="840"/>
      <c r="D33" s="840"/>
      <c r="E33" s="840"/>
      <c r="F33" s="840"/>
      <c r="G33" s="841"/>
      <c r="H33" s="842" t="s">
        <v>7296</v>
      </c>
      <c r="I33" s="843"/>
      <c r="J33" s="843"/>
      <c r="K33" s="843"/>
      <c r="L33" s="843"/>
      <c r="M33" s="843"/>
      <c r="N33" s="843"/>
      <c r="O33" s="843"/>
      <c r="P33" s="843"/>
      <c r="Q33" s="843"/>
      <c r="R33" s="843"/>
      <c r="S33" s="843"/>
      <c r="T33" s="843"/>
      <c r="U33" s="843"/>
      <c r="V33" s="843"/>
      <c r="W33" s="843"/>
      <c r="X33" s="843"/>
      <c r="Y33" s="843"/>
      <c r="Z33" s="843"/>
      <c r="AA33" s="843"/>
      <c r="AB33" s="843"/>
      <c r="AC33" s="844"/>
      <c r="AD33" s="619">
        <f>'CE MINISTERIALE'!AD33</f>
        <v>0</v>
      </c>
      <c r="AE33" s="851">
        <f>'CE MINISTERIALE'!AE33</f>
        <v>0</v>
      </c>
      <c r="AF33" s="851"/>
      <c r="AG33" s="851"/>
      <c r="AH33" s="851"/>
      <c r="AI33" s="852"/>
      <c r="AJ33" s="615" t="s">
        <v>6571</v>
      </c>
    </row>
    <row r="34" spans="1:36" s="567" customFormat="1" ht="15" customHeight="1">
      <c r="A34" s="615"/>
      <c r="B34" s="845" t="s">
        <v>5127</v>
      </c>
      <c r="C34" s="846"/>
      <c r="D34" s="846"/>
      <c r="E34" s="846"/>
      <c r="F34" s="846"/>
      <c r="G34" s="847"/>
      <c r="H34" s="848" t="s">
        <v>7297</v>
      </c>
      <c r="I34" s="849"/>
      <c r="J34" s="849"/>
      <c r="K34" s="849"/>
      <c r="L34" s="849"/>
      <c r="M34" s="849"/>
      <c r="N34" s="849"/>
      <c r="O34" s="849"/>
      <c r="P34" s="849"/>
      <c r="Q34" s="849"/>
      <c r="R34" s="849"/>
      <c r="S34" s="849"/>
      <c r="T34" s="849"/>
      <c r="U34" s="849"/>
      <c r="V34" s="849"/>
      <c r="W34" s="849"/>
      <c r="X34" s="849"/>
      <c r="Y34" s="849"/>
      <c r="Z34" s="849"/>
      <c r="AA34" s="849"/>
      <c r="AB34" s="849"/>
      <c r="AC34" s="850"/>
      <c r="AD34" s="621">
        <f>'CE MINISTERIALE'!AD34</f>
        <v>0</v>
      </c>
      <c r="AE34" s="827">
        <f>'CE MINISTERIALE'!AE34</f>
        <v>0</v>
      </c>
      <c r="AF34" s="827"/>
      <c r="AG34" s="827"/>
      <c r="AH34" s="827"/>
      <c r="AI34" s="828"/>
      <c r="AJ34" s="615" t="s">
        <v>6571</v>
      </c>
    </row>
    <row r="35" spans="1:36" s="567" customFormat="1" ht="24.75" customHeight="1">
      <c r="A35" s="615"/>
      <c r="B35" s="845" t="s">
        <v>5110</v>
      </c>
      <c r="C35" s="846"/>
      <c r="D35" s="846"/>
      <c r="E35" s="846"/>
      <c r="F35" s="846"/>
      <c r="G35" s="847"/>
      <c r="H35" s="848" t="s">
        <v>7298</v>
      </c>
      <c r="I35" s="849"/>
      <c r="J35" s="849"/>
      <c r="K35" s="849"/>
      <c r="L35" s="849"/>
      <c r="M35" s="849"/>
      <c r="N35" s="849"/>
      <c r="O35" s="849"/>
      <c r="P35" s="849"/>
      <c r="Q35" s="849"/>
      <c r="R35" s="849"/>
      <c r="S35" s="849"/>
      <c r="T35" s="849"/>
      <c r="U35" s="849"/>
      <c r="V35" s="849"/>
      <c r="W35" s="849"/>
      <c r="X35" s="849"/>
      <c r="Y35" s="849"/>
      <c r="Z35" s="849"/>
      <c r="AA35" s="849"/>
      <c r="AB35" s="849"/>
      <c r="AC35" s="850"/>
      <c r="AD35" s="621">
        <f>'CE MINISTERIALE'!AD35</f>
        <v>0</v>
      </c>
      <c r="AE35" s="827">
        <f>'CE MINISTERIALE'!AE35</f>
        <v>0</v>
      </c>
      <c r="AF35" s="827"/>
      <c r="AG35" s="827"/>
      <c r="AH35" s="827"/>
      <c r="AI35" s="828"/>
      <c r="AJ35" s="615" t="s">
        <v>6571</v>
      </c>
    </row>
    <row r="36" spans="1:36" s="567" customFormat="1" ht="23.25" customHeight="1">
      <c r="A36" s="615"/>
      <c r="B36" s="845" t="s">
        <v>5147</v>
      </c>
      <c r="C36" s="846"/>
      <c r="D36" s="846"/>
      <c r="E36" s="846"/>
      <c r="F36" s="846"/>
      <c r="G36" s="847"/>
      <c r="H36" s="848" t="s">
        <v>7299</v>
      </c>
      <c r="I36" s="849"/>
      <c r="J36" s="849"/>
      <c r="K36" s="849"/>
      <c r="L36" s="849"/>
      <c r="M36" s="849"/>
      <c r="N36" s="849"/>
      <c r="O36" s="849"/>
      <c r="P36" s="849"/>
      <c r="Q36" s="849"/>
      <c r="R36" s="849"/>
      <c r="S36" s="849"/>
      <c r="T36" s="849"/>
      <c r="U36" s="849"/>
      <c r="V36" s="849"/>
      <c r="W36" s="849"/>
      <c r="X36" s="849"/>
      <c r="Y36" s="849"/>
      <c r="Z36" s="849"/>
      <c r="AA36" s="849"/>
      <c r="AB36" s="849"/>
      <c r="AC36" s="850"/>
      <c r="AD36" s="621">
        <f>'CE MINISTERIALE'!AD36</f>
        <v>0</v>
      </c>
      <c r="AE36" s="827">
        <f>'CE MINISTERIALE'!AE36</f>
        <v>0</v>
      </c>
      <c r="AF36" s="827"/>
      <c r="AG36" s="827"/>
      <c r="AH36" s="827"/>
      <c r="AI36" s="828"/>
      <c r="AJ36" s="615" t="s">
        <v>6571</v>
      </c>
    </row>
    <row r="37" spans="1:36" s="567" customFormat="1" ht="15" customHeight="1">
      <c r="A37" s="615"/>
      <c r="B37" s="845" t="s">
        <v>5190</v>
      </c>
      <c r="C37" s="846"/>
      <c r="D37" s="846"/>
      <c r="E37" s="846"/>
      <c r="F37" s="846"/>
      <c r="G37" s="847"/>
      <c r="H37" s="848" t="s">
        <v>7300</v>
      </c>
      <c r="I37" s="849"/>
      <c r="J37" s="849"/>
      <c r="K37" s="849"/>
      <c r="L37" s="849"/>
      <c r="M37" s="849"/>
      <c r="N37" s="849"/>
      <c r="O37" s="849"/>
      <c r="P37" s="849"/>
      <c r="Q37" s="849"/>
      <c r="R37" s="849"/>
      <c r="S37" s="849"/>
      <c r="T37" s="849"/>
      <c r="U37" s="849"/>
      <c r="V37" s="849"/>
      <c r="W37" s="849"/>
      <c r="X37" s="849"/>
      <c r="Y37" s="849"/>
      <c r="Z37" s="849"/>
      <c r="AA37" s="849"/>
      <c r="AB37" s="849"/>
      <c r="AC37" s="850"/>
      <c r="AD37" s="621">
        <f>'CE MINISTERIALE'!AD37</f>
        <v>0</v>
      </c>
      <c r="AE37" s="827">
        <f>'CE MINISTERIALE'!AE37</f>
        <v>0</v>
      </c>
      <c r="AF37" s="827"/>
      <c r="AG37" s="827"/>
      <c r="AH37" s="827"/>
      <c r="AI37" s="828"/>
      <c r="AJ37" s="615" t="s">
        <v>6571</v>
      </c>
    </row>
    <row r="38" spans="1:36" s="567" customFormat="1" ht="15" customHeight="1">
      <c r="A38" s="615"/>
      <c r="B38" s="839" t="s">
        <v>6584</v>
      </c>
      <c r="C38" s="840"/>
      <c r="D38" s="840"/>
      <c r="E38" s="840"/>
      <c r="F38" s="840"/>
      <c r="G38" s="841"/>
      <c r="H38" s="842" t="s">
        <v>7301</v>
      </c>
      <c r="I38" s="843"/>
      <c r="J38" s="843"/>
      <c r="K38" s="843"/>
      <c r="L38" s="843"/>
      <c r="M38" s="843"/>
      <c r="N38" s="843"/>
      <c r="O38" s="843"/>
      <c r="P38" s="843"/>
      <c r="Q38" s="843"/>
      <c r="R38" s="843"/>
      <c r="S38" s="843"/>
      <c r="T38" s="843"/>
      <c r="U38" s="843"/>
      <c r="V38" s="843"/>
      <c r="W38" s="843"/>
      <c r="X38" s="843"/>
      <c r="Y38" s="843"/>
      <c r="Z38" s="843"/>
      <c r="AA38" s="843"/>
      <c r="AB38" s="843"/>
      <c r="AC38" s="844"/>
      <c r="AD38" s="621">
        <f>'CE MINISTERIALE'!AD38</f>
        <v>0</v>
      </c>
      <c r="AE38" s="851">
        <f>'CE MINISTERIALE'!AE38</f>
        <v>0</v>
      </c>
      <c r="AF38" s="851"/>
      <c r="AG38" s="851"/>
      <c r="AH38" s="851"/>
      <c r="AI38" s="852"/>
      <c r="AJ38" s="615" t="s">
        <v>6571</v>
      </c>
    </row>
    <row r="39" spans="1:36" s="567" customFormat="1" ht="30" customHeight="1">
      <c r="A39" s="615" t="s">
        <v>6586</v>
      </c>
      <c r="B39" s="845" t="s">
        <v>6587</v>
      </c>
      <c r="C39" s="846"/>
      <c r="D39" s="846"/>
      <c r="E39" s="846"/>
      <c r="F39" s="846"/>
      <c r="G39" s="847"/>
      <c r="H39" s="848" t="s">
        <v>7302</v>
      </c>
      <c r="I39" s="849"/>
      <c r="J39" s="849"/>
      <c r="K39" s="849"/>
      <c r="L39" s="849"/>
      <c r="M39" s="849"/>
      <c r="N39" s="849"/>
      <c r="O39" s="849"/>
      <c r="P39" s="849"/>
      <c r="Q39" s="849"/>
      <c r="R39" s="849"/>
      <c r="S39" s="849"/>
      <c r="T39" s="849"/>
      <c r="U39" s="849"/>
      <c r="V39" s="849"/>
      <c r="W39" s="849"/>
      <c r="X39" s="849"/>
      <c r="Y39" s="849"/>
      <c r="Z39" s="849"/>
      <c r="AA39" s="849"/>
      <c r="AB39" s="849"/>
      <c r="AC39" s="850"/>
      <c r="AD39" s="621">
        <f>'CE MINISTERIALE'!AD39</f>
        <v>0</v>
      </c>
      <c r="AE39" s="827">
        <f>'CE MINISTERIALE'!AE39</f>
        <v>0</v>
      </c>
      <c r="AF39" s="827"/>
      <c r="AG39" s="827"/>
      <c r="AH39" s="827"/>
      <c r="AI39" s="828"/>
      <c r="AJ39" s="615" t="s">
        <v>6571</v>
      </c>
    </row>
    <row r="40" spans="1:36" s="567" customFormat="1" ht="23.25" customHeight="1">
      <c r="A40" s="615" t="s">
        <v>6586</v>
      </c>
      <c r="B40" s="845" t="s">
        <v>6589</v>
      </c>
      <c r="C40" s="846"/>
      <c r="D40" s="846"/>
      <c r="E40" s="846"/>
      <c r="F40" s="846"/>
      <c r="G40" s="847"/>
      <c r="H40" s="848" t="s">
        <v>7303</v>
      </c>
      <c r="I40" s="849"/>
      <c r="J40" s="849"/>
      <c r="K40" s="849"/>
      <c r="L40" s="849"/>
      <c r="M40" s="849"/>
      <c r="N40" s="849"/>
      <c r="O40" s="849"/>
      <c r="P40" s="849"/>
      <c r="Q40" s="849"/>
      <c r="R40" s="849"/>
      <c r="S40" s="849"/>
      <c r="T40" s="849"/>
      <c r="U40" s="849"/>
      <c r="V40" s="849"/>
      <c r="W40" s="849"/>
      <c r="X40" s="849"/>
      <c r="Y40" s="849"/>
      <c r="Z40" s="849"/>
      <c r="AA40" s="849"/>
      <c r="AB40" s="849"/>
      <c r="AC40" s="850"/>
      <c r="AD40" s="621">
        <f>'CE MINISTERIALE'!AD40</f>
        <v>0</v>
      </c>
      <c r="AE40" s="827">
        <f>'CE MINISTERIALE'!AE40</f>
        <v>0</v>
      </c>
      <c r="AF40" s="827"/>
      <c r="AG40" s="827"/>
      <c r="AH40" s="827"/>
      <c r="AI40" s="828"/>
      <c r="AJ40" s="615" t="s">
        <v>6571</v>
      </c>
    </row>
    <row r="41" spans="1:36" s="567" customFormat="1" ht="15" customHeight="1">
      <c r="A41" s="615"/>
      <c r="B41" s="839" t="s">
        <v>6591</v>
      </c>
      <c r="C41" s="840"/>
      <c r="D41" s="840"/>
      <c r="E41" s="840"/>
      <c r="F41" s="840"/>
      <c r="G41" s="841"/>
      <c r="H41" s="842" t="s">
        <v>7304</v>
      </c>
      <c r="I41" s="843"/>
      <c r="J41" s="843"/>
      <c r="K41" s="843"/>
      <c r="L41" s="843"/>
      <c r="M41" s="843"/>
      <c r="N41" s="843"/>
      <c r="O41" s="843"/>
      <c r="P41" s="843"/>
      <c r="Q41" s="843"/>
      <c r="R41" s="843"/>
      <c r="S41" s="843"/>
      <c r="T41" s="843"/>
      <c r="U41" s="843"/>
      <c r="V41" s="843"/>
      <c r="W41" s="843"/>
      <c r="X41" s="843"/>
      <c r="Y41" s="843"/>
      <c r="Z41" s="843"/>
      <c r="AA41" s="843"/>
      <c r="AB41" s="843"/>
      <c r="AC41" s="844"/>
      <c r="AD41" s="621">
        <f>'CE MINISTERIALE'!AD41</f>
        <v>0</v>
      </c>
      <c r="AE41" s="851">
        <f>'CE MINISTERIALE'!AE41</f>
        <v>0</v>
      </c>
      <c r="AF41" s="851"/>
      <c r="AG41" s="851"/>
      <c r="AH41" s="851"/>
      <c r="AI41" s="852"/>
      <c r="AJ41" s="615" t="s">
        <v>6571</v>
      </c>
    </row>
    <row r="42" spans="1:36" s="567" customFormat="1" ht="15" customHeight="1">
      <c r="A42" s="615"/>
      <c r="B42" s="845" t="s">
        <v>5220</v>
      </c>
      <c r="C42" s="846"/>
      <c r="D42" s="846"/>
      <c r="E42" s="846"/>
      <c r="F42" s="846"/>
      <c r="G42" s="847"/>
      <c r="H42" s="848" t="s">
        <v>7305</v>
      </c>
      <c r="I42" s="849"/>
      <c r="J42" s="849"/>
      <c r="K42" s="849"/>
      <c r="L42" s="849"/>
      <c r="M42" s="849"/>
      <c r="N42" s="849"/>
      <c r="O42" s="849"/>
      <c r="P42" s="849"/>
      <c r="Q42" s="849"/>
      <c r="R42" s="849"/>
      <c r="S42" s="849"/>
      <c r="T42" s="849"/>
      <c r="U42" s="849"/>
      <c r="V42" s="849"/>
      <c r="W42" s="849"/>
      <c r="X42" s="849"/>
      <c r="Y42" s="849"/>
      <c r="Z42" s="849"/>
      <c r="AA42" s="849"/>
      <c r="AB42" s="849"/>
      <c r="AC42" s="850"/>
      <c r="AD42" s="621">
        <f>'CE MINISTERIALE'!AD42</f>
        <v>0</v>
      </c>
      <c r="AE42" s="827">
        <f>'CE MINISTERIALE'!AE42</f>
        <v>0</v>
      </c>
      <c r="AF42" s="827"/>
      <c r="AG42" s="827"/>
      <c r="AH42" s="827"/>
      <c r="AI42" s="828"/>
      <c r="AJ42" s="615" t="s">
        <v>6571</v>
      </c>
    </row>
    <row r="43" spans="1:36" s="567" customFormat="1" ht="15" customHeight="1">
      <c r="A43" s="615"/>
      <c r="B43" s="845" t="s">
        <v>6594</v>
      </c>
      <c r="C43" s="846"/>
      <c r="D43" s="846"/>
      <c r="E43" s="846"/>
      <c r="F43" s="846"/>
      <c r="G43" s="847"/>
      <c r="H43" s="848" t="s">
        <v>7306</v>
      </c>
      <c r="I43" s="849"/>
      <c r="J43" s="849"/>
      <c r="K43" s="849"/>
      <c r="L43" s="849"/>
      <c r="M43" s="849"/>
      <c r="N43" s="849"/>
      <c r="O43" s="849"/>
      <c r="P43" s="849"/>
      <c r="Q43" s="849"/>
      <c r="R43" s="849"/>
      <c r="S43" s="849"/>
      <c r="T43" s="849"/>
      <c r="U43" s="849"/>
      <c r="V43" s="849"/>
      <c r="W43" s="849"/>
      <c r="X43" s="849"/>
      <c r="Y43" s="849"/>
      <c r="Z43" s="849"/>
      <c r="AA43" s="849"/>
      <c r="AB43" s="849"/>
      <c r="AC43" s="850"/>
      <c r="AD43" s="621">
        <f>'CE MINISTERIALE'!AD43</f>
        <v>0</v>
      </c>
      <c r="AE43" s="827">
        <f>'CE MINISTERIALE'!AE43</f>
        <v>0</v>
      </c>
      <c r="AF43" s="827"/>
      <c r="AG43" s="827"/>
      <c r="AH43" s="827"/>
      <c r="AI43" s="828"/>
      <c r="AJ43" s="615" t="s">
        <v>6571</v>
      </c>
    </row>
    <row r="44" spans="1:36" s="567" customFormat="1" ht="15" customHeight="1">
      <c r="A44" s="615"/>
      <c r="B44" s="845" t="s">
        <v>6596</v>
      </c>
      <c r="C44" s="846"/>
      <c r="D44" s="846"/>
      <c r="E44" s="846"/>
      <c r="F44" s="846"/>
      <c r="G44" s="847"/>
      <c r="H44" s="848" t="s">
        <v>7307</v>
      </c>
      <c r="I44" s="849"/>
      <c r="J44" s="849"/>
      <c r="K44" s="849"/>
      <c r="L44" s="849"/>
      <c r="M44" s="849"/>
      <c r="N44" s="849"/>
      <c r="O44" s="849"/>
      <c r="P44" s="849"/>
      <c r="Q44" s="849"/>
      <c r="R44" s="849"/>
      <c r="S44" s="849"/>
      <c r="T44" s="849"/>
      <c r="U44" s="849"/>
      <c r="V44" s="849"/>
      <c r="W44" s="849"/>
      <c r="X44" s="849"/>
      <c r="Y44" s="849"/>
      <c r="Z44" s="849"/>
      <c r="AA44" s="849"/>
      <c r="AB44" s="849"/>
      <c r="AC44" s="850"/>
      <c r="AD44" s="621">
        <f>'CE MINISTERIALE'!AD44</f>
        <v>0</v>
      </c>
      <c r="AE44" s="827">
        <f>'CE MINISTERIALE'!AE44</f>
        <v>0</v>
      </c>
      <c r="AF44" s="827"/>
      <c r="AG44" s="827"/>
      <c r="AH44" s="827"/>
      <c r="AI44" s="828"/>
      <c r="AJ44" s="615" t="s">
        <v>6571</v>
      </c>
    </row>
    <row r="45" spans="1:36" s="567" customFormat="1" ht="15" customHeight="1">
      <c r="A45" s="615"/>
      <c r="B45" s="873" t="s">
        <v>6598</v>
      </c>
      <c r="C45" s="874"/>
      <c r="D45" s="874"/>
      <c r="E45" s="874"/>
      <c r="F45" s="874"/>
      <c r="G45" s="875"/>
      <c r="H45" s="834" t="s">
        <v>7308</v>
      </c>
      <c r="I45" s="835"/>
      <c r="J45" s="835"/>
      <c r="K45" s="835"/>
      <c r="L45" s="835"/>
      <c r="M45" s="835"/>
      <c r="N45" s="835"/>
      <c r="O45" s="835"/>
      <c r="P45" s="835"/>
      <c r="Q45" s="835"/>
      <c r="R45" s="835"/>
      <c r="S45" s="835"/>
      <c r="T45" s="835"/>
      <c r="U45" s="835"/>
      <c r="V45" s="835"/>
      <c r="W45" s="835"/>
      <c r="X45" s="835"/>
      <c r="Y45" s="835"/>
      <c r="Z45" s="835"/>
      <c r="AA45" s="835"/>
      <c r="AB45" s="835"/>
      <c r="AC45" s="836"/>
      <c r="AD45" s="622">
        <f>'CE MINISTERIALE'!AD45</f>
        <v>0</v>
      </c>
      <c r="AE45" s="851">
        <f>'CE MINISTERIALE'!AE45</f>
        <v>0</v>
      </c>
      <c r="AF45" s="851"/>
      <c r="AG45" s="851"/>
      <c r="AH45" s="851"/>
      <c r="AI45" s="852"/>
      <c r="AJ45" s="615" t="s">
        <v>6571</v>
      </c>
    </row>
    <row r="46" spans="1:36" s="567" customFormat="1" ht="15" customHeight="1">
      <c r="A46" s="615"/>
      <c r="B46" s="867" t="s">
        <v>5235</v>
      </c>
      <c r="C46" s="868"/>
      <c r="D46" s="868"/>
      <c r="E46" s="868"/>
      <c r="F46" s="868"/>
      <c r="G46" s="869"/>
      <c r="H46" s="870" t="s">
        <v>7309</v>
      </c>
      <c r="I46" s="871"/>
      <c r="J46" s="871"/>
      <c r="K46" s="871"/>
      <c r="L46" s="871"/>
      <c r="M46" s="871"/>
      <c r="N46" s="871"/>
      <c r="O46" s="871"/>
      <c r="P46" s="871"/>
      <c r="Q46" s="871"/>
      <c r="R46" s="871"/>
      <c r="S46" s="871"/>
      <c r="T46" s="871"/>
      <c r="U46" s="871"/>
      <c r="V46" s="871"/>
      <c r="W46" s="871"/>
      <c r="X46" s="871"/>
      <c r="Y46" s="871"/>
      <c r="Z46" s="871"/>
      <c r="AA46" s="871"/>
      <c r="AB46" s="871"/>
      <c r="AC46" s="872"/>
      <c r="AD46" s="621">
        <f>'CE MINISTERIALE'!AD46</f>
        <v>0</v>
      </c>
      <c r="AE46" s="827">
        <f>'CE MINISTERIALE'!AE46</f>
        <v>0</v>
      </c>
      <c r="AF46" s="827"/>
      <c r="AG46" s="827"/>
      <c r="AH46" s="827"/>
      <c r="AI46" s="828"/>
      <c r="AJ46" s="615" t="s">
        <v>6571</v>
      </c>
    </row>
    <row r="47" spans="1:36" s="567" customFormat="1" ht="15" customHeight="1">
      <c r="A47" s="615"/>
      <c r="B47" s="867" t="s">
        <v>5243</v>
      </c>
      <c r="C47" s="868"/>
      <c r="D47" s="868"/>
      <c r="E47" s="868"/>
      <c r="F47" s="868"/>
      <c r="G47" s="869"/>
      <c r="H47" s="870" t="s">
        <v>7310</v>
      </c>
      <c r="I47" s="871"/>
      <c r="J47" s="871"/>
      <c r="K47" s="871"/>
      <c r="L47" s="871"/>
      <c r="M47" s="871"/>
      <c r="N47" s="871"/>
      <c r="O47" s="871"/>
      <c r="P47" s="871"/>
      <c r="Q47" s="871"/>
      <c r="R47" s="871"/>
      <c r="S47" s="871"/>
      <c r="T47" s="871"/>
      <c r="U47" s="871"/>
      <c r="V47" s="871"/>
      <c r="W47" s="871"/>
      <c r="X47" s="871"/>
      <c r="Y47" s="871"/>
      <c r="Z47" s="871"/>
      <c r="AA47" s="871"/>
      <c r="AB47" s="871"/>
      <c r="AC47" s="872"/>
      <c r="AD47" s="621">
        <f>'CE MINISTERIALE'!AD47</f>
        <v>0</v>
      </c>
      <c r="AE47" s="827">
        <f>'CE MINISTERIALE'!AE47</f>
        <v>0</v>
      </c>
      <c r="AF47" s="827"/>
      <c r="AG47" s="827"/>
      <c r="AH47" s="827"/>
      <c r="AI47" s="828"/>
      <c r="AJ47" s="615" t="s">
        <v>6571</v>
      </c>
    </row>
    <row r="48" spans="1:36" s="567" customFormat="1" ht="15" customHeight="1">
      <c r="A48" s="615"/>
      <c r="B48" s="867" t="s">
        <v>5181</v>
      </c>
      <c r="C48" s="868"/>
      <c r="D48" s="868"/>
      <c r="E48" s="868"/>
      <c r="F48" s="868"/>
      <c r="G48" s="869"/>
      <c r="H48" s="870" t="s">
        <v>7311</v>
      </c>
      <c r="I48" s="871"/>
      <c r="J48" s="871"/>
      <c r="K48" s="871"/>
      <c r="L48" s="871"/>
      <c r="M48" s="871"/>
      <c r="N48" s="871"/>
      <c r="O48" s="871"/>
      <c r="P48" s="871"/>
      <c r="Q48" s="871"/>
      <c r="R48" s="871"/>
      <c r="S48" s="871"/>
      <c r="T48" s="871"/>
      <c r="U48" s="871"/>
      <c r="V48" s="871"/>
      <c r="W48" s="871"/>
      <c r="X48" s="871"/>
      <c r="Y48" s="871"/>
      <c r="Z48" s="871"/>
      <c r="AA48" s="871"/>
      <c r="AB48" s="871"/>
      <c r="AC48" s="872"/>
      <c r="AD48" s="621">
        <f>'CE MINISTERIALE'!AD48</f>
        <v>0</v>
      </c>
      <c r="AE48" s="827">
        <f>'CE MINISTERIALE'!AE48</f>
        <v>0</v>
      </c>
      <c r="AF48" s="827"/>
      <c r="AG48" s="827"/>
      <c r="AH48" s="827"/>
      <c r="AI48" s="828"/>
      <c r="AJ48" s="615" t="s">
        <v>6571</v>
      </c>
    </row>
    <row r="49" spans="1:36" s="567" customFormat="1" ht="15" customHeight="1">
      <c r="A49" s="615"/>
      <c r="B49" s="867" t="s">
        <v>5254</v>
      </c>
      <c r="C49" s="868"/>
      <c r="D49" s="868"/>
      <c r="E49" s="868"/>
      <c r="F49" s="868"/>
      <c r="G49" s="869"/>
      <c r="H49" s="870" t="s">
        <v>7312</v>
      </c>
      <c r="I49" s="871"/>
      <c r="J49" s="871"/>
      <c r="K49" s="871"/>
      <c r="L49" s="871"/>
      <c r="M49" s="871"/>
      <c r="N49" s="871"/>
      <c r="O49" s="871"/>
      <c r="P49" s="871"/>
      <c r="Q49" s="871"/>
      <c r="R49" s="871"/>
      <c r="S49" s="871"/>
      <c r="T49" s="871"/>
      <c r="U49" s="871"/>
      <c r="V49" s="871"/>
      <c r="W49" s="871"/>
      <c r="X49" s="871"/>
      <c r="Y49" s="871"/>
      <c r="Z49" s="871"/>
      <c r="AA49" s="871"/>
      <c r="AB49" s="871"/>
      <c r="AC49" s="872"/>
      <c r="AD49" s="621">
        <f>'CE MINISTERIALE'!AD49</f>
        <v>0</v>
      </c>
      <c r="AE49" s="827">
        <f>'CE MINISTERIALE'!AE49</f>
        <v>0</v>
      </c>
      <c r="AF49" s="827"/>
      <c r="AG49" s="827"/>
      <c r="AH49" s="827"/>
      <c r="AI49" s="828"/>
      <c r="AJ49" s="615" t="s">
        <v>6571</v>
      </c>
    </row>
    <row r="50" spans="1:36" s="567" customFormat="1" ht="15" customHeight="1">
      <c r="A50" s="615"/>
      <c r="B50" s="873" t="s">
        <v>5264</v>
      </c>
      <c r="C50" s="874"/>
      <c r="D50" s="874"/>
      <c r="E50" s="874"/>
      <c r="F50" s="874"/>
      <c r="G50" s="875"/>
      <c r="H50" s="876" t="s">
        <v>7313</v>
      </c>
      <c r="I50" s="877"/>
      <c r="J50" s="877"/>
      <c r="K50" s="877"/>
      <c r="L50" s="877"/>
      <c r="M50" s="877"/>
      <c r="N50" s="877"/>
      <c r="O50" s="877"/>
      <c r="P50" s="877"/>
      <c r="Q50" s="877"/>
      <c r="R50" s="877"/>
      <c r="S50" s="877"/>
      <c r="T50" s="877"/>
      <c r="U50" s="877"/>
      <c r="V50" s="877"/>
      <c r="W50" s="877"/>
      <c r="X50" s="877"/>
      <c r="Y50" s="877"/>
      <c r="Z50" s="877"/>
      <c r="AA50" s="877"/>
      <c r="AB50" s="877"/>
      <c r="AC50" s="878"/>
      <c r="AD50" s="621">
        <f>'CE MINISTERIALE'!AD50</f>
        <v>0</v>
      </c>
      <c r="AE50" s="851">
        <f>'CE MINISTERIALE'!AE50</f>
        <v>0</v>
      </c>
      <c r="AF50" s="851"/>
      <c r="AG50" s="851"/>
      <c r="AH50" s="851"/>
      <c r="AI50" s="852"/>
      <c r="AJ50" s="615" t="s">
        <v>6571</v>
      </c>
    </row>
    <row r="51" spans="1:36" s="567" customFormat="1" ht="15" customHeight="1">
      <c r="A51" s="615"/>
      <c r="B51" s="879" t="s">
        <v>6605</v>
      </c>
      <c r="C51" s="880"/>
      <c r="D51" s="880"/>
      <c r="E51" s="880"/>
      <c r="F51" s="880"/>
      <c r="G51" s="881"/>
      <c r="H51" s="824" t="s">
        <v>7314</v>
      </c>
      <c r="I51" s="825"/>
      <c r="J51" s="825"/>
      <c r="K51" s="825"/>
      <c r="L51" s="825"/>
      <c r="M51" s="825"/>
      <c r="N51" s="825"/>
      <c r="O51" s="825"/>
      <c r="P51" s="825"/>
      <c r="Q51" s="825"/>
      <c r="R51" s="825"/>
      <c r="S51" s="825"/>
      <c r="T51" s="825"/>
      <c r="U51" s="825"/>
      <c r="V51" s="825"/>
      <c r="W51" s="825"/>
      <c r="X51" s="825"/>
      <c r="Y51" s="825"/>
      <c r="Z51" s="825"/>
      <c r="AA51" s="825"/>
      <c r="AB51" s="825"/>
      <c r="AC51" s="826"/>
      <c r="AD51" s="622">
        <f>'CE MINISTERIALE'!AD51</f>
        <v>0</v>
      </c>
      <c r="AE51" s="851">
        <f>'CE MINISTERIALE'!AE51</f>
        <v>0</v>
      </c>
      <c r="AF51" s="851"/>
      <c r="AG51" s="851"/>
      <c r="AH51" s="851"/>
      <c r="AI51" s="852"/>
      <c r="AJ51" s="623" t="s">
        <v>6607</v>
      </c>
    </row>
    <row r="52" spans="1:36" s="567" customFormat="1" ht="26.25" customHeight="1">
      <c r="A52" s="615"/>
      <c r="B52" s="873" t="s">
        <v>5201</v>
      </c>
      <c r="C52" s="874"/>
      <c r="D52" s="874"/>
      <c r="E52" s="874"/>
      <c r="F52" s="874"/>
      <c r="G52" s="875"/>
      <c r="H52" s="834" t="s">
        <v>7315</v>
      </c>
      <c r="I52" s="835"/>
      <c r="J52" s="835"/>
      <c r="K52" s="835"/>
      <c r="L52" s="835"/>
      <c r="M52" s="835"/>
      <c r="N52" s="835"/>
      <c r="O52" s="835"/>
      <c r="P52" s="835"/>
      <c r="Q52" s="835"/>
      <c r="R52" s="835"/>
      <c r="S52" s="835"/>
      <c r="T52" s="835"/>
      <c r="U52" s="835"/>
      <c r="V52" s="835"/>
      <c r="W52" s="835"/>
      <c r="X52" s="835"/>
      <c r="Y52" s="835"/>
      <c r="Z52" s="835"/>
      <c r="AA52" s="835"/>
      <c r="AB52" s="835"/>
      <c r="AC52" s="836"/>
      <c r="AD52" s="621">
        <f>'CE MINISTERIALE'!AD52</f>
        <v>0</v>
      </c>
      <c r="AE52" s="827">
        <f>'CE MINISTERIALE'!AE52</f>
        <v>0</v>
      </c>
      <c r="AF52" s="827"/>
      <c r="AG52" s="827"/>
      <c r="AH52" s="827"/>
      <c r="AI52" s="828"/>
      <c r="AJ52" s="623" t="s">
        <v>6607</v>
      </c>
    </row>
    <row r="53" spans="1:36" s="567" customFormat="1" ht="27" customHeight="1">
      <c r="A53" s="615"/>
      <c r="B53" s="873" t="s">
        <v>5209</v>
      </c>
      <c r="C53" s="874"/>
      <c r="D53" s="874"/>
      <c r="E53" s="874"/>
      <c r="F53" s="874"/>
      <c r="G53" s="875"/>
      <c r="H53" s="834" t="s">
        <v>7316</v>
      </c>
      <c r="I53" s="835"/>
      <c r="J53" s="835"/>
      <c r="K53" s="835"/>
      <c r="L53" s="835"/>
      <c r="M53" s="835"/>
      <c r="N53" s="835"/>
      <c r="O53" s="835"/>
      <c r="P53" s="835"/>
      <c r="Q53" s="835"/>
      <c r="R53" s="835"/>
      <c r="S53" s="835"/>
      <c r="T53" s="835"/>
      <c r="U53" s="835"/>
      <c r="V53" s="835"/>
      <c r="W53" s="835"/>
      <c r="X53" s="835"/>
      <c r="Y53" s="835"/>
      <c r="Z53" s="835"/>
      <c r="AA53" s="835"/>
      <c r="AB53" s="835"/>
      <c r="AC53" s="836"/>
      <c r="AD53" s="621">
        <f>'CE MINISTERIALE'!AD53</f>
        <v>0</v>
      </c>
      <c r="AE53" s="827">
        <f>'CE MINISTERIALE'!AE53</f>
        <v>0</v>
      </c>
      <c r="AF53" s="827"/>
      <c r="AG53" s="827"/>
      <c r="AH53" s="827"/>
      <c r="AI53" s="828"/>
      <c r="AJ53" s="623" t="s">
        <v>6607</v>
      </c>
    </row>
    <row r="54" spans="1:36" s="567" customFormat="1" ht="25.15" customHeight="1">
      <c r="A54" s="615"/>
      <c r="B54" s="821" t="s">
        <v>6610</v>
      </c>
      <c r="C54" s="822"/>
      <c r="D54" s="822"/>
      <c r="E54" s="822"/>
      <c r="F54" s="822"/>
      <c r="G54" s="823"/>
      <c r="H54" s="824" t="s">
        <v>7317</v>
      </c>
      <c r="I54" s="825"/>
      <c r="J54" s="825"/>
      <c r="K54" s="825"/>
      <c r="L54" s="825"/>
      <c r="M54" s="825"/>
      <c r="N54" s="825"/>
      <c r="O54" s="825"/>
      <c r="P54" s="825"/>
      <c r="Q54" s="825"/>
      <c r="R54" s="825"/>
      <c r="S54" s="825"/>
      <c r="T54" s="825"/>
      <c r="U54" s="825"/>
      <c r="V54" s="825"/>
      <c r="W54" s="825"/>
      <c r="X54" s="825"/>
      <c r="Y54" s="825"/>
      <c r="Z54" s="825"/>
      <c r="AA54" s="825"/>
      <c r="AB54" s="825"/>
      <c r="AC54" s="826"/>
      <c r="AD54" s="624">
        <f>'CE MINISTERIALE'!AD54</f>
        <v>0</v>
      </c>
      <c r="AE54" s="851">
        <f>'CE MINISTERIALE'!AE54</f>
        <v>0</v>
      </c>
      <c r="AF54" s="851"/>
      <c r="AG54" s="851"/>
      <c r="AH54" s="851"/>
      <c r="AI54" s="852"/>
      <c r="AJ54" s="615" t="s">
        <v>6571</v>
      </c>
    </row>
    <row r="55" spans="1:36" s="567" customFormat="1" ht="45.75" customHeight="1">
      <c r="A55" s="615"/>
      <c r="B55" s="831" t="s">
        <v>5275</v>
      </c>
      <c r="C55" s="832"/>
      <c r="D55" s="832"/>
      <c r="E55" s="832"/>
      <c r="F55" s="832"/>
      <c r="G55" s="833"/>
      <c r="H55" s="834" t="s">
        <v>7318</v>
      </c>
      <c r="I55" s="835"/>
      <c r="J55" s="835"/>
      <c r="K55" s="835"/>
      <c r="L55" s="835"/>
      <c r="M55" s="835"/>
      <c r="N55" s="835"/>
      <c r="O55" s="835"/>
      <c r="P55" s="835"/>
      <c r="Q55" s="835"/>
      <c r="R55" s="835"/>
      <c r="S55" s="835"/>
      <c r="T55" s="835"/>
      <c r="U55" s="835"/>
      <c r="V55" s="835"/>
      <c r="W55" s="835"/>
      <c r="X55" s="835"/>
      <c r="Y55" s="835"/>
      <c r="Z55" s="835"/>
      <c r="AA55" s="835"/>
      <c r="AB55" s="835"/>
      <c r="AC55" s="836"/>
      <c r="AD55" s="621">
        <f>'CE MINISTERIALE'!AD55</f>
        <v>0</v>
      </c>
      <c r="AE55" s="827">
        <f>'CE MINISTERIALE'!AE55</f>
        <v>0</v>
      </c>
      <c r="AF55" s="827"/>
      <c r="AG55" s="827"/>
      <c r="AH55" s="827"/>
      <c r="AI55" s="828"/>
      <c r="AJ55" s="615" t="s">
        <v>6571</v>
      </c>
    </row>
    <row r="56" spans="1:36" s="567" customFormat="1" ht="30" customHeight="1">
      <c r="A56" s="615"/>
      <c r="B56" s="831" t="s">
        <v>5283</v>
      </c>
      <c r="C56" s="832"/>
      <c r="D56" s="832"/>
      <c r="E56" s="832"/>
      <c r="F56" s="832"/>
      <c r="G56" s="833"/>
      <c r="H56" s="834" t="s">
        <v>7319</v>
      </c>
      <c r="I56" s="835"/>
      <c r="J56" s="835"/>
      <c r="K56" s="835"/>
      <c r="L56" s="835"/>
      <c r="M56" s="835"/>
      <c r="N56" s="835"/>
      <c r="O56" s="835"/>
      <c r="P56" s="835"/>
      <c r="Q56" s="835"/>
      <c r="R56" s="835"/>
      <c r="S56" s="835"/>
      <c r="T56" s="835"/>
      <c r="U56" s="835"/>
      <c r="V56" s="835"/>
      <c r="W56" s="835"/>
      <c r="X56" s="835"/>
      <c r="Y56" s="835"/>
      <c r="Z56" s="835"/>
      <c r="AA56" s="835"/>
      <c r="AB56" s="835"/>
      <c r="AC56" s="836"/>
      <c r="AD56" s="621">
        <f>'CE MINISTERIALE'!AD56</f>
        <v>0</v>
      </c>
      <c r="AE56" s="827">
        <f>'CE MINISTERIALE'!AE56</f>
        <v>0</v>
      </c>
      <c r="AF56" s="827"/>
      <c r="AG56" s="827"/>
      <c r="AH56" s="827"/>
      <c r="AI56" s="828"/>
      <c r="AJ56" s="615" t="s">
        <v>6571</v>
      </c>
    </row>
    <row r="57" spans="1:36" s="567" customFormat="1" ht="27.6" customHeight="1">
      <c r="A57" s="615"/>
      <c r="B57" s="831" t="s">
        <v>5292</v>
      </c>
      <c r="C57" s="832"/>
      <c r="D57" s="832"/>
      <c r="E57" s="832"/>
      <c r="F57" s="832"/>
      <c r="G57" s="833"/>
      <c r="H57" s="834" t="s">
        <v>7320</v>
      </c>
      <c r="I57" s="835"/>
      <c r="J57" s="835"/>
      <c r="K57" s="835"/>
      <c r="L57" s="835"/>
      <c r="M57" s="835"/>
      <c r="N57" s="835"/>
      <c r="O57" s="835"/>
      <c r="P57" s="835"/>
      <c r="Q57" s="835"/>
      <c r="R57" s="835"/>
      <c r="S57" s="835"/>
      <c r="T57" s="835"/>
      <c r="U57" s="835"/>
      <c r="V57" s="835"/>
      <c r="W57" s="835"/>
      <c r="X57" s="835"/>
      <c r="Y57" s="835"/>
      <c r="Z57" s="835"/>
      <c r="AA57" s="835"/>
      <c r="AB57" s="835"/>
      <c r="AC57" s="836"/>
      <c r="AD57" s="621">
        <f>'CE MINISTERIALE'!AD57</f>
        <v>0</v>
      </c>
      <c r="AE57" s="827">
        <f>'CE MINISTERIALE'!AE57</f>
        <v>0</v>
      </c>
      <c r="AF57" s="827"/>
      <c r="AG57" s="827"/>
      <c r="AH57" s="827"/>
      <c r="AI57" s="828"/>
      <c r="AJ57" s="615" t="s">
        <v>6571</v>
      </c>
    </row>
    <row r="58" spans="1:36" s="567" customFormat="1" ht="27" customHeight="1">
      <c r="A58" s="615"/>
      <c r="B58" s="831" t="s">
        <v>5298</v>
      </c>
      <c r="C58" s="832"/>
      <c r="D58" s="832"/>
      <c r="E58" s="832"/>
      <c r="F58" s="832"/>
      <c r="G58" s="833"/>
      <c r="H58" s="834" t="s">
        <v>7321</v>
      </c>
      <c r="I58" s="835"/>
      <c r="J58" s="835"/>
      <c r="K58" s="835"/>
      <c r="L58" s="835"/>
      <c r="M58" s="835"/>
      <c r="N58" s="835"/>
      <c r="O58" s="835"/>
      <c r="P58" s="835"/>
      <c r="Q58" s="835"/>
      <c r="R58" s="835"/>
      <c r="S58" s="835"/>
      <c r="T58" s="835"/>
      <c r="U58" s="835"/>
      <c r="V58" s="835"/>
      <c r="W58" s="835"/>
      <c r="X58" s="835"/>
      <c r="Y58" s="835"/>
      <c r="Z58" s="835"/>
      <c r="AA58" s="835"/>
      <c r="AB58" s="835"/>
      <c r="AC58" s="836"/>
      <c r="AD58" s="621">
        <f>'CE MINISTERIALE'!AD58</f>
        <v>0</v>
      </c>
      <c r="AE58" s="827">
        <f>'CE MINISTERIALE'!AE58</f>
        <v>0</v>
      </c>
      <c r="AF58" s="827"/>
      <c r="AG58" s="827"/>
      <c r="AH58" s="827"/>
      <c r="AI58" s="828"/>
      <c r="AJ58" s="615" t="s">
        <v>6571</v>
      </c>
    </row>
    <row r="59" spans="1:36" s="567" customFormat="1">
      <c r="A59" s="615"/>
      <c r="B59" s="879" t="s">
        <v>6616</v>
      </c>
      <c r="C59" s="880"/>
      <c r="D59" s="880"/>
      <c r="E59" s="880"/>
      <c r="F59" s="880"/>
      <c r="G59" s="881"/>
      <c r="H59" s="824" t="s">
        <v>7322</v>
      </c>
      <c r="I59" s="825"/>
      <c r="J59" s="825"/>
      <c r="K59" s="825"/>
      <c r="L59" s="825"/>
      <c r="M59" s="825"/>
      <c r="N59" s="825"/>
      <c r="O59" s="825"/>
      <c r="P59" s="825"/>
      <c r="Q59" s="825"/>
      <c r="R59" s="825"/>
      <c r="S59" s="825"/>
      <c r="T59" s="825"/>
      <c r="U59" s="825"/>
      <c r="V59" s="825"/>
      <c r="W59" s="825"/>
      <c r="X59" s="825"/>
      <c r="Y59" s="825"/>
      <c r="Z59" s="825"/>
      <c r="AA59" s="825"/>
      <c r="AB59" s="825"/>
      <c r="AC59" s="826"/>
      <c r="AD59" s="622">
        <f>'CE MINISTERIALE'!AD59</f>
        <v>0</v>
      </c>
      <c r="AE59" s="851">
        <f>'CE MINISTERIALE'!AE59</f>
        <v>0</v>
      </c>
      <c r="AF59" s="851"/>
      <c r="AG59" s="851"/>
      <c r="AH59" s="851"/>
      <c r="AI59" s="852"/>
      <c r="AJ59" s="615" t="s">
        <v>6571</v>
      </c>
    </row>
    <row r="60" spans="1:36" s="567" customFormat="1">
      <c r="A60" s="615"/>
      <c r="B60" s="873" t="s">
        <v>6618</v>
      </c>
      <c r="C60" s="874"/>
      <c r="D60" s="874"/>
      <c r="E60" s="874"/>
      <c r="F60" s="874"/>
      <c r="G60" s="875"/>
      <c r="H60" s="834" t="s">
        <v>7323</v>
      </c>
      <c r="I60" s="835"/>
      <c r="J60" s="835"/>
      <c r="K60" s="835"/>
      <c r="L60" s="835"/>
      <c r="M60" s="835"/>
      <c r="N60" s="835"/>
      <c r="O60" s="835"/>
      <c r="P60" s="835"/>
      <c r="Q60" s="835"/>
      <c r="R60" s="835"/>
      <c r="S60" s="835"/>
      <c r="T60" s="835"/>
      <c r="U60" s="835"/>
      <c r="V60" s="835"/>
      <c r="W60" s="835"/>
      <c r="X60" s="835"/>
      <c r="Y60" s="835"/>
      <c r="Z60" s="835"/>
      <c r="AA60" s="835"/>
      <c r="AB60" s="835"/>
      <c r="AC60" s="836"/>
      <c r="AD60" s="622">
        <f>'CE MINISTERIALE'!AD60</f>
        <v>0</v>
      </c>
      <c r="AE60" s="851">
        <f>'CE MINISTERIALE'!AE60</f>
        <v>0</v>
      </c>
      <c r="AF60" s="851"/>
      <c r="AG60" s="851"/>
      <c r="AH60" s="851"/>
      <c r="AI60" s="852"/>
      <c r="AJ60" s="615" t="s">
        <v>6571</v>
      </c>
    </row>
    <row r="61" spans="1:36" s="567" customFormat="1" ht="29.45" customHeight="1">
      <c r="A61" s="615" t="s">
        <v>6586</v>
      </c>
      <c r="B61" s="867" t="s">
        <v>6620</v>
      </c>
      <c r="C61" s="868"/>
      <c r="D61" s="868"/>
      <c r="E61" s="868"/>
      <c r="F61" s="868"/>
      <c r="G61" s="869"/>
      <c r="H61" s="842" t="s">
        <v>7324</v>
      </c>
      <c r="I61" s="843"/>
      <c r="J61" s="843"/>
      <c r="K61" s="843"/>
      <c r="L61" s="843"/>
      <c r="M61" s="843"/>
      <c r="N61" s="843"/>
      <c r="O61" s="843"/>
      <c r="P61" s="843"/>
      <c r="Q61" s="843"/>
      <c r="R61" s="843"/>
      <c r="S61" s="843"/>
      <c r="T61" s="843"/>
      <c r="U61" s="843"/>
      <c r="V61" s="843"/>
      <c r="W61" s="843"/>
      <c r="X61" s="843"/>
      <c r="Y61" s="843"/>
      <c r="Z61" s="843"/>
      <c r="AA61" s="843"/>
      <c r="AB61" s="843"/>
      <c r="AC61" s="844"/>
      <c r="AD61" s="625">
        <f>'CE MINISTERIALE'!AD61</f>
        <v>0</v>
      </c>
      <c r="AE61" s="851">
        <f>'CE MINISTERIALE'!AE61</f>
        <v>0</v>
      </c>
      <c r="AF61" s="851"/>
      <c r="AG61" s="851"/>
      <c r="AH61" s="851"/>
      <c r="AI61" s="852"/>
      <c r="AJ61" s="615" t="s">
        <v>6571</v>
      </c>
    </row>
    <row r="62" spans="1:36" s="567" customFormat="1" ht="15" customHeight="1">
      <c r="A62" s="615" t="s">
        <v>6586</v>
      </c>
      <c r="B62" s="861" t="s">
        <v>6622</v>
      </c>
      <c r="C62" s="862"/>
      <c r="D62" s="862"/>
      <c r="E62" s="862"/>
      <c r="F62" s="862"/>
      <c r="G62" s="863"/>
      <c r="H62" s="864" t="s">
        <v>7325</v>
      </c>
      <c r="I62" s="865"/>
      <c r="J62" s="865"/>
      <c r="K62" s="865"/>
      <c r="L62" s="865"/>
      <c r="M62" s="865"/>
      <c r="N62" s="865"/>
      <c r="O62" s="865"/>
      <c r="P62" s="865"/>
      <c r="Q62" s="865"/>
      <c r="R62" s="865"/>
      <c r="S62" s="865"/>
      <c r="T62" s="865"/>
      <c r="U62" s="865"/>
      <c r="V62" s="865"/>
      <c r="W62" s="865"/>
      <c r="X62" s="865"/>
      <c r="Y62" s="865"/>
      <c r="Z62" s="865"/>
      <c r="AA62" s="865"/>
      <c r="AB62" s="865"/>
      <c r="AC62" s="866"/>
      <c r="AD62" s="621">
        <f>'CE MINISTERIALE'!AD62</f>
        <v>0</v>
      </c>
      <c r="AE62" s="853">
        <f>'CE MINISTERIALE'!AE62</f>
        <v>0</v>
      </c>
      <c r="AF62" s="853"/>
      <c r="AG62" s="853"/>
      <c r="AH62" s="853"/>
      <c r="AI62" s="854"/>
      <c r="AJ62" s="615" t="s">
        <v>6571</v>
      </c>
    </row>
    <row r="63" spans="1:36" s="567" customFormat="1" ht="15" customHeight="1">
      <c r="A63" s="615" t="s">
        <v>6586</v>
      </c>
      <c r="B63" s="861" t="s">
        <v>6624</v>
      </c>
      <c r="C63" s="862"/>
      <c r="D63" s="862"/>
      <c r="E63" s="862"/>
      <c r="F63" s="862"/>
      <c r="G63" s="863"/>
      <c r="H63" s="864" t="s">
        <v>7326</v>
      </c>
      <c r="I63" s="865"/>
      <c r="J63" s="865"/>
      <c r="K63" s="865"/>
      <c r="L63" s="865"/>
      <c r="M63" s="865"/>
      <c r="N63" s="865"/>
      <c r="O63" s="865"/>
      <c r="P63" s="865"/>
      <c r="Q63" s="865"/>
      <c r="R63" s="865"/>
      <c r="S63" s="865"/>
      <c r="T63" s="865"/>
      <c r="U63" s="865"/>
      <c r="V63" s="865"/>
      <c r="W63" s="865"/>
      <c r="X63" s="865"/>
      <c r="Y63" s="865"/>
      <c r="Z63" s="865"/>
      <c r="AA63" s="865"/>
      <c r="AB63" s="865"/>
      <c r="AC63" s="866"/>
      <c r="AD63" s="621">
        <f>'CE MINISTERIALE'!AD63</f>
        <v>0</v>
      </c>
      <c r="AE63" s="853">
        <f>'CE MINISTERIALE'!AE63</f>
        <v>0</v>
      </c>
      <c r="AF63" s="853"/>
      <c r="AG63" s="853"/>
      <c r="AH63" s="853"/>
      <c r="AI63" s="854"/>
      <c r="AJ63" s="615" t="s">
        <v>6571</v>
      </c>
    </row>
    <row r="64" spans="1:36" s="567" customFormat="1" ht="15" customHeight="1">
      <c r="A64" s="615" t="s">
        <v>6586</v>
      </c>
      <c r="B64" s="861" t="s">
        <v>6626</v>
      </c>
      <c r="C64" s="862"/>
      <c r="D64" s="862"/>
      <c r="E64" s="862"/>
      <c r="F64" s="862"/>
      <c r="G64" s="863"/>
      <c r="H64" s="864" t="s">
        <v>7327</v>
      </c>
      <c r="I64" s="865"/>
      <c r="J64" s="865"/>
      <c r="K64" s="865"/>
      <c r="L64" s="865"/>
      <c r="M64" s="865"/>
      <c r="N64" s="865"/>
      <c r="O64" s="865"/>
      <c r="P64" s="865"/>
      <c r="Q64" s="865"/>
      <c r="R64" s="865"/>
      <c r="S64" s="865"/>
      <c r="T64" s="865"/>
      <c r="U64" s="865"/>
      <c r="V64" s="865"/>
      <c r="W64" s="865"/>
      <c r="X64" s="865"/>
      <c r="Y64" s="865"/>
      <c r="Z64" s="865"/>
      <c r="AA64" s="865"/>
      <c r="AB64" s="865"/>
      <c r="AC64" s="866"/>
      <c r="AD64" s="621">
        <f>'CE MINISTERIALE'!AD64</f>
        <v>0</v>
      </c>
      <c r="AE64" s="853">
        <f>'CE MINISTERIALE'!AE64</f>
        <v>0</v>
      </c>
      <c r="AF64" s="853"/>
      <c r="AG64" s="853"/>
      <c r="AH64" s="853"/>
      <c r="AI64" s="854"/>
      <c r="AJ64" s="615" t="s">
        <v>6571</v>
      </c>
    </row>
    <row r="65" spans="1:36" s="567" customFormat="1" ht="15" customHeight="1">
      <c r="A65" s="615" t="s">
        <v>6586</v>
      </c>
      <c r="B65" s="861" t="s">
        <v>6628</v>
      </c>
      <c r="C65" s="862"/>
      <c r="D65" s="862"/>
      <c r="E65" s="862"/>
      <c r="F65" s="862"/>
      <c r="G65" s="863"/>
      <c r="H65" s="864" t="s">
        <v>7328</v>
      </c>
      <c r="I65" s="865"/>
      <c r="J65" s="865"/>
      <c r="K65" s="865"/>
      <c r="L65" s="865"/>
      <c r="M65" s="865"/>
      <c r="N65" s="865"/>
      <c r="O65" s="865"/>
      <c r="P65" s="865"/>
      <c r="Q65" s="865"/>
      <c r="R65" s="865"/>
      <c r="S65" s="865"/>
      <c r="T65" s="865"/>
      <c r="U65" s="865"/>
      <c r="V65" s="865"/>
      <c r="W65" s="865"/>
      <c r="X65" s="865"/>
      <c r="Y65" s="865"/>
      <c r="Z65" s="865"/>
      <c r="AA65" s="865"/>
      <c r="AB65" s="865"/>
      <c r="AC65" s="866"/>
      <c r="AD65" s="621">
        <f>'CE MINISTERIALE'!AD65</f>
        <v>0</v>
      </c>
      <c r="AE65" s="853">
        <f>'CE MINISTERIALE'!AE65</f>
        <v>0</v>
      </c>
      <c r="AF65" s="853"/>
      <c r="AG65" s="853"/>
      <c r="AH65" s="853"/>
      <c r="AI65" s="854"/>
      <c r="AJ65" s="615" t="s">
        <v>6571</v>
      </c>
    </row>
    <row r="66" spans="1:36" s="567" customFormat="1" ht="15" customHeight="1">
      <c r="A66" s="615" t="s">
        <v>6586</v>
      </c>
      <c r="B66" s="861" t="s">
        <v>6630</v>
      </c>
      <c r="C66" s="862"/>
      <c r="D66" s="862"/>
      <c r="E66" s="862"/>
      <c r="F66" s="862"/>
      <c r="G66" s="863"/>
      <c r="H66" s="864" t="s">
        <v>7329</v>
      </c>
      <c r="I66" s="865"/>
      <c r="J66" s="865"/>
      <c r="K66" s="865"/>
      <c r="L66" s="865"/>
      <c r="M66" s="865"/>
      <c r="N66" s="865"/>
      <c r="O66" s="865"/>
      <c r="P66" s="865"/>
      <c r="Q66" s="865"/>
      <c r="R66" s="865"/>
      <c r="S66" s="865"/>
      <c r="T66" s="865"/>
      <c r="U66" s="865"/>
      <c r="V66" s="865"/>
      <c r="W66" s="865"/>
      <c r="X66" s="865"/>
      <c r="Y66" s="865"/>
      <c r="Z66" s="865"/>
      <c r="AA66" s="865"/>
      <c r="AB66" s="865"/>
      <c r="AC66" s="866"/>
      <c r="AD66" s="621">
        <f>'CE MINISTERIALE'!AD66</f>
        <v>0</v>
      </c>
      <c r="AE66" s="827">
        <f>'CE MINISTERIALE'!AE66</f>
        <v>0</v>
      </c>
      <c r="AF66" s="827"/>
      <c r="AG66" s="827"/>
      <c r="AH66" s="827"/>
      <c r="AI66" s="828"/>
      <c r="AJ66" s="615" t="s">
        <v>6571</v>
      </c>
    </row>
    <row r="67" spans="1:36" s="567" customFormat="1" ht="15" customHeight="1">
      <c r="A67" s="615" t="s">
        <v>6586</v>
      </c>
      <c r="B67" s="861" t="s">
        <v>6632</v>
      </c>
      <c r="C67" s="862"/>
      <c r="D67" s="862"/>
      <c r="E67" s="862"/>
      <c r="F67" s="862"/>
      <c r="G67" s="863"/>
      <c r="H67" s="864" t="s">
        <v>7330</v>
      </c>
      <c r="I67" s="865"/>
      <c r="J67" s="865"/>
      <c r="K67" s="865"/>
      <c r="L67" s="865"/>
      <c r="M67" s="865"/>
      <c r="N67" s="865"/>
      <c r="O67" s="865"/>
      <c r="P67" s="865"/>
      <c r="Q67" s="865"/>
      <c r="R67" s="865"/>
      <c r="S67" s="865"/>
      <c r="T67" s="865"/>
      <c r="U67" s="865"/>
      <c r="V67" s="865"/>
      <c r="W67" s="865"/>
      <c r="X67" s="865"/>
      <c r="Y67" s="865"/>
      <c r="Z67" s="865"/>
      <c r="AA67" s="865"/>
      <c r="AB67" s="865"/>
      <c r="AC67" s="866"/>
      <c r="AD67" s="621">
        <f>'CE MINISTERIALE'!AD67</f>
        <v>0</v>
      </c>
      <c r="AE67" s="827">
        <f>'CE MINISTERIALE'!AE67</f>
        <v>0</v>
      </c>
      <c r="AF67" s="827"/>
      <c r="AG67" s="827"/>
      <c r="AH67" s="827"/>
      <c r="AI67" s="828"/>
      <c r="AJ67" s="615" t="s">
        <v>6571</v>
      </c>
    </row>
    <row r="68" spans="1:36" s="567" customFormat="1" ht="15" customHeight="1">
      <c r="A68" s="615" t="s">
        <v>6586</v>
      </c>
      <c r="B68" s="861" t="s">
        <v>6634</v>
      </c>
      <c r="C68" s="862"/>
      <c r="D68" s="862"/>
      <c r="E68" s="862"/>
      <c r="F68" s="862"/>
      <c r="G68" s="863"/>
      <c r="H68" s="864" t="s">
        <v>7331</v>
      </c>
      <c r="I68" s="865"/>
      <c r="J68" s="865"/>
      <c r="K68" s="865"/>
      <c r="L68" s="865"/>
      <c r="M68" s="865"/>
      <c r="N68" s="865"/>
      <c r="O68" s="865"/>
      <c r="P68" s="865"/>
      <c r="Q68" s="865"/>
      <c r="R68" s="865"/>
      <c r="S68" s="865"/>
      <c r="T68" s="865"/>
      <c r="U68" s="865"/>
      <c r="V68" s="865"/>
      <c r="W68" s="865"/>
      <c r="X68" s="865"/>
      <c r="Y68" s="865"/>
      <c r="Z68" s="865"/>
      <c r="AA68" s="865"/>
      <c r="AB68" s="865"/>
      <c r="AC68" s="866"/>
      <c r="AD68" s="621">
        <f>'CE MINISTERIALE'!AD68</f>
        <v>0</v>
      </c>
      <c r="AE68" s="827">
        <f>'CE MINISTERIALE'!AE68</f>
        <v>0</v>
      </c>
      <c r="AF68" s="827"/>
      <c r="AG68" s="827"/>
      <c r="AH68" s="827"/>
      <c r="AI68" s="828"/>
      <c r="AJ68" s="615" t="s">
        <v>6571</v>
      </c>
    </row>
    <row r="69" spans="1:36" s="567" customFormat="1" ht="15" customHeight="1">
      <c r="A69" s="615" t="s">
        <v>6586</v>
      </c>
      <c r="B69" s="861" t="s">
        <v>6636</v>
      </c>
      <c r="C69" s="862"/>
      <c r="D69" s="862"/>
      <c r="E69" s="862"/>
      <c r="F69" s="862"/>
      <c r="G69" s="863"/>
      <c r="H69" s="864" t="s">
        <v>7332</v>
      </c>
      <c r="I69" s="865"/>
      <c r="J69" s="865"/>
      <c r="K69" s="865"/>
      <c r="L69" s="865"/>
      <c r="M69" s="865"/>
      <c r="N69" s="865"/>
      <c r="O69" s="865"/>
      <c r="P69" s="865"/>
      <c r="Q69" s="865"/>
      <c r="R69" s="865"/>
      <c r="S69" s="865"/>
      <c r="T69" s="865"/>
      <c r="U69" s="865"/>
      <c r="V69" s="865"/>
      <c r="W69" s="865"/>
      <c r="X69" s="865"/>
      <c r="Y69" s="865"/>
      <c r="Z69" s="865"/>
      <c r="AA69" s="865"/>
      <c r="AB69" s="865"/>
      <c r="AC69" s="866"/>
      <c r="AD69" s="621">
        <f>'CE MINISTERIALE'!AD69</f>
        <v>0</v>
      </c>
      <c r="AE69" s="827">
        <f>'CE MINISTERIALE'!AE69</f>
        <v>0</v>
      </c>
      <c r="AF69" s="827"/>
      <c r="AG69" s="827"/>
      <c r="AH69" s="827"/>
      <c r="AI69" s="828"/>
      <c r="AJ69" s="615" t="s">
        <v>6571</v>
      </c>
    </row>
    <row r="70" spans="1:36" s="567" customFormat="1" ht="15" customHeight="1">
      <c r="A70" s="615" t="s">
        <v>6586</v>
      </c>
      <c r="B70" s="861" t="s">
        <v>6638</v>
      </c>
      <c r="C70" s="862"/>
      <c r="D70" s="862"/>
      <c r="E70" s="862"/>
      <c r="F70" s="862"/>
      <c r="G70" s="863"/>
      <c r="H70" s="864" t="s">
        <v>7333</v>
      </c>
      <c r="I70" s="865"/>
      <c r="J70" s="865"/>
      <c r="K70" s="865"/>
      <c r="L70" s="865"/>
      <c r="M70" s="865"/>
      <c r="N70" s="865"/>
      <c r="O70" s="865"/>
      <c r="P70" s="865"/>
      <c r="Q70" s="865"/>
      <c r="R70" s="865"/>
      <c r="S70" s="865"/>
      <c r="T70" s="865"/>
      <c r="U70" s="865"/>
      <c r="V70" s="865"/>
      <c r="W70" s="865"/>
      <c r="X70" s="865"/>
      <c r="Y70" s="865"/>
      <c r="Z70" s="865"/>
      <c r="AA70" s="865"/>
      <c r="AB70" s="865"/>
      <c r="AC70" s="866"/>
      <c r="AD70" s="621">
        <f>'CE MINISTERIALE'!AD70</f>
        <v>0</v>
      </c>
      <c r="AE70" s="827">
        <f>'CE MINISTERIALE'!AE70</f>
        <v>0</v>
      </c>
      <c r="AF70" s="827"/>
      <c r="AG70" s="827"/>
      <c r="AH70" s="827"/>
      <c r="AI70" s="828"/>
      <c r="AJ70" s="615" t="s">
        <v>6571</v>
      </c>
    </row>
    <row r="71" spans="1:36" s="567" customFormat="1" ht="30" customHeight="1">
      <c r="A71" s="615"/>
      <c r="B71" s="867" t="s">
        <v>5332</v>
      </c>
      <c r="C71" s="868"/>
      <c r="D71" s="868"/>
      <c r="E71" s="868"/>
      <c r="F71" s="868"/>
      <c r="G71" s="869"/>
      <c r="H71" s="842" t="s">
        <v>7334</v>
      </c>
      <c r="I71" s="843"/>
      <c r="J71" s="843"/>
      <c r="K71" s="843"/>
      <c r="L71" s="843"/>
      <c r="M71" s="843"/>
      <c r="N71" s="843"/>
      <c r="O71" s="843"/>
      <c r="P71" s="843"/>
      <c r="Q71" s="843"/>
      <c r="R71" s="843"/>
      <c r="S71" s="843"/>
      <c r="T71" s="843"/>
      <c r="U71" s="843"/>
      <c r="V71" s="843"/>
      <c r="W71" s="843"/>
      <c r="X71" s="843"/>
      <c r="Y71" s="843"/>
      <c r="Z71" s="843"/>
      <c r="AA71" s="843"/>
      <c r="AB71" s="843"/>
      <c r="AC71" s="844"/>
      <c r="AD71" s="621">
        <f>'CE MINISTERIALE'!AD71</f>
        <v>0</v>
      </c>
      <c r="AE71" s="827">
        <f>'CE MINISTERIALE'!AE71</f>
        <v>0</v>
      </c>
      <c r="AF71" s="827"/>
      <c r="AG71" s="827"/>
      <c r="AH71" s="827"/>
      <c r="AI71" s="828"/>
      <c r="AJ71" s="615" t="s">
        <v>6571</v>
      </c>
    </row>
    <row r="72" spans="1:36" s="567" customFormat="1" ht="30.6" customHeight="1">
      <c r="A72" s="615"/>
      <c r="B72" s="867" t="s">
        <v>6641</v>
      </c>
      <c r="C72" s="868"/>
      <c r="D72" s="868"/>
      <c r="E72" s="868"/>
      <c r="F72" s="868"/>
      <c r="G72" s="869"/>
      <c r="H72" s="842" t="s">
        <v>7335</v>
      </c>
      <c r="I72" s="843"/>
      <c r="J72" s="843"/>
      <c r="K72" s="843"/>
      <c r="L72" s="843"/>
      <c r="M72" s="843"/>
      <c r="N72" s="843"/>
      <c r="O72" s="843"/>
      <c r="P72" s="843"/>
      <c r="Q72" s="843"/>
      <c r="R72" s="843"/>
      <c r="S72" s="843"/>
      <c r="T72" s="843"/>
      <c r="U72" s="843"/>
      <c r="V72" s="843"/>
      <c r="W72" s="843"/>
      <c r="X72" s="843"/>
      <c r="Y72" s="843"/>
      <c r="Z72" s="843"/>
      <c r="AA72" s="843"/>
      <c r="AB72" s="843"/>
      <c r="AC72" s="844"/>
      <c r="AD72" s="625">
        <f>'CE MINISTERIALE'!AD72</f>
        <v>0</v>
      </c>
      <c r="AE72" s="851">
        <f>'CE MINISTERIALE'!AE72</f>
        <v>0</v>
      </c>
      <c r="AF72" s="851"/>
      <c r="AG72" s="851"/>
      <c r="AH72" s="851"/>
      <c r="AI72" s="852"/>
      <c r="AJ72" s="615" t="s">
        <v>6571</v>
      </c>
    </row>
    <row r="73" spans="1:36" s="567" customFormat="1" ht="15" customHeight="1">
      <c r="A73" s="615" t="s">
        <v>6643</v>
      </c>
      <c r="B73" s="861" t="s">
        <v>5319</v>
      </c>
      <c r="C73" s="862"/>
      <c r="D73" s="862"/>
      <c r="E73" s="862"/>
      <c r="F73" s="862"/>
      <c r="G73" s="863"/>
      <c r="H73" s="864" t="s">
        <v>7336</v>
      </c>
      <c r="I73" s="865"/>
      <c r="J73" s="865"/>
      <c r="K73" s="865"/>
      <c r="L73" s="865"/>
      <c r="M73" s="865"/>
      <c r="N73" s="865"/>
      <c r="O73" s="865"/>
      <c r="P73" s="865"/>
      <c r="Q73" s="865"/>
      <c r="R73" s="865"/>
      <c r="S73" s="865"/>
      <c r="T73" s="865"/>
      <c r="U73" s="865"/>
      <c r="V73" s="865"/>
      <c r="W73" s="865"/>
      <c r="X73" s="865"/>
      <c r="Y73" s="865"/>
      <c r="Z73" s="865"/>
      <c r="AA73" s="865"/>
      <c r="AB73" s="865"/>
      <c r="AC73" s="866"/>
      <c r="AD73" s="621">
        <f>'CE MINISTERIALE'!AD73</f>
        <v>0</v>
      </c>
      <c r="AE73" s="853">
        <f>'CE MINISTERIALE'!AE73</f>
        <v>0</v>
      </c>
      <c r="AF73" s="853"/>
      <c r="AG73" s="853"/>
      <c r="AH73" s="853"/>
      <c r="AI73" s="854"/>
      <c r="AJ73" s="615" t="s">
        <v>6571</v>
      </c>
    </row>
    <row r="74" spans="1:36" s="567" customFormat="1" ht="15" customHeight="1">
      <c r="A74" s="615" t="s">
        <v>6643</v>
      </c>
      <c r="B74" s="861" t="s">
        <v>5374</v>
      </c>
      <c r="C74" s="862"/>
      <c r="D74" s="862"/>
      <c r="E74" s="862"/>
      <c r="F74" s="862"/>
      <c r="G74" s="863"/>
      <c r="H74" s="864" t="s">
        <v>7326</v>
      </c>
      <c r="I74" s="865"/>
      <c r="J74" s="865"/>
      <c r="K74" s="865"/>
      <c r="L74" s="865"/>
      <c r="M74" s="865"/>
      <c r="N74" s="865"/>
      <c r="O74" s="865"/>
      <c r="P74" s="865"/>
      <c r="Q74" s="865"/>
      <c r="R74" s="865"/>
      <c r="S74" s="865"/>
      <c r="T74" s="865"/>
      <c r="U74" s="865"/>
      <c r="V74" s="865"/>
      <c r="W74" s="865"/>
      <c r="X74" s="865"/>
      <c r="Y74" s="865"/>
      <c r="Z74" s="865"/>
      <c r="AA74" s="865"/>
      <c r="AB74" s="865"/>
      <c r="AC74" s="866"/>
      <c r="AD74" s="621">
        <f>'CE MINISTERIALE'!AD74</f>
        <v>0</v>
      </c>
      <c r="AE74" s="853">
        <f>'CE MINISTERIALE'!AE74</f>
        <v>0</v>
      </c>
      <c r="AF74" s="853"/>
      <c r="AG74" s="853"/>
      <c r="AH74" s="853"/>
      <c r="AI74" s="854"/>
      <c r="AJ74" s="615" t="s">
        <v>6571</v>
      </c>
    </row>
    <row r="75" spans="1:36" s="567" customFormat="1" ht="15" customHeight="1">
      <c r="A75" s="615" t="s">
        <v>6646</v>
      </c>
      <c r="B75" s="861" t="s">
        <v>5326</v>
      </c>
      <c r="C75" s="862"/>
      <c r="D75" s="862"/>
      <c r="E75" s="862"/>
      <c r="F75" s="862"/>
      <c r="G75" s="863"/>
      <c r="H75" s="864" t="s">
        <v>7337</v>
      </c>
      <c r="I75" s="865"/>
      <c r="J75" s="865"/>
      <c r="K75" s="865"/>
      <c r="L75" s="865"/>
      <c r="M75" s="865"/>
      <c r="N75" s="865"/>
      <c r="O75" s="865"/>
      <c r="P75" s="865"/>
      <c r="Q75" s="865"/>
      <c r="R75" s="865"/>
      <c r="S75" s="865"/>
      <c r="T75" s="865"/>
      <c r="U75" s="865"/>
      <c r="V75" s="865"/>
      <c r="W75" s="865"/>
      <c r="X75" s="865"/>
      <c r="Y75" s="865"/>
      <c r="Z75" s="865"/>
      <c r="AA75" s="865"/>
      <c r="AB75" s="865"/>
      <c r="AC75" s="866"/>
      <c r="AD75" s="621">
        <f>'CE MINISTERIALE'!AD75</f>
        <v>0</v>
      </c>
      <c r="AE75" s="853">
        <f>'CE MINISTERIALE'!AE75</f>
        <v>0</v>
      </c>
      <c r="AF75" s="853"/>
      <c r="AG75" s="853"/>
      <c r="AH75" s="853"/>
      <c r="AI75" s="854"/>
      <c r="AJ75" s="615" t="s">
        <v>6571</v>
      </c>
    </row>
    <row r="76" spans="1:36" s="567" customFormat="1" ht="15" customHeight="1">
      <c r="A76" s="615" t="s">
        <v>6643</v>
      </c>
      <c r="B76" s="861" t="s">
        <v>5386</v>
      </c>
      <c r="C76" s="862"/>
      <c r="D76" s="862"/>
      <c r="E76" s="862"/>
      <c r="F76" s="862"/>
      <c r="G76" s="863"/>
      <c r="H76" s="864" t="s">
        <v>7338</v>
      </c>
      <c r="I76" s="865"/>
      <c r="J76" s="865"/>
      <c r="K76" s="865"/>
      <c r="L76" s="865"/>
      <c r="M76" s="865"/>
      <c r="N76" s="865"/>
      <c r="O76" s="865"/>
      <c r="P76" s="865"/>
      <c r="Q76" s="865"/>
      <c r="R76" s="865"/>
      <c r="S76" s="865"/>
      <c r="T76" s="865"/>
      <c r="U76" s="865"/>
      <c r="V76" s="865"/>
      <c r="W76" s="865"/>
      <c r="X76" s="865"/>
      <c r="Y76" s="865"/>
      <c r="Z76" s="865"/>
      <c r="AA76" s="865"/>
      <c r="AB76" s="865"/>
      <c r="AC76" s="866"/>
      <c r="AD76" s="621">
        <f>'CE MINISTERIALE'!AD76</f>
        <v>0</v>
      </c>
      <c r="AE76" s="853">
        <f>'CE MINISTERIALE'!AE76</f>
        <v>0</v>
      </c>
      <c r="AF76" s="853"/>
      <c r="AG76" s="853"/>
      <c r="AH76" s="853"/>
      <c r="AI76" s="854"/>
      <c r="AJ76" s="615" t="s">
        <v>6571</v>
      </c>
    </row>
    <row r="77" spans="1:36" s="567" customFormat="1" ht="15" customHeight="1">
      <c r="A77" s="615" t="s">
        <v>6643</v>
      </c>
      <c r="B77" s="861" t="s">
        <v>5368</v>
      </c>
      <c r="C77" s="862"/>
      <c r="D77" s="862"/>
      <c r="E77" s="862"/>
      <c r="F77" s="862"/>
      <c r="G77" s="863"/>
      <c r="H77" s="864" t="s">
        <v>7339</v>
      </c>
      <c r="I77" s="865"/>
      <c r="J77" s="865"/>
      <c r="K77" s="865"/>
      <c r="L77" s="865"/>
      <c r="M77" s="865"/>
      <c r="N77" s="865"/>
      <c r="O77" s="865"/>
      <c r="P77" s="865"/>
      <c r="Q77" s="865"/>
      <c r="R77" s="865"/>
      <c r="S77" s="865"/>
      <c r="T77" s="865"/>
      <c r="U77" s="865"/>
      <c r="V77" s="865"/>
      <c r="W77" s="865"/>
      <c r="X77" s="865"/>
      <c r="Y77" s="865"/>
      <c r="Z77" s="865"/>
      <c r="AA77" s="865"/>
      <c r="AB77" s="865"/>
      <c r="AC77" s="866"/>
      <c r="AD77" s="621">
        <f>'CE MINISTERIALE'!AD77</f>
        <v>0</v>
      </c>
      <c r="AE77" s="827">
        <f>'CE MINISTERIALE'!AE77</f>
        <v>0</v>
      </c>
      <c r="AF77" s="827"/>
      <c r="AG77" s="827"/>
      <c r="AH77" s="827"/>
      <c r="AI77" s="828"/>
      <c r="AJ77" s="615" t="s">
        <v>6571</v>
      </c>
    </row>
    <row r="78" spans="1:36" s="567" customFormat="1" ht="15" customHeight="1">
      <c r="A78" s="615" t="s">
        <v>6643</v>
      </c>
      <c r="B78" s="861" t="s">
        <v>5362</v>
      </c>
      <c r="C78" s="862"/>
      <c r="D78" s="862"/>
      <c r="E78" s="862"/>
      <c r="F78" s="862"/>
      <c r="G78" s="863"/>
      <c r="H78" s="848" t="s">
        <v>7340</v>
      </c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50"/>
      <c r="AD78" s="621">
        <f>'CE MINISTERIALE'!AD78</f>
        <v>0</v>
      </c>
      <c r="AE78" s="827">
        <f>'CE MINISTERIALE'!AE78</f>
        <v>0</v>
      </c>
      <c r="AF78" s="827"/>
      <c r="AG78" s="827"/>
      <c r="AH78" s="827"/>
      <c r="AI78" s="828"/>
      <c r="AJ78" s="615" t="s">
        <v>6571</v>
      </c>
    </row>
    <row r="79" spans="1:36" s="567" customFormat="1" ht="15" customHeight="1">
      <c r="A79" s="615" t="s">
        <v>6643</v>
      </c>
      <c r="B79" s="861" t="s">
        <v>5380</v>
      </c>
      <c r="C79" s="862"/>
      <c r="D79" s="862"/>
      <c r="E79" s="862"/>
      <c r="F79" s="862"/>
      <c r="G79" s="863"/>
      <c r="H79" s="848" t="s">
        <v>7341</v>
      </c>
      <c r="I79" s="849"/>
      <c r="J79" s="849"/>
      <c r="K79" s="849"/>
      <c r="L79" s="849"/>
      <c r="M79" s="849"/>
      <c r="N79" s="849"/>
      <c r="O79" s="849"/>
      <c r="P79" s="849"/>
      <c r="Q79" s="849"/>
      <c r="R79" s="849"/>
      <c r="S79" s="849"/>
      <c r="T79" s="849"/>
      <c r="U79" s="849"/>
      <c r="V79" s="849"/>
      <c r="W79" s="849"/>
      <c r="X79" s="849"/>
      <c r="Y79" s="849"/>
      <c r="Z79" s="849"/>
      <c r="AA79" s="849"/>
      <c r="AB79" s="849"/>
      <c r="AC79" s="850"/>
      <c r="AD79" s="621">
        <f>'CE MINISTERIALE'!AD79</f>
        <v>0</v>
      </c>
      <c r="AE79" s="827">
        <f>'CE MINISTERIALE'!AE79</f>
        <v>0</v>
      </c>
      <c r="AF79" s="827"/>
      <c r="AG79" s="827"/>
      <c r="AH79" s="827"/>
      <c r="AI79" s="828"/>
      <c r="AJ79" s="615" t="s">
        <v>6571</v>
      </c>
    </row>
    <row r="80" spans="1:36" s="567" customFormat="1" ht="15" customHeight="1">
      <c r="A80" s="615" t="s">
        <v>6643</v>
      </c>
      <c r="B80" s="861" t="s">
        <v>5392</v>
      </c>
      <c r="C80" s="862"/>
      <c r="D80" s="862"/>
      <c r="E80" s="862"/>
      <c r="F80" s="862"/>
      <c r="G80" s="863"/>
      <c r="H80" s="848" t="s">
        <v>7342</v>
      </c>
      <c r="I80" s="849"/>
      <c r="J80" s="849"/>
      <c r="K80" s="849"/>
      <c r="L80" s="849"/>
      <c r="M80" s="849"/>
      <c r="N80" s="849"/>
      <c r="O80" s="849"/>
      <c r="P80" s="849"/>
      <c r="Q80" s="849"/>
      <c r="R80" s="849"/>
      <c r="S80" s="849"/>
      <c r="T80" s="849"/>
      <c r="U80" s="849"/>
      <c r="V80" s="849"/>
      <c r="W80" s="849"/>
      <c r="X80" s="849"/>
      <c r="Y80" s="849"/>
      <c r="Z80" s="849"/>
      <c r="AA80" s="849"/>
      <c r="AB80" s="849"/>
      <c r="AC80" s="850"/>
      <c r="AD80" s="621">
        <f>'CE MINISTERIALE'!AD80</f>
        <v>0</v>
      </c>
      <c r="AE80" s="827">
        <f>'CE MINISTERIALE'!AE80</f>
        <v>0</v>
      </c>
      <c r="AF80" s="827"/>
      <c r="AG80" s="827"/>
      <c r="AH80" s="827"/>
      <c r="AI80" s="828"/>
      <c r="AJ80" s="615" t="s">
        <v>6571</v>
      </c>
    </row>
    <row r="81" spans="1:36" s="567" customFormat="1" ht="15" customHeight="1">
      <c r="A81" s="615" t="s">
        <v>6643</v>
      </c>
      <c r="B81" s="861" t="s">
        <v>5406</v>
      </c>
      <c r="C81" s="862"/>
      <c r="D81" s="862"/>
      <c r="E81" s="862"/>
      <c r="F81" s="862"/>
      <c r="G81" s="863"/>
      <c r="H81" s="848" t="s">
        <v>7343</v>
      </c>
      <c r="I81" s="849"/>
      <c r="J81" s="849"/>
      <c r="K81" s="849"/>
      <c r="L81" s="849"/>
      <c r="M81" s="849"/>
      <c r="N81" s="849"/>
      <c r="O81" s="849"/>
      <c r="P81" s="849"/>
      <c r="Q81" s="849"/>
      <c r="R81" s="849"/>
      <c r="S81" s="849"/>
      <c r="T81" s="849"/>
      <c r="U81" s="849"/>
      <c r="V81" s="849"/>
      <c r="W81" s="849"/>
      <c r="X81" s="849"/>
      <c r="Y81" s="849"/>
      <c r="Z81" s="849"/>
      <c r="AA81" s="849"/>
      <c r="AB81" s="849"/>
      <c r="AC81" s="850"/>
      <c r="AD81" s="621">
        <f>'CE MINISTERIALE'!AD81</f>
        <v>0</v>
      </c>
      <c r="AE81" s="827">
        <f>'CE MINISTERIALE'!AE81</f>
        <v>0</v>
      </c>
      <c r="AF81" s="827"/>
      <c r="AG81" s="827"/>
      <c r="AH81" s="827"/>
      <c r="AI81" s="828"/>
      <c r="AJ81" s="615" t="s">
        <v>6571</v>
      </c>
    </row>
    <row r="82" spans="1:36" s="567" customFormat="1" ht="15" customHeight="1">
      <c r="A82" s="615" t="s">
        <v>6643</v>
      </c>
      <c r="B82" s="861" t="s">
        <v>5399</v>
      </c>
      <c r="C82" s="862"/>
      <c r="D82" s="862"/>
      <c r="E82" s="862"/>
      <c r="F82" s="862"/>
      <c r="G82" s="863"/>
      <c r="H82" s="848" t="s">
        <v>7344</v>
      </c>
      <c r="I82" s="849"/>
      <c r="J82" s="849"/>
      <c r="K82" s="849"/>
      <c r="L82" s="849"/>
      <c r="M82" s="849"/>
      <c r="N82" s="849"/>
      <c r="O82" s="849"/>
      <c r="P82" s="849"/>
      <c r="Q82" s="849"/>
      <c r="R82" s="849"/>
      <c r="S82" s="849"/>
      <c r="T82" s="849"/>
      <c r="U82" s="849"/>
      <c r="V82" s="849"/>
      <c r="W82" s="849"/>
      <c r="X82" s="849"/>
      <c r="Y82" s="849"/>
      <c r="Z82" s="849"/>
      <c r="AA82" s="849"/>
      <c r="AB82" s="849"/>
      <c r="AC82" s="850"/>
      <c r="AD82" s="621">
        <f>'CE MINISTERIALE'!AD82</f>
        <v>0</v>
      </c>
      <c r="AE82" s="827">
        <f>'CE MINISTERIALE'!AE82</f>
        <v>0</v>
      </c>
      <c r="AF82" s="827"/>
      <c r="AG82" s="827"/>
      <c r="AH82" s="827"/>
      <c r="AI82" s="828"/>
      <c r="AJ82" s="615" t="s">
        <v>6571</v>
      </c>
    </row>
    <row r="83" spans="1:36" s="567" customFormat="1" ht="15" customHeight="1">
      <c r="A83" s="615" t="s">
        <v>6643</v>
      </c>
      <c r="B83" s="861" t="s">
        <v>6655</v>
      </c>
      <c r="C83" s="862"/>
      <c r="D83" s="862"/>
      <c r="E83" s="862"/>
      <c r="F83" s="862"/>
      <c r="G83" s="863"/>
      <c r="H83" s="864" t="s">
        <v>7345</v>
      </c>
      <c r="I83" s="865"/>
      <c r="J83" s="865"/>
      <c r="K83" s="865"/>
      <c r="L83" s="865"/>
      <c r="M83" s="865"/>
      <c r="N83" s="865"/>
      <c r="O83" s="865"/>
      <c r="P83" s="865"/>
      <c r="Q83" s="865"/>
      <c r="R83" s="865"/>
      <c r="S83" s="865"/>
      <c r="T83" s="865"/>
      <c r="U83" s="865"/>
      <c r="V83" s="865"/>
      <c r="W83" s="865"/>
      <c r="X83" s="865"/>
      <c r="Y83" s="865"/>
      <c r="Z83" s="865"/>
      <c r="AA83" s="865"/>
      <c r="AB83" s="865"/>
      <c r="AC83" s="866"/>
      <c r="AD83" s="621">
        <f>'CE MINISTERIALE'!AD83</f>
        <v>0</v>
      </c>
      <c r="AE83" s="853">
        <f>'CE MINISTERIALE'!AE83</f>
        <v>0</v>
      </c>
      <c r="AF83" s="853"/>
      <c r="AG83" s="853"/>
      <c r="AH83" s="853"/>
      <c r="AI83" s="854"/>
      <c r="AJ83" s="615" t="s">
        <v>6571</v>
      </c>
    </row>
    <row r="84" spans="1:36" s="567" customFormat="1" ht="25.5" customHeight="1">
      <c r="A84" s="615" t="s">
        <v>6646</v>
      </c>
      <c r="B84" s="861" t="s">
        <v>6657</v>
      </c>
      <c r="C84" s="862"/>
      <c r="D84" s="862"/>
      <c r="E84" s="862"/>
      <c r="F84" s="862"/>
      <c r="G84" s="863"/>
      <c r="H84" s="848" t="s">
        <v>7346</v>
      </c>
      <c r="I84" s="849"/>
      <c r="J84" s="849"/>
      <c r="K84" s="849"/>
      <c r="L84" s="849"/>
      <c r="M84" s="849"/>
      <c r="N84" s="849"/>
      <c r="O84" s="849"/>
      <c r="P84" s="849"/>
      <c r="Q84" s="849"/>
      <c r="R84" s="849"/>
      <c r="S84" s="849"/>
      <c r="T84" s="849"/>
      <c r="U84" s="849"/>
      <c r="V84" s="849"/>
      <c r="W84" s="849"/>
      <c r="X84" s="849"/>
      <c r="Y84" s="849"/>
      <c r="Z84" s="849"/>
      <c r="AA84" s="849"/>
      <c r="AB84" s="849"/>
      <c r="AC84" s="850"/>
      <c r="AD84" s="625">
        <f>'CE MINISTERIALE'!AD84</f>
        <v>0</v>
      </c>
      <c r="AE84" s="829">
        <f>'CE MINISTERIALE'!AE84</f>
        <v>0</v>
      </c>
      <c r="AF84" s="829"/>
      <c r="AG84" s="829"/>
      <c r="AH84" s="829"/>
      <c r="AI84" s="830"/>
      <c r="AJ84" s="615" t="s">
        <v>6571</v>
      </c>
    </row>
    <row r="85" spans="1:36" s="567" customFormat="1" ht="23.25" customHeight="1">
      <c r="A85" s="615" t="s">
        <v>6646</v>
      </c>
      <c r="B85" s="867" t="s">
        <v>6659</v>
      </c>
      <c r="C85" s="868"/>
      <c r="D85" s="868"/>
      <c r="E85" s="868"/>
      <c r="F85" s="868"/>
      <c r="G85" s="869"/>
      <c r="H85" s="842" t="s">
        <v>7347</v>
      </c>
      <c r="I85" s="843"/>
      <c r="J85" s="843"/>
      <c r="K85" s="843"/>
      <c r="L85" s="843"/>
      <c r="M85" s="843"/>
      <c r="N85" s="843"/>
      <c r="O85" s="843"/>
      <c r="P85" s="843"/>
      <c r="Q85" s="843"/>
      <c r="R85" s="843"/>
      <c r="S85" s="843"/>
      <c r="T85" s="843"/>
      <c r="U85" s="843"/>
      <c r="V85" s="843"/>
      <c r="W85" s="843"/>
      <c r="X85" s="843"/>
      <c r="Y85" s="843"/>
      <c r="Z85" s="843"/>
      <c r="AA85" s="843"/>
      <c r="AB85" s="843"/>
      <c r="AC85" s="844"/>
      <c r="AD85" s="621">
        <f>'CE MINISTERIALE'!AD85</f>
        <v>0</v>
      </c>
      <c r="AE85" s="827">
        <f>'CE MINISTERIALE'!AE85</f>
        <v>0</v>
      </c>
      <c r="AF85" s="827"/>
      <c r="AG85" s="827"/>
      <c r="AH85" s="827"/>
      <c r="AI85" s="828"/>
      <c r="AJ85" s="615" t="s">
        <v>6571</v>
      </c>
    </row>
    <row r="86" spans="1:36" s="567" customFormat="1" ht="25.5" customHeight="1">
      <c r="A86" s="615" t="s">
        <v>6646</v>
      </c>
      <c r="B86" s="867" t="s">
        <v>5311</v>
      </c>
      <c r="C86" s="868"/>
      <c r="D86" s="868"/>
      <c r="E86" s="868"/>
      <c r="F86" s="868"/>
      <c r="G86" s="869"/>
      <c r="H86" s="842" t="s">
        <v>7348</v>
      </c>
      <c r="I86" s="843"/>
      <c r="J86" s="843"/>
      <c r="K86" s="843"/>
      <c r="L86" s="843"/>
      <c r="M86" s="843"/>
      <c r="N86" s="843"/>
      <c r="O86" s="843"/>
      <c r="P86" s="843"/>
      <c r="Q86" s="843"/>
      <c r="R86" s="843"/>
      <c r="S86" s="843"/>
      <c r="T86" s="843"/>
      <c r="U86" s="843"/>
      <c r="V86" s="843"/>
      <c r="W86" s="843"/>
      <c r="X86" s="843"/>
      <c r="Y86" s="843"/>
      <c r="Z86" s="843"/>
      <c r="AA86" s="843"/>
      <c r="AB86" s="843"/>
      <c r="AC86" s="844"/>
      <c r="AD86" s="621">
        <f>'CE MINISTERIALE'!AD86</f>
        <v>0</v>
      </c>
      <c r="AE86" s="827">
        <f>'CE MINISTERIALE'!AE86</f>
        <v>0</v>
      </c>
      <c r="AF86" s="827"/>
      <c r="AG86" s="827"/>
      <c r="AH86" s="827"/>
      <c r="AI86" s="828"/>
      <c r="AJ86" s="615" t="s">
        <v>6571</v>
      </c>
    </row>
    <row r="87" spans="1:36" s="567" customFormat="1" ht="15" customHeight="1">
      <c r="A87" s="615"/>
      <c r="B87" s="861" t="s">
        <v>5338</v>
      </c>
      <c r="C87" s="862"/>
      <c r="D87" s="862"/>
      <c r="E87" s="862"/>
      <c r="F87" s="862"/>
      <c r="G87" s="863"/>
      <c r="H87" s="848" t="s">
        <v>7349</v>
      </c>
      <c r="I87" s="849"/>
      <c r="J87" s="849"/>
      <c r="K87" s="849"/>
      <c r="L87" s="849"/>
      <c r="M87" s="849"/>
      <c r="N87" s="849"/>
      <c r="O87" s="849"/>
      <c r="P87" s="849"/>
      <c r="Q87" s="849"/>
      <c r="R87" s="849"/>
      <c r="S87" s="849"/>
      <c r="T87" s="849"/>
      <c r="U87" s="849"/>
      <c r="V87" s="849"/>
      <c r="W87" s="849"/>
      <c r="X87" s="849"/>
      <c r="Y87" s="849"/>
      <c r="Z87" s="849"/>
      <c r="AA87" s="849"/>
      <c r="AB87" s="849"/>
      <c r="AC87" s="850"/>
      <c r="AD87" s="621">
        <f>'CE MINISTERIALE'!AD87</f>
        <v>0</v>
      </c>
      <c r="AE87" s="853">
        <f>'CE MINISTERIALE'!AE87</f>
        <v>0</v>
      </c>
      <c r="AF87" s="853"/>
      <c r="AG87" s="853"/>
      <c r="AH87" s="853"/>
      <c r="AI87" s="854"/>
      <c r="AJ87" s="615" t="s">
        <v>6571</v>
      </c>
    </row>
    <row r="88" spans="1:36" s="567" customFormat="1" ht="25.5" customHeight="1">
      <c r="A88" s="615" t="s">
        <v>6643</v>
      </c>
      <c r="B88" s="873" t="s">
        <v>6663</v>
      </c>
      <c r="C88" s="874"/>
      <c r="D88" s="874"/>
      <c r="E88" s="874"/>
      <c r="F88" s="874"/>
      <c r="G88" s="875"/>
      <c r="H88" s="834" t="s">
        <v>7350</v>
      </c>
      <c r="I88" s="835"/>
      <c r="J88" s="835"/>
      <c r="K88" s="835"/>
      <c r="L88" s="835"/>
      <c r="M88" s="835"/>
      <c r="N88" s="835"/>
      <c r="O88" s="835"/>
      <c r="P88" s="835"/>
      <c r="Q88" s="835"/>
      <c r="R88" s="835"/>
      <c r="S88" s="835"/>
      <c r="T88" s="835"/>
      <c r="U88" s="835"/>
      <c r="V88" s="835"/>
      <c r="W88" s="835"/>
      <c r="X88" s="835"/>
      <c r="Y88" s="835"/>
      <c r="Z88" s="835"/>
      <c r="AA88" s="835"/>
      <c r="AB88" s="835"/>
      <c r="AC88" s="836"/>
      <c r="AD88" s="622">
        <f>'CE MINISTERIALE'!AD88</f>
        <v>0</v>
      </c>
      <c r="AE88" s="851">
        <f>'CE MINISTERIALE'!AE88</f>
        <v>0</v>
      </c>
      <c r="AF88" s="851"/>
      <c r="AG88" s="851"/>
      <c r="AH88" s="851"/>
      <c r="AI88" s="852"/>
      <c r="AJ88" s="615" t="s">
        <v>6571</v>
      </c>
    </row>
    <row r="89" spans="1:36" s="567" customFormat="1" ht="29.45" customHeight="1">
      <c r="A89" s="615" t="s">
        <v>6643</v>
      </c>
      <c r="B89" s="867" t="s">
        <v>5427</v>
      </c>
      <c r="C89" s="868"/>
      <c r="D89" s="868"/>
      <c r="E89" s="868"/>
      <c r="F89" s="868"/>
      <c r="G89" s="869"/>
      <c r="H89" s="842" t="s">
        <v>7351</v>
      </c>
      <c r="I89" s="843"/>
      <c r="J89" s="843"/>
      <c r="K89" s="843"/>
      <c r="L89" s="843"/>
      <c r="M89" s="843"/>
      <c r="N89" s="843"/>
      <c r="O89" s="843"/>
      <c r="P89" s="843"/>
      <c r="Q89" s="843"/>
      <c r="R89" s="843"/>
      <c r="S89" s="843"/>
      <c r="T89" s="843"/>
      <c r="U89" s="843"/>
      <c r="V89" s="843"/>
      <c r="W89" s="843"/>
      <c r="X89" s="843"/>
      <c r="Y89" s="843"/>
      <c r="Z89" s="843"/>
      <c r="AA89" s="843"/>
      <c r="AB89" s="843"/>
      <c r="AC89" s="844"/>
      <c r="AD89" s="621">
        <f>'CE MINISTERIALE'!AD89</f>
        <v>0</v>
      </c>
      <c r="AE89" s="827">
        <f>'CE MINISTERIALE'!AE89</f>
        <v>0</v>
      </c>
      <c r="AF89" s="827"/>
      <c r="AG89" s="827"/>
      <c r="AH89" s="827"/>
      <c r="AI89" s="828"/>
      <c r="AJ89" s="615" t="s">
        <v>6571</v>
      </c>
    </row>
    <row r="90" spans="1:36" s="567" customFormat="1" ht="24" customHeight="1">
      <c r="A90" s="615" t="s">
        <v>6643</v>
      </c>
      <c r="B90" s="867" t="s">
        <v>5433</v>
      </c>
      <c r="C90" s="868"/>
      <c r="D90" s="868"/>
      <c r="E90" s="868"/>
      <c r="F90" s="868"/>
      <c r="G90" s="869"/>
      <c r="H90" s="842" t="s">
        <v>7352</v>
      </c>
      <c r="I90" s="843"/>
      <c r="J90" s="843"/>
      <c r="K90" s="843"/>
      <c r="L90" s="843"/>
      <c r="M90" s="843"/>
      <c r="N90" s="843"/>
      <c r="O90" s="843"/>
      <c r="P90" s="843"/>
      <c r="Q90" s="843"/>
      <c r="R90" s="843"/>
      <c r="S90" s="843"/>
      <c r="T90" s="843"/>
      <c r="U90" s="843"/>
      <c r="V90" s="843"/>
      <c r="W90" s="843"/>
      <c r="X90" s="843"/>
      <c r="Y90" s="843"/>
      <c r="Z90" s="843"/>
      <c r="AA90" s="843"/>
      <c r="AB90" s="843"/>
      <c r="AC90" s="844"/>
      <c r="AD90" s="621">
        <f>'CE MINISTERIALE'!AD90</f>
        <v>0</v>
      </c>
      <c r="AE90" s="827">
        <f>'CE MINISTERIALE'!AE90</f>
        <v>0</v>
      </c>
      <c r="AF90" s="827"/>
      <c r="AG90" s="827"/>
      <c r="AH90" s="827"/>
      <c r="AI90" s="828"/>
      <c r="AJ90" s="615" t="s">
        <v>6571</v>
      </c>
    </row>
    <row r="91" spans="1:36" s="567" customFormat="1" ht="29.45" customHeight="1">
      <c r="A91" s="615" t="s">
        <v>6643</v>
      </c>
      <c r="B91" s="867" t="s">
        <v>6667</v>
      </c>
      <c r="C91" s="868"/>
      <c r="D91" s="868"/>
      <c r="E91" s="868"/>
      <c r="F91" s="868"/>
      <c r="G91" s="869"/>
      <c r="H91" s="842" t="s">
        <v>7353</v>
      </c>
      <c r="I91" s="843"/>
      <c r="J91" s="843"/>
      <c r="K91" s="843"/>
      <c r="L91" s="843"/>
      <c r="M91" s="843"/>
      <c r="N91" s="843"/>
      <c r="O91" s="843"/>
      <c r="P91" s="843"/>
      <c r="Q91" s="843"/>
      <c r="R91" s="843"/>
      <c r="S91" s="843"/>
      <c r="T91" s="843"/>
      <c r="U91" s="843"/>
      <c r="V91" s="843"/>
      <c r="W91" s="843"/>
      <c r="X91" s="843"/>
      <c r="Y91" s="843"/>
      <c r="Z91" s="843"/>
      <c r="AA91" s="843"/>
      <c r="AB91" s="843"/>
      <c r="AC91" s="844"/>
      <c r="AD91" s="621">
        <f>'CE MINISTERIALE'!AD91</f>
        <v>0</v>
      </c>
      <c r="AE91" s="827">
        <f>'CE MINISTERIALE'!AE91</f>
        <v>0</v>
      </c>
      <c r="AF91" s="827"/>
      <c r="AG91" s="827"/>
      <c r="AH91" s="827"/>
      <c r="AI91" s="828"/>
      <c r="AJ91" s="615" t="s">
        <v>6571</v>
      </c>
    </row>
    <row r="92" spans="1:36" s="567" customFormat="1" ht="28.9" customHeight="1">
      <c r="A92" s="615" t="s">
        <v>6643</v>
      </c>
      <c r="B92" s="867" t="s">
        <v>5439</v>
      </c>
      <c r="C92" s="868"/>
      <c r="D92" s="868"/>
      <c r="E92" s="868"/>
      <c r="F92" s="868"/>
      <c r="G92" s="869"/>
      <c r="H92" s="842" t="s">
        <v>7354</v>
      </c>
      <c r="I92" s="843"/>
      <c r="J92" s="843"/>
      <c r="K92" s="843"/>
      <c r="L92" s="843"/>
      <c r="M92" s="843"/>
      <c r="N92" s="843"/>
      <c r="O92" s="843"/>
      <c r="P92" s="843"/>
      <c r="Q92" s="843"/>
      <c r="R92" s="843"/>
      <c r="S92" s="843"/>
      <c r="T92" s="843"/>
      <c r="U92" s="843"/>
      <c r="V92" s="843"/>
      <c r="W92" s="843"/>
      <c r="X92" s="843"/>
      <c r="Y92" s="843"/>
      <c r="Z92" s="843"/>
      <c r="AA92" s="843"/>
      <c r="AB92" s="843"/>
      <c r="AC92" s="844"/>
      <c r="AD92" s="621">
        <f>'CE MINISTERIALE'!AD92</f>
        <v>0</v>
      </c>
      <c r="AE92" s="827">
        <f>'CE MINISTERIALE'!AE92</f>
        <v>0</v>
      </c>
      <c r="AF92" s="827"/>
      <c r="AG92" s="827"/>
      <c r="AH92" s="827"/>
      <c r="AI92" s="828"/>
      <c r="AJ92" s="615" t="s">
        <v>6571</v>
      </c>
    </row>
    <row r="93" spans="1:36" s="567" customFormat="1" ht="27" customHeight="1">
      <c r="A93" s="615"/>
      <c r="B93" s="873" t="s">
        <v>5347</v>
      </c>
      <c r="C93" s="874"/>
      <c r="D93" s="874"/>
      <c r="E93" s="874"/>
      <c r="F93" s="874"/>
      <c r="G93" s="875"/>
      <c r="H93" s="834" t="s">
        <v>7355</v>
      </c>
      <c r="I93" s="835"/>
      <c r="J93" s="835"/>
      <c r="K93" s="835"/>
      <c r="L93" s="835"/>
      <c r="M93" s="835"/>
      <c r="N93" s="835"/>
      <c r="O93" s="835"/>
      <c r="P93" s="835"/>
      <c r="Q93" s="835"/>
      <c r="R93" s="835"/>
      <c r="S93" s="835"/>
      <c r="T93" s="835"/>
      <c r="U93" s="835"/>
      <c r="V93" s="835"/>
      <c r="W93" s="835"/>
      <c r="X93" s="835"/>
      <c r="Y93" s="835"/>
      <c r="Z93" s="835"/>
      <c r="AA93" s="835"/>
      <c r="AB93" s="835"/>
      <c r="AC93" s="836"/>
      <c r="AD93" s="621">
        <f>'CE MINISTERIALE'!AD93</f>
        <v>0</v>
      </c>
      <c r="AE93" s="827">
        <f>'CE MINISTERIALE'!AE93</f>
        <v>0</v>
      </c>
      <c r="AF93" s="827"/>
      <c r="AG93" s="827"/>
      <c r="AH93" s="827"/>
      <c r="AI93" s="828"/>
      <c r="AJ93" s="615" t="s">
        <v>6571</v>
      </c>
    </row>
    <row r="94" spans="1:36" s="567" customFormat="1" ht="15" customHeight="1">
      <c r="A94" s="615"/>
      <c r="B94" s="873" t="s">
        <v>6671</v>
      </c>
      <c r="C94" s="874"/>
      <c r="D94" s="874"/>
      <c r="E94" s="874"/>
      <c r="F94" s="874"/>
      <c r="G94" s="875"/>
      <c r="H94" s="834" t="s">
        <v>7356</v>
      </c>
      <c r="I94" s="835"/>
      <c r="J94" s="835"/>
      <c r="K94" s="835"/>
      <c r="L94" s="835"/>
      <c r="M94" s="835"/>
      <c r="N94" s="835"/>
      <c r="O94" s="835"/>
      <c r="P94" s="835"/>
      <c r="Q94" s="835"/>
      <c r="R94" s="835"/>
      <c r="S94" s="835"/>
      <c r="T94" s="835"/>
      <c r="U94" s="835"/>
      <c r="V94" s="835"/>
      <c r="W94" s="835"/>
      <c r="X94" s="835"/>
      <c r="Y94" s="835"/>
      <c r="Z94" s="835"/>
      <c r="AA94" s="835"/>
      <c r="AB94" s="835"/>
      <c r="AC94" s="836"/>
      <c r="AD94" s="622">
        <f>'CE MINISTERIALE'!AD94</f>
        <v>0</v>
      </c>
      <c r="AE94" s="851">
        <f>'CE MINISTERIALE'!AE94</f>
        <v>0</v>
      </c>
      <c r="AF94" s="851"/>
      <c r="AG94" s="851"/>
      <c r="AH94" s="851"/>
      <c r="AI94" s="852"/>
      <c r="AJ94" s="615" t="s">
        <v>6571</v>
      </c>
    </row>
    <row r="95" spans="1:36" s="567" customFormat="1" ht="15" customHeight="1">
      <c r="A95" s="615"/>
      <c r="B95" s="867" t="s">
        <v>5515</v>
      </c>
      <c r="C95" s="868"/>
      <c r="D95" s="868"/>
      <c r="E95" s="868"/>
      <c r="F95" s="868"/>
      <c r="G95" s="869"/>
      <c r="H95" s="870" t="s">
        <v>7357</v>
      </c>
      <c r="I95" s="871"/>
      <c r="J95" s="871"/>
      <c r="K95" s="871"/>
      <c r="L95" s="871"/>
      <c r="M95" s="871"/>
      <c r="N95" s="871"/>
      <c r="O95" s="871"/>
      <c r="P95" s="871"/>
      <c r="Q95" s="871"/>
      <c r="R95" s="871"/>
      <c r="S95" s="871"/>
      <c r="T95" s="871"/>
      <c r="U95" s="871"/>
      <c r="V95" s="871"/>
      <c r="W95" s="871"/>
      <c r="X95" s="871"/>
      <c r="Y95" s="871"/>
      <c r="Z95" s="871"/>
      <c r="AA95" s="871"/>
      <c r="AB95" s="871"/>
      <c r="AC95" s="872"/>
      <c r="AD95" s="621">
        <f>'CE MINISTERIALE'!AD95</f>
        <v>0</v>
      </c>
      <c r="AE95" s="827">
        <f>'CE MINISTERIALE'!AE95</f>
        <v>0</v>
      </c>
      <c r="AF95" s="827"/>
      <c r="AG95" s="827"/>
      <c r="AH95" s="827"/>
      <c r="AI95" s="828"/>
      <c r="AJ95" s="615" t="s">
        <v>6571</v>
      </c>
    </row>
    <row r="96" spans="1:36" s="567" customFormat="1" ht="15" customHeight="1">
      <c r="A96" s="615"/>
      <c r="B96" s="867" t="s">
        <v>5523</v>
      </c>
      <c r="C96" s="868"/>
      <c r="D96" s="868"/>
      <c r="E96" s="868"/>
      <c r="F96" s="868"/>
      <c r="G96" s="869"/>
      <c r="H96" s="870" t="s">
        <v>7358</v>
      </c>
      <c r="I96" s="871"/>
      <c r="J96" s="871"/>
      <c r="K96" s="871"/>
      <c r="L96" s="871"/>
      <c r="M96" s="871"/>
      <c r="N96" s="871"/>
      <c r="O96" s="871"/>
      <c r="P96" s="871"/>
      <c r="Q96" s="871"/>
      <c r="R96" s="871"/>
      <c r="S96" s="871"/>
      <c r="T96" s="871"/>
      <c r="U96" s="871"/>
      <c r="V96" s="871"/>
      <c r="W96" s="871"/>
      <c r="X96" s="871"/>
      <c r="Y96" s="871"/>
      <c r="Z96" s="871"/>
      <c r="AA96" s="871"/>
      <c r="AB96" s="871"/>
      <c r="AC96" s="872"/>
      <c r="AD96" s="621">
        <f>'CE MINISTERIALE'!AD96</f>
        <v>0</v>
      </c>
      <c r="AE96" s="827">
        <f>'CE MINISTERIALE'!AE96</f>
        <v>0</v>
      </c>
      <c r="AF96" s="827"/>
      <c r="AG96" s="827"/>
      <c r="AH96" s="827"/>
      <c r="AI96" s="828"/>
      <c r="AJ96" s="615" t="s">
        <v>6571</v>
      </c>
    </row>
    <row r="97" spans="1:37" s="567" customFormat="1" ht="25.5" customHeight="1">
      <c r="A97" s="615"/>
      <c r="B97" s="867" t="s">
        <v>6675</v>
      </c>
      <c r="C97" s="868"/>
      <c r="D97" s="868"/>
      <c r="E97" s="868"/>
      <c r="F97" s="868"/>
      <c r="G97" s="869"/>
      <c r="H97" s="870" t="s">
        <v>7359</v>
      </c>
      <c r="I97" s="871"/>
      <c r="J97" s="871"/>
      <c r="K97" s="871"/>
      <c r="L97" s="871"/>
      <c r="M97" s="871"/>
      <c r="N97" s="871"/>
      <c r="O97" s="871"/>
      <c r="P97" s="871"/>
      <c r="Q97" s="871"/>
      <c r="R97" s="871"/>
      <c r="S97" s="871"/>
      <c r="T97" s="871"/>
      <c r="U97" s="871"/>
      <c r="V97" s="871"/>
      <c r="W97" s="871"/>
      <c r="X97" s="871"/>
      <c r="Y97" s="871"/>
      <c r="Z97" s="871"/>
      <c r="AA97" s="871"/>
      <c r="AB97" s="871"/>
      <c r="AC97" s="872"/>
      <c r="AD97" s="621">
        <f>'CE MINISTERIALE'!AD97</f>
        <v>0</v>
      </c>
      <c r="AE97" s="827">
        <f>'CE MINISTERIALE'!AE97</f>
        <v>0</v>
      </c>
      <c r="AF97" s="827"/>
      <c r="AG97" s="827"/>
      <c r="AH97" s="827"/>
      <c r="AI97" s="828"/>
      <c r="AJ97" s="615" t="s">
        <v>6571</v>
      </c>
    </row>
    <row r="98" spans="1:37" s="567" customFormat="1" ht="33" customHeight="1">
      <c r="A98" s="615"/>
      <c r="B98" s="867" t="s">
        <v>5529</v>
      </c>
      <c r="C98" s="868"/>
      <c r="D98" s="868"/>
      <c r="E98" s="868"/>
      <c r="F98" s="868"/>
      <c r="G98" s="869"/>
      <c r="H98" s="870" t="s">
        <v>7360</v>
      </c>
      <c r="I98" s="871"/>
      <c r="J98" s="871"/>
      <c r="K98" s="871"/>
      <c r="L98" s="871"/>
      <c r="M98" s="871"/>
      <c r="N98" s="871"/>
      <c r="O98" s="871"/>
      <c r="P98" s="871"/>
      <c r="Q98" s="871"/>
      <c r="R98" s="871"/>
      <c r="S98" s="871"/>
      <c r="T98" s="871"/>
      <c r="U98" s="871"/>
      <c r="V98" s="871"/>
      <c r="W98" s="871"/>
      <c r="X98" s="871"/>
      <c r="Y98" s="871"/>
      <c r="Z98" s="871"/>
      <c r="AA98" s="871"/>
      <c r="AB98" s="871"/>
      <c r="AC98" s="872"/>
      <c r="AD98" s="621">
        <f>'CE MINISTERIALE'!AD98</f>
        <v>0</v>
      </c>
      <c r="AE98" s="827">
        <f>'CE MINISTERIALE'!AE98</f>
        <v>0</v>
      </c>
      <c r="AF98" s="827"/>
      <c r="AG98" s="827"/>
      <c r="AH98" s="827"/>
      <c r="AI98" s="828"/>
      <c r="AJ98" s="615" t="s">
        <v>6571</v>
      </c>
    </row>
    <row r="99" spans="1:37" s="567" customFormat="1" ht="29.45" customHeight="1">
      <c r="A99" s="615" t="s">
        <v>6586</v>
      </c>
      <c r="B99" s="867" t="s">
        <v>6678</v>
      </c>
      <c r="C99" s="868"/>
      <c r="D99" s="868"/>
      <c r="E99" s="868"/>
      <c r="F99" s="868"/>
      <c r="G99" s="869"/>
      <c r="H99" s="870" t="s">
        <v>7361</v>
      </c>
      <c r="I99" s="871"/>
      <c r="J99" s="871"/>
      <c r="K99" s="871"/>
      <c r="L99" s="871"/>
      <c r="M99" s="871"/>
      <c r="N99" s="871"/>
      <c r="O99" s="871"/>
      <c r="P99" s="871"/>
      <c r="Q99" s="871"/>
      <c r="R99" s="871"/>
      <c r="S99" s="871"/>
      <c r="T99" s="871"/>
      <c r="U99" s="871"/>
      <c r="V99" s="871"/>
      <c r="W99" s="871"/>
      <c r="X99" s="871"/>
      <c r="Y99" s="871"/>
      <c r="Z99" s="871"/>
      <c r="AA99" s="871"/>
      <c r="AB99" s="871"/>
      <c r="AC99" s="872"/>
      <c r="AD99" s="621">
        <f>'CE MINISTERIALE'!AD99</f>
        <v>0</v>
      </c>
      <c r="AE99" s="827">
        <f>'CE MINISTERIALE'!AE99</f>
        <v>0</v>
      </c>
      <c r="AF99" s="827"/>
      <c r="AG99" s="827"/>
      <c r="AH99" s="827"/>
      <c r="AI99" s="828"/>
      <c r="AJ99" s="615" t="s">
        <v>6571</v>
      </c>
    </row>
    <row r="100" spans="1:37" s="567" customFormat="1" ht="21" customHeight="1">
      <c r="A100" s="615"/>
      <c r="B100" s="867" t="s">
        <v>5535</v>
      </c>
      <c r="C100" s="868"/>
      <c r="D100" s="868"/>
      <c r="E100" s="868"/>
      <c r="F100" s="868"/>
      <c r="G100" s="869"/>
      <c r="H100" s="870" t="s">
        <v>7362</v>
      </c>
      <c r="I100" s="871"/>
      <c r="J100" s="871"/>
      <c r="K100" s="871"/>
      <c r="L100" s="871"/>
      <c r="M100" s="871"/>
      <c r="N100" s="871"/>
      <c r="O100" s="871"/>
      <c r="P100" s="871"/>
      <c r="Q100" s="871"/>
      <c r="R100" s="871"/>
      <c r="S100" s="871"/>
      <c r="T100" s="871"/>
      <c r="U100" s="871"/>
      <c r="V100" s="871"/>
      <c r="W100" s="871"/>
      <c r="X100" s="871"/>
      <c r="Y100" s="871"/>
      <c r="Z100" s="871"/>
      <c r="AA100" s="871"/>
      <c r="AB100" s="871"/>
      <c r="AC100" s="872"/>
      <c r="AD100" s="621">
        <f>'CE MINISTERIALE'!AD100</f>
        <v>0</v>
      </c>
      <c r="AE100" s="827">
        <f>'CE MINISTERIALE'!AE100</f>
        <v>0</v>
      </c>
      <c r="AF100" s="827"/>
      <c r="AG100" s="827"/>
      <c r="AH100" s="827"/>
      <c r="AI100" s="828"/>
      <c r="AJ100" s="615" t="s">
        <v>6571</v>
      </c>
    </row>
    <row r="101" spans="1:37" s="567" customFormat="1" ht="30.6" customHeight="1">
      <c r="A101" s="615" t="s">
        <v>6586</v>
      </c>
      <c r="B101" s="867" t="s">
        <v>6681</v>
      </c>
      <c r="C101" s="868"/>
      <c r="D101" s="868"/>
      <c r="E101" s="868"/>
      <c r="F101" s="868"/>
      <c r="G101" s="869"/>
      <c r="H101" s="870" t="s">
        <v>7363</v>
      </c>
      <c r="I101" s="871"/>
      <c r="J101" s="871"/>
      <c r="K101" s="871"/>
      <c r="L101" s="871"/>
      <c r="M101" s="871"/>
      <c r="N101" s="871"/>
      <c r="O101" s="871"/>
      <c r="P101" s="871"/>
      <c r="Q101" s="871"/>
      <c r="R101" s="871"/>
      <c r="S101" s="871"/>
      <c r="T101" s="871"/>
      <c r="U101" s="871"/>
      <c r="V101" s="871"/>
      <c r="W101" s="871"/>
      <c r="X101" s="871"/>
      <c r="Y101" s="871"/>
      <c r="Z101" s="871"/>
      <c r="AA101" s="871"/>
      <c r="AB101" s="871"/>
      <c r="AC101" s="872"/>
      <c r="AD101" s="621">
        <f>'CE MINISTERIALE'!AD101</f>
        <v>0</v>
      </c>
      <c r="AE101" s="827">
        <f>'CE MINISTERIALE'!AE101</f>
        <v>0</v>
      </c>
      <c r="AF101" s="827"/>
      <c r="AG101" s="827"/>
      <c r="AH101" s="827"/>
      <c r="AI101" s="828"/>
      <c r="AJ101" s="615" t="s">
        <v>6571</v>
      </c>
    </row>
    <row r="102" spans="1:37" s="567" customFormat="1" ht="15" customHeight="1">
      <c r="A102" s="626"/>
      <c r="B102" s="879" t="s">
        <v>6683</v>
      </c>
      <c r="C102" s="880"/>
      <c r="D102" s="880"/>
      <c r="E102" s="880"/>
      <c r="F102" s="880"/>
      <c r="G102" s="881"/>
      <c r="H102" s="824" t="s">
        <v>7364</v>
      </c>
      <c r="I102" s="825"/>
      <c r="J102" s="825"/>
      <c r="K102" s="825"/>
      <c r="L102" s="825"/>
      <c r="M102" s="825"/>
      <c r="N102" s="825"/>
      <c r="O102" s="825"/>
      <c r="P102" s="825"/>
      <c r="Q102" s="825"/>
      <c r="R102" s="825"/>
      <c r="S102" s="825"/>
      <c r="T102" s="825"/>
      <c r="U102" s="825"/>
      <c r="V102" s="825"/>
      <c r="W102" s="825"/>
      <c r="X102" s="825"/>
      <c r="Y102" s="825"/>
      <c r="Z102" s="825"/>
      <c r="AA102" s="825"/>
      <c r="AB102" s="825"/>
      <c r="AC102" s="826"/>
      <c r="AD102" s="622">
        <f>'CE MINISTERIALE'!AD102</f>
        <v>0</v>
      </c>
      <c r="AE102" s="829">
        <f>'CE MINISTERIALE'!AE102</f>
        <v>0</v>
      </c>
      <c r="AF102" s="829"/>
      <c r="AG102" s="829"/>
      <c r="AH102" s="829"/>
      <c r="AI102" s="830"/>
      <c r="AJ102" s="615" t="s">
        <v>6571</v>
      </c>
    </row>
    <row r="103" spans="1:37" s="567" customFormat="1" ht="15" customHeight="1">
      <c r="A103" s="626"/>
      <c r="B103" s="873" t="s">
        <v>5601</v>
      </c>
      <c r="C103" s="874"/>
      <c r="D103" s="874"/>
      <c r="E103" s="874"/>
      <c r="F103" s="874"/>
      <c r="G103" s="875"/>
      <c r="H103" s="834" t="s">
        <v>7365</v>
      </c>
      <c r="I103" s="835"/>
      <c r="J103" s="835"/>
      <c r="K103" s="835"/>
      <c r="L103" s="835"/>
      <c r="M103" s="835"/>
      <c r="N103" s="835"/>
      <c r="O103" s="835"/>
      <c r="P103" s="835"/>
      <c r="Q103" s="835"/>
      <c r="R103" s="835"/>
      <c r="S103" s="835"/>
      <c r="T103" s="835"/>
      <c r="U103" s="835"/>
      <c r="V103" s="835"/>
      <c r="W103" s="835"/>
      <c r="X103" s="835"/>
      <c r="Y103" s="835"/>
      <c r="Z103" s="835"/>
      <c r="AA103" s="835"/>
      <c r="AB103" s="835"/>
      <c r="AC103" s="836"/>
      <c r="AD103" s="621">
        <f>'CE MINISTERIALE'!AD103</f>
        <v>0</v>
      </c>
      <c r="AE103" s="827">
        <f>'CE MINISTERIALE'!AE103</f>
        <v>0</v>
      </c>
      <c r="AF103" s="827"/>
      <c r="AG103" s="827"/>
      <c r="AH103" s="827"/>
      <c r="AI103" s="828"/>
      <c r="AJ103" s="615" t="s">
        <v>6571</v>
      </c>
    </row>
    <row r="104" spans="1:37" s="567" customFormat="1" ht="15" customHeight="1">
      <c r="A104" s="641"/>
      <c r="B104" s="941" t="s">
        <v>6686</v>
      </c>
      <c r="C104" s="942"/>
      <c r="D104" s="942"/>
      <c r="E104" s="942"/>
      <c r="F104" s="942"/>
      <c r="G104" s="943"/>
      <c r="H104" s="944" t="s">
        <v>7366</v>
      </c>
      <c r="I104" s="945"/>
      <c r="J104" s="945"/>
      <c r="K104" s="945"/>
      <c r="L104" s="945"/>
      <c r="M104" s="945"/>
      <c r="N104" s="945"/>
      <c r="O104" s="945"/>
      <c r="P104" s="945"/>
      <c r="Q104" s="945"/>
      <c r="R104" s="945"/>
      <c r="S104" s="945"/>
      <c r="T104" s="945"/>
      <c r="U104" s="945"/>
      <c r="V104" s="945"/>
      <c r="W104" s="945"/>
      <c r="X104" s="945"/>
      <c r="Y104" s="945"/>
      <c r="Z104" s="945"/>
      <c r="AA104" s="945"/>
      <c r="AB104" s="945"/>
      <c r="AC104" s="946"/>
      <c r="AD104" s="642">
        <f>'CE MINISTERIALE'!AD104</f>
        <v>0</v>
      </c>
      <c r="AE104" s="947">
        <f>'CE MINISTERIALE'!AE104</f>
        <v>0</v>
      </c>
      <c r="AF104" s="947"/>
      <c r="AG104" s="947"/>
      <c r="AH104" s="947"/>
      <c r="AI104" s="948"/>
      <c r="AJ104" s="643" t="s">
        <v>6571</v>
      </c>
      <c r="AK104" s="644"/>
    </row>
    <row r="105" spans="1:37" s="567" customFormat="1">
      <c r="A105" s="627"/>
      <c r="B105" s="867" t="s">
        <v>5622</v>
      </c>
      <c r="C105" s="868"/>
      <c r="D105" s="868"/>
      <c r="E105" s="868"/>
      <c r="F105" s="868"/>
      <c r="G105" s="869"/>
      <c r="H105" s="842" t="s">
        <v>7367</v>
      </c>
      <c r="I105" s="843"/>
      <c r="J105" s="843"/>
      <c r="K105" s="843"/>
      <c r="L105" s="843"/>
      <c r="M105" s="843"/>
      <c r="N105" s="843"/>
      <c r="O105" s="843"/>
      <c r="P105" s="843"/>
      <c r="Q105" s="843"/>
      <c r="R105" s="843"/>
      <c r="S105" s="843"/>
      <c r="T105" s="843"/>
      <c r="U105" s="843"/>
      <c r="V105" s="843"/>
      <c r="W105" s="843"/>
      <c r="X105" s="843"/>
      <c r="Y105" s="843"/>
      <c r="Z105" s="843"/>
      <c r="AA105" s="843"/>
      <c r="AB105" s="843"/>
      <c r="AC105" s="844"/>
      <c r="AD105" s="621">
        <f>'CE MINISTERIALE'!AD105</f>
        <v>0</v>
      </c>
      <c r="AE105" s="853">
        <f>'CE MINISTERIALE'!AE105</f>
        <v>0</v>
      </c>
      <c r="AF105" s="853"/>
      <c r="AG105" s="853"/>
      <c r="AH105" s="853"/>
      <c r="AI105" s="854"/>
      <c r="AJ105" s="615" t="s">
        <v>6571</v>
      </c>
    </row>
    <row r="106" spans="1:37" s="567" customFormat="1" ht="15" customHeight="1">
      <c r="A106" s="627"/>
      <c r="B106" s="867" t="s">
        <v>5636</v>
      </c>
      <c r="C106" s="868"/>
      <c r="D106" s="868"/>
      <c r="E106" s="868"/>
      <c r="F106" s="868"/>
      <c r="G106" s="869"/>
      <c r="H106" s="842" t="s">
        <v>7368</v>
      </c>
      <c r="I106" s="843"/>
      <c r="J106" s="843"/>
      <c r="K106" s="843"/>
      <c r="L106" s="843"/>
      <c r="M106" s="843"/>
      <c r="N106" s="843"/>
      <c r="O106" s="843"/>
      <c r="P106" s="843"/>
      <c r="Q106" s="843"/>
      <c r="R106" s="843"/>
      <c r="S106" s="843"/>
      <c r="T106" s="843"/>
      <c r="U106" s="843"/>
      <c r="V106" s="843"/>
      <c r="W106" s="843"/>
      <c r="X106" s="843"/>
      <c r="Y106" s="843"/>
      <c r="Z106" s="843"/>
      <c r="AA106" s="843"/>
      <c r="AB106" s="843"/>
      <c r="AC106" s="844"/>
      <c r="AD106" s="621">
        <f>'CE MINISTERIALE'!AD106</f>
        <v>0</v>
      </c>
      <c r="AE106" s="853">
        <f>'CE MINISTERIALE'!AE106</f>
        <v>0</v>
      </c>
      <c r="AF106" s="853"/>
      <c r="AG106" s="853"/>
      <c r="AH106" s="853"/>
      <c r="AI106" s="854"/>
      <c r="AJ106" s="615" t="s">
        <v>6571</v>
      </c>
    </row>
    <row r="107" spans="1:37" s="567" customFormat="1" ht="28.9" customHeight="1">
      <c r="A107" s="628" t="s">
        <v>6586</v>
      </c>
      <c r="B107" s="873" t="s">
        <v>6690</v>
      </c>
      <c r="C107" s="874"/>
      <c r="D107" s="874"/>
      <c r="E107" s="874"/>
      <c r="F107" s="874"/>
      <c r="G107" s="875"/>
      <c r="H107" s="834" t="s">
        <v>7369</v>
      </c>
      <c r="I107" s="835"/>
      <c r="J107" s="835"/>
      <c r="K107" s="835"/>
      <c r="L107" s="835"/>
      <c r="M107" s="835"/>
      <c r="N107" s="835"/>
      <c r="O107" s="835"/>
      <c r="P107" s="835"/>
      <c r="Q107" s="835"/>
      <c r="R107" s="835"/>
      <c r="S107" s="835"/>
      <c r="T107" s="835"/>
      <c r="U107" s="835"/>
      <c r="V107" s="835"/>
      <c r="W107" s="835"/>
      <c r="X107" s="835"/>
      <c r="Y107" s="835"/>
      <c r="Z107" s="835"/>
      <c r="AA107" s="835"/>
      <c r="AB107" s="835"/>
      <c r="AC107" s="836"/>
      <c r="AD107" s="622">
        <f>'CE MINISTERIALE'!AD107</f>
        <v>0</v>
      </c>
      <c r="AE107" s="851">
        <f>'CE MINISTERIALE'!AE107</f>
        <v>0</v>
      </c>
      <c r="AF107" s="851"/>
      <c r="AG107" s="851"/>
      <c r="AH107" s="851"/>
      <c r="AI107" s="852"/>
      <c r="AJ107" s="615" t="s">
        <v>6571</v>
      </c>
    </row>
    <row r="108" spans="1:37" s="567" customFormat="1" ht="28.15" customHeight="1">
      <c r="A108" s="615" t="s">
        <v>6586</v>
      </c>
      <c r="B108" s="867" t="s">
        <v>6692</v>
      </c>
      <c r="C108" s="868"/>
      <c r="D108" s="868"/>
      <c r="E108" s="868"/>
      <c r="F108" s="868"/>
      <c r="G108" s="869"/>
      <c r="H108" s="842" t="s">
        <v>7370</v>
      </c>
      <c r="I108" s="843"/>
      <c r="J108" s="843"/>
      <c r="K108" s="843"/>
      <c r="L108" s="843"/>
      <c r="M108" s="843"/>
      <c r="N108" s="843"/>
      <c r="O108" s="843"/>
      <c r="P108" s="843"/>
      <c r="Q108" s="843"/>
      <c r="R108" s="843"/>
      <c r="S108" s="843"/>
      <c r="T108" s="843"/>
      <c r="U108" s="843"/>
      <c r="V108" s="843"/>
      <c r="W108" s="843"/>
      <c r="X108" s="843"/>
      <c r="Y108" s="843"/>
      <c r="Z108" s="843"/>
      <c r="AA108" s="843"/>
      <c r="AB108" s="843"/>
      <c r="AC108" s="844"/>
      <c r="AD108" s="621">
        <f>'CE MINISTERIALE'!AD108</f>
        <v>0</v>
      </c>
      <c r="AE108" s="827">
        <f>'CE MINISTERIALE'!AE108</f>
        <v>0</v>
      </c>
      <c r="AF108" s="827"/>
      <c r="AG108" s="827"/>
      <c r="AH108" s="827"/>
      <c r="AI108" s="828"/>
      <c r="AJ108" s="615" t="s">
        <v>6571</v>
      </c>
    </row>
    <row r="109" spans="1:37" s="567" customFormat="1" ht="21.6" customHeight="1">
      <c r="A109" s="615" t="s">
        <v>6586</v>
      </c>
      <c r="B109" s="867" t="s">
        <v>6694</v>
      </c>
      <c r="C109" s="868"/>
      <c r="D109" s="868"/>
      <c r="E109" s="868"/>
      <c r="F109" s="868"/>
      <c r="G109" s="869"/>
      <c r="H109" s="842" t="s">
        <v>7371</v>
      </c>
      <c r="I109" s="843"/>
      <c r="J109" s="843"/>
      <c r="K109" s="843"/>
      <c r="L109" s="843"/>
      <c r="M109" s="843"/>
      <c r="N109" s="843"/>
      <c r="O109" s="843"/>
      <c r="P109" s="843"/>
      <c r="Q109" s="843"/>
      <c r="R109" s="843"/>
      <c r="S109" s="843"/>
      <c r="T109" s="843"/>
      <c r="U109" s="843"/>
      <c r="V109" s="843"/>
      <c r="W109" s="843"/>
      <c r="X109" s="843"/>
      <c r="Y109" s="843"/>
      <c r="Z109" s="843"/>
      <c r="AA109" s="843"/>
      <c r="AB109" s="843"/>
      <c r="AC109" s="844"/>
      <c r="AD109" s="621">
        <f>'CE MINISTERIALE'!AD109</f>
        <v>0</v>
      </c>
      <c r="AE109" s="827">
        <f>'CE MINISTERIALE'!AE109</f>
        <v>0</v>
      </c>
      <c r="AF109" s="827"/>
      <c r="AG109" s="827"/>
      <c r="AH109" s="827"/>
      <c r="AI109" s="828"/>
      <c r="AJ109" s="615" t="s">
        <v>6571</v>
      </c>
    </row>
    <row r="110" spans="1:37" s="567" customFormat="1" ht="28.9" customHeight="1">
      <c r="A110" s="615" t="s">
        <v>6586</v>
      </c>
      <c r="B110" s="867" t="s">
        <v>6696</v>
      </c>
      <c r="C110" s="868"/>
      <c r="D110" s="868"/>
      <c r="E110" s="868"/>
      <c r="F110" s="868"/>
      <c r="G110" s="869"/>
      <c r="H110" s="842" t="s">
        <v>7372</v>
      </c>
      <c r="I110" s="843"/>
      <c r="J110" s="843"/>
      <c r="K110" s="843"/>
      <c r="L110" s="843"/>
      <c r="M110" s="843"/>
      <c r="N110" s="843"/>
      <c r="O110" s="843"/>
      <c r="P110" s="843"/>
      <c r="Q110" s="843"/>
      <c r="R110" s="843"/>
      <c r="S110" s="843"/>
      <c r="T110" s="843"/>
      <c r="U110" s="843"/>
      <c r="V110" s="843"/>
      <c r="W110" s="843"/>
      <c r="X110" s="843"/>
      <c r="Y110" s="843"/>
      <c r="Z110" s="843"/>
      <c r="AA110" s="843"/>
      <c r="AB110" s="843"/>
      <c r="AC110" s="844"/>
      <c r="AD110" s="621">
        <f>'CE MINISTERIALE'!AD110</f>
        <v>0</v>
      </c>
      <c r="AE110" s="827">
        <f>'CE MINISTERIALE'!AE110</f>
        <v>0</v>
      </c>
      <c r="AF110" s="827"/>
      <c r="AG110" s="827"/>
      <c r="AH110" s="827"/>
      <c r="AI110" s="828"/>
      <c r="AJ110" s="615" t="s">
        <v>6571</v>
      </c>
    </row>
    <row r="111" spans="1:37" s="567" customFormat="1" ht="22.5" customHeight="1">
      <c r="A111" s="615"/>
      <c r="B111" s="873" t="s">
        <v>6698</v>
      </c>
      <c r="C111" s="874"/>
      <c r="D111" s="874"/>
      <c r="E111" s="874"/>
      <c r="F111" s="874"/>
      <c r="G111" s="875"/>
      <c r="H111" s="834" t="s">
        <v>7373</v>
      </c>
      <c r="I111" s="835"/>
      <c r="J111" s="835"/>
      <c r="K111" s="835"/>
      <c r="L111" s="835"/>
      <c r="M111" s="835"/>
      <c r="N111" s="835"/>
      <c r="O111" s="835"/>
      <c r="P111" s="835"/>
      <c r="Q111" s="835"/>
      <c r="R111" s="835"/>
      <c r="S111" s="835"/>
      <c r="T111" s="835"/>
      <c r="U111" s="835"/>
      <c r="V111" s="835"/>
      <c r="W111" s="835"/>
      <c r="X111" s="835"/>
      <c r="Y111" s="835"/>
      <c r="Z111" s="835"/>
      <c r="AA111" s="835"/>
      <c r="AB111" s="835"/>
      <c r="AC111" s="836"/>
      <c r="AD111" s="622">
        <f>'CE MINISTERIALE'!AD111</f>
        <v>0</v>
      </c>
      <c r="AE111" s="851">
        <f>'CE MINISTERIALE'!AE111</f>
        <v>0</v>
      </c>
      <c r="AF111" s="851"/>
      <c r="AG111" s="851"/>
      <c r="AH111" s="851"/>
      <c r="AI111" s="852"/>
      <c r="AJ111" s="615" t="s">
        <v>6571</v>
      </c>
    </row>
    <row r="112" spans="1:37" s="567" customFormat="1" ht="25.5" customHeight="1">
      <c r="A112" s="615"/>
      <c r="B112" s="867" t="s">
        <v>5629</v>
      </c>
      <c r="C112" s="868"/>
      <c r="D112" s="868"/>
      <c r="E112" s="868"/>
      <c r="F112" s="868"/>
      <c r="G112" s="869"/>
      <c r="H112" s="842" t="s">
        <v>7374</v>
      </c>
      <c r="I112" s="843"/>
      <c r="J112" s="843"/>
      <c r="K112" s="843"/>
      <c r="L112" s="843"/>
      <c r="M112" s="843"/>
      <c r="N112" s="843"/>
      <c r="O112" s="843"/>
      <c r="P112" s="843"/>
      <c r="Q112" s="843"/>
      <c r="R112" s="843"/>
      <c r="S112" s="843"/>
      <c r="T112" s="843"/>
      <c r="U112" s="843"/>
      <c r="V112" s="843"/>
      <c r="W112" s="843"/>
      <c r="X112" s="843"/>
      <c r="Y112" s="843"/>
      <c r="Z112" s="843"/>
      <c r="AA112" s="843"/>
      <c r="AB112" s="843"/>
      <c r="AC112" s="844"/>
      <c r="AD112" s="621">
        <f>'CE MINISTERIALE'!AD112</f>
        <v>0</v>
      </c>
      <c r="AE112" s="827">
        <f>'CE MINISTERIALE'!AE112</f>
        <v>0</v>
      </c>
      <c r="AF112" s="827"/>
      <c r="AG112" s="827"/>
      <c r="AH112" s="827"/>
      <c r="AI112" s="828"/>
      <c r="AJ112" s="615" t="s">
        <v>6571</v>
      </c>
    </row>
    <row r="113" spans="1:36" s="567" customFormat="1" ht="15" customHeight="1">
      <c r="A113" s="615"/>
      <c r="B113" s="867" t="s">
        <v>5690</v>
      </c>
      <c r="C113" s="868"/>
      <c r="D113" s="868"/>
      <c r="E113" s="868"/>
      <c r="F113" s="868"/>
      <c r="G113" s="869"/>
      <c r="H113" s="842" t="s">
        <v>7375</v>
      </c>
      <c r="I113" s="843"/>
      <c r="J113" s="843"/>
      <c r="K113" s="843"/>
      <c r="L113" s="843"/>
      <c r="M113" s="843"/>
      <c r="N113" s="843"/>
      <c r="O113" s="843"/>
      <c r="P113" s="843"/>
      <c r="Q113" s="843"/>
      <c r="R113" s="843"/>
      <c r="S113" s="843"/>
      <c r="T113" s="843"/>
      <c r="U113" s="843"/>
      <c r="V113" s="843"/>
      <c r="W113" s="843"/>
      <c r="X113" s="843"/>
      <c r="Y113" s="843"/>
      <c r="Z113" s="843"/>
      <c r="AA113" s="843"/>
      <c r="AB113" s="843"/>
      <c r="AC113" s="844"/>
      <c r="AD113" s="621">
        <f>'CE MINISTERIALE'!AD113</f>
        <v>0</v>
      </c>
      <c r="AE113" s="827">
        <f>'CE MINISTERIALE'!AE113</f>
        <v>0</v>
      </c>
      <c r="AF113" s="827"/>
      <c r="AG113" s="827"/>
      <c r="AH113" s="827"/>
      <c r="AI113" s="828"/>
      <c r="AJ113" s="615" t="s">
        <v>6571</v>
      </c>
    </row>
    <row r="114" spans="1:36" s="567" customFormat="1" ht="28.9" customHeight="1">
      <c r="A114" s="615"/>
      <c r="B114" s="867" t="s">
        <v>5678</v>
      </c>
      <c r="C114" s="868"/>
      <c r="D114" s="868"/>
      <c r="E114" s="868"/>
      <c r="F114" s="868"/>
      <c r="G114" s="869"/>
      <c r="H114" s="842" t="s">
        <v>7376</v>
      </c>
      <c r="I114" s="843"/>
      <c r="J114" s="843"/>
      <c r="K114" s="843"/>
      <c r="L114" s="843"/>
      <c r="M114" s="843"/>
      <c r="N114" s="843"/>
      <c r="O114" s="843"/>
      <c r="P114" s="843"/>
      <c r="Q114" s="843"/>
      <c r="R114" s="843"/>
      <c r="S114" s="843"/>
      <c r="T114" s="843"/>
      <c r="U114" s="843"/>
      <c r="V114" s="843"/>
      <c r="W114" s="843"/>
      <c r="X114" s="843"/>
      <c r="Y114" s="843"/>
      <c r="Z114" s="843"/>
      <c r="AA114" s="843"/>
      <c r="AB114" s="843"/>
      <c r="AC114" s="844"/>
      <c r="AD114" s="621">
        <f>'CE MINISTERIALE'!AD114</f>
        <v>0</v>
      </c>
      <c r="AE114" s="827">
        <f>'CE MINISTERIALE'!AE114</f>
        <v>0</v>
      </c>
      <c r="AF114" s="827"/>
      <c r="AG114" s="827"/>
      <c r="AH114" s="827"/>
      <c r="AI114" s="828"/>
      <c r="AJ114" s="615" t="s">
        <v>6571</v>
      </c>
    </row>
    <row r="115" spans="1:36" s="567" customFormat="1" ht="15" customHeight="1">
      <c r="A115" s="615"/>
      <c r="B115" s="873" t="s">
        <v>6703</v>
      </c>
      <c r="C115" s="874"/>
      <c r="D115" s="874"/>
      <c r="E115" s="874"/>
      <c r="F115" s="874"/>
      <c r="G115" s="875"/>
      <c r="H115" s="834" t="s">
        <v>7377</v>
      </c>
      <c r="I115" s="835"/>
      <c r="J115" s="835"/>
      <c r="K115" s="835"/>
      <c r="L115" s="835"/>
      <c r="M115" s="835"/>
      <c r="N115" s="835"/>
      <c r="O115" s="835"/>
      <c r="P115" s="835"/>
      <c r="Q115" s="835"/>
      <c r="R115" s="835"/>
      <c r="S115" s="835"/>
      <c r="T115" s="835"/>
      <c r="U115" s="835"/>
      <c r="V115" s="835"/>
      <c r="W115" s="835"/>
      <c r="X115" s="835"/>
      <c r="Y115" s="835"/>
      <c r="Z115" s="835"/>
      <c r="AA115" s="835"/>
      <c r="AB115" s="835"/>
      <c r="AC115" s="836"/>
      <c r="AD115" s="622">
        <f>'CE MINISTERIALE'!AD115</f>
        <v>0</v>
      </c>
      <c r="AE115" s="851">
        <f>'CE MINISTERIALE'!AE115</f>
        <v>0</v>
      </c>
      <c r="AF115" s="851"/>
      <c r="AG115" s="851"/>
      <c r="AH115" s="851"/>
      <c r="AI115" s="852"/>
      <c r="AJ115" s="615" t="s">
        <v>6571</v>
      </c>
    </row>
    <row r="116" spans="1:36" s="567" customFormat="1" ht="15" customHeight="1">
      <c r="A116" s="615"/>
      <c r="B116" s="867" t="s">
        <v>6705</v>
      </c>
      <c r="C116" s="868"/>
      <c r="D116" s="868"/>
      <c r="E116" s="868"/>
      <c r="F116" s="868"/>
      <c r="G116" s="869"/>
      <c r="H116" s="842" t="s">
        <v>7378</v>
      </c>
      <c r="I116" s="843"/>
      <c r="J116" s="843"/>
      <c r="K116" s="843"/>
      <c r="L116" s="843"/>
      <c r="M116" s="843"/>
      <c r="N116" s="843"/>
      <c r="O116" s="843"/>
      <c r="P116" s="843"/>
      <c r="Q116" s="843"/>
      <c r="R116" s="843"/>
      <c r="S116" s="843"/>
      <c r="T116" s="843"/>
      <c r="U116" s="843"/>
      <c r="V116" s="843"/>
      <c r="W116" s="843"/>
      <c r="X116" s="843"/>
      <c r="Y116" s="843"/>
      <c r="Z116" s="843"/>
      <c r="AA116" s="843"/>
      <c r="AB116" s="843"/>
      <c r="AC116" s="844"/>
      <c r="AD116" s="625">
        <f>'CE MINISTERIALE'!AD116</f>
        <v>0</v>
      </c>
      <c r="AE116" s="851">
        <f>'CE MINISTERIALE'!AE116</f>
        <v>0</v>
      </c>
      <c r="AF116" s="851"/>
      <c r="AG116" s="851"/>
      <c r="AH116" s="851"/>
      <c r="AI116" s="852"/>
      <c r="AJ116" s="615" t="s">
        <v>6571</v>
      </c>
    </row>
    <row r="117" spans="1:36" s="567" customFormat="1" ht="27.6" customHeight="1">
      <c r="A117" s="615"/>
      <c r="B117" s="861" t="s">
        <v>5663</v>
      </c>
      <c r="C117" s="862"/>
      <c r="D117" s="862"/>
      <c r="E117" s="862"/>
      <c r="F117" s="862"/>
      <c r="G117" s="863"/>
      <c r="H117" s="848" t="s">
        <v>7379</v>
      </c>
      <c r="I117" s="849"/>
      <c r="J117" s="849"/>
      <c r="K117" s="849"/>
      <c r="L117" s="849"/>
      <c r="M117" s="849"/>
      <c r="N117" s="849"/>
      <c r="O117" s="849"/>
      <c r="P117" s="849"/>
      <c r="Q117" s="849"/>
      <c r="R117" s="849"/>
      <c r="S117" s="849"/>
      <c r="T117" s="849"/>
      <c r="U117" s="849"/>
      <c r="V117" s="849"/>
      <c r="W117" s="849"/>
      <c r="X117" s="849"/>
      <c r="Y117" s="849"/>
      <c r="Z117" s="849"/>
      <c r="AA117" s="849"/>
      <c r="AB117" s="849"/>
      <c r="AC117" s="850"/>
      <c r="AD117" s="621">
        <f>'CE MINISTERIALE'!AD117</f>
        <v>0</v>
      </c>
      <c r="AE117" s="827">
        <f>'CE MINISTERIALE'!AE117</f>
        <v>0</v>
      </c>
      <c r="AF117" s="827"/>
      <c r="AG117" s="827"/>
      <c r="AH117" s="827"/>
      <c r="AI117" s="828"/>
      <c r="AJ117" s="615" t="s">
        <v>6571</v>
      </c>
    </row>
    <row r="118" spans="1:36" s="567" customFormat="1" ht="31.15" customHeight="1">
      <c r="A118" s="615"/>
      <c r="B118" s="861" t="s">
        <v>5669</v>
      </c>
      <c r="C118" s="862"/>
      <c r="D118" s="862"/>
      <c r="E118" s="862"/>
      <c r="F118" s="862"/>
      <c r="G118" s="863"/>
      <c r="H118" s="848" t="s">
        <v>7380</v>
      </c>
      <c r="I118" s="849"/>
      <c r="J118" s="849"/>
      <c r="K118" s="849"/>
      <c r="L118" s="849"/>
      <c r="M118" s="849"/>
      <c r="N118" s="849"/>
      <c r="O118" s="849"/>
      <c r="P118" s="849"/>
      <c r="Q118" s="849"/>
      <c r="R118" s="849"/>
      <c r="S118" s="849"/>
      <c r="T118" s="849"/>
      <c r="U118" s="849"/>
      <c r="V118" s="849"/>
      <c r="W118" s="849"/>
      <c r="X118" s="849"/>
      <c r="Y118" s="849"/>
      <c r="Z118" s="849"/>
      <c r="AA118" s="849"/>
      <c r="AB118" s="849"/>
      <c r="AC118" s="850"/>
      <c r="AD118" s="621">
        <f>'CE MINISTERIALE'!AD118</f>
        <v>0</v>
      </c>
      <c r="AE118" s="827">
        <f>'CE MINISTERIALE'!AE118</f>
        <v>0</v>
      </c>
      <c r="AF118" s="827"/>
      <c r="AG118" s="827"/>
      <c r="AH118" s="827"/>
      <c r="AI118" s="828"/>
      <c r="AJ118" s="615" t="s">
        <v>6571</v>
      </c>
    </row>
    <row r="119" spans="1:36" s="567" customFormat="1" ht="15" customHeight="1">
      <c r="A119" s="615"/>
      <c r="B119" s="861" t="s">
        <v>5657</v>
      </c>
      <c r="C119" s="862"/>
      <c r="D119" s="862"/>
      <c r="E119" s="862"/>
      <c r="F119" s="862"/>
      <c r="G119" s="863"/>
      <c r="H119" s="848" t="s">
        <v>7381</v>
      </c>
      <c r="I119" s="849"/>
      <c r="J119" s="849"/>
      <c r="K119" s="849"/>
      <c r="L119" s="849"/>
      <c r="M119" s="849"/>
      <c r="N119" s="849"/>
      <c r="O119" s="849"/>
      <c r="P119" s="849"/>
      <c r="Q119" s="849"/>
      <c r="R119" s="849"/>
      <c r="S119" s="849"/>
      <c r="T119" s="849"/>
      <c r="U119" s="849"/>
      <c r="V119" s="849"/>
      <c r="W119" s="849"/>
      <c r="X119" s="849"/>
      <c r="Y119" s="849"/>
      <c r="Z119" s="849"/>
      <c r="AA119" s="849"/>
      <c r="AB119" s="849"/>
      <c r="AC119" s="850"/>
      <c r="AD119" s="621">
        <f>'CE MINISTERIALE'!AD119</f>
        <v>0</v>
      </c>
      <c r="AE119" s="827">
        <f>'CE MINISTERIALE'!AE119</f>
        <v>0</v>
      </c>
      <c r="AF119" s="827"/>
      <c r="AG119" s="827"/>
      <c r="AH119" s="827"/>
      <c r="AI119" s="828"/>
      <c r="AJ119" s="615" t="s">
        <v>6571</v>
      </c>
    </row>
    <row r="120" spans="1:36" s="567" customFormat="1" ht="15" customHeight="1">
      <c r="A120" s="615"/>
      <c r="B120" s="867" t="s">
        <v>5590</v>
      </c>
      <c r="C120" s="868"/>
      <c r="D120" s="868"/>
      <c r="E120" s="868"/>
      <c r="F120" s="868"/>
      <c r="G120" s="869"/>
      <c r="H120" s="842" t="s">
        <v>7382</v>
      </c>
      <c r="I120" s="843"/>
      <c r="J120" s="843"/>
      <c r="K120" s="843"/>
      <c r="L120" s="843"/>
      <c r="M120" s="843"/>
      <c r="N120" s="843"/>
      <c r="O120" s="843"/>
      <c r="P120" s="843"/>
      <c r="Q120" s="843"/>
      <c r="R120" s="843"/>
      <c r="S120" s="843"/>
      <c r="T120" s="843"/>
      <c r="U120" s="843"/>
      <c r="V120" s="843"/>
      <c r="W120" s="843"/>
      <c r="X120" s="843"/>
      <c r="Y120" s="843"/>
      <c r="Z120" s="843"/>
      <c r="AA120" s="843"/>
      <c r="AB120" s="843"/>
      <c r="AC120" s="844"/>
      <c r="AD120" s="621">
        <f>'CE MINISTERIALE'!AD120</f>
        <v>0</v>
      </c>
      <c r="AE120" s="827">
        <f>'CE MINISTERIALE'!AE120</f>
        <v>0</v>
      </c>
      <c r="AF120" s="827"/>
      <c r="AG120" s="827"/>
      <c r="AH120" s="827"/>
      <c r="AI120" s="828"/>
      <c r="AJ120" s="615" t="s">
        <v>6571</v>
      </c>
    </row>
    <row r="121" spans="1:36" s="567" customFormat="1" ht="15" customHeight="1">
      <c r="A121" s="615"/>
      <c r="B121" s="879" t="s">
        <v>6711</v>
      </c>
      <c r="C121" s="880"/>
      <c r="D121" s="880"/>
      <c r="E121" s="880"/>
      <c r="F121" s="880"/>
      <c r="G121" s="881"/>
      <c r="H121" s="824" t="s">
        <v>7383</v>
      </c>
      <c r="I121" s="825"/>
      <c r="J121" s="825"/>
      <c r="K121" s="825"/>
      <c r="L121" s="825"/>
      <c r="M121" s="825"/>
      <c r="N121" s="825"/>
      <c r="O121" s="825"/>
      <c r="P121" s="825"/>
      <c r="Q121" s="825"/>
      <c r="R121" s="825"/>
      <c r="S121" s="825"/>
      <c r="T121" s="825"/>
      <c r="U121" s="825"/>
      <c r="V121" s="825"/>
      <c r="W121" s="825"/>
      <c r="X121" s="825"/>
      <c r="Y121" s="825"/>
      <c r="Z121" s="825"/>
      <c r="AA121" s="825"/>
      <c r="AB121" s="825"/>
      <c r="AC121" s="826"/>
      <c r="AD121" s="622">
        <f>'CE MINISTERIALE'!AD121</f>
        <v>0</v>
      </c>
      <c r="AE121" s="829">
        <f>'CE MINISTERIALE'!AE121</f>
        <v>0</v>
      </c>
      <c r="AF121" s="829"/>
      <c r="AG121" s="829"/>
      <c r="AH121" s="829"/>
      <c r="AI121" s="830"/>
      <c r="AJ121" s="615" t="s">
        <v>6571</v>
      </c>
    </row>
    <row r="122" spans="1:36" s="567" customFormat="1" ht="25.5" customHeight="1">
      <c r="A122" s="615"/>
      <c r="B122" s="873" t="s">
        <v>5563</v>
      </c>
      <c r="C122" s="874"/>
      <c r="D122" s="874"/>
      <c r="E122" s="874"/>
      <c r="F122" s="874"/>
      <c r="G122" s="875"/>
      <c r="H122" s="834" t="s">
        <v>7384</v>
      </c>
      <c r="I122" s="835"/>
      <c r="J122" s="835"/>
      <c r="K122" s="835"/>
      <c r="L122" s="835"/>
      <c r="M122" s="835"/>
      <c r="N122" s="835"/>
      <c r="O122" s="835"/>
      <c r="P122" s="835"/>
      <c r="Q122" s="835"/>
      <c r="R122" s="835"/>
      <c r="S122" s="835"/>
      <c r="T122" s="835"/>
      <c r="U122" s="835"/>
      <c r="V122" s="835"/>
      <c r="W122" s="835"/>
      <c r="X122" s="835"/>
      <c r="Y122" s="835"/>
      <c r="Z122" s="835"/>
      <c r="AA122" s="835"/>
      <c r="AB122" s="835"/>
      <c r="AC122" s="836"/>
      <c r="AD122" s="621">
        <f>'CE MINISTERIALE'!AD122</f>
        <v>0</v>
      </c>
      <c r="AE122" s="827">
        <f>'CE MINISTERIALE'!AE122</f>
        <v>0</v>
      </c>
      <c r="AF122" s="827"/>
      <c r="AG122" s="827"/>
      <c r="AH122" s="827"/>
      <c r="AI122" s="828"/>
      <c r="AJ122" s="615" t="s">
        <v>6571</v>
      </c>
    </row>
    <row r="123" spans="1:36" s="567" customFormat="1" ht="15" customHeight="1">
      <c r="A123" s="615"/>
      <c r="B123" s="873" t="s">
        <v>5571</v>
      </c>
      <c r="C123" s="874"/>
      <c r="D123" s="874"/>
      <c r="E123" s="874"/>
      <c r="F123" s="874"/>
      <c r="G123" s="875"/>
      <c r="H123" s="834" t="s">
        <v>7385</v>
      </c>
      <c r="I123" s="835"/>
      <c r="J123" s="835"/>
      <c r="K123" s="835"/>
      <c r="L123" s="835"/>
      <c r="M123" s="835"/>
      <c r="N123" s="835"/>
      <c r="O123" s="835"/>
      <c r="P123" s="835"/>
      <c r="Q123" s="835"/>
      <c r="R123" s="835"/>
      <c r="S123" s="835"/>
      <c r="T123" s="835"/>
      <c r="U123" s="835"/>
      <c r="V123" s="835"/>
      <c r="W123" s="835"/>
      <c r="X123" s="835"/>
      <c r="Y123" s="835"/>
      <c r="Z123" s="835"/>
      <c r="AA123" s="835"/>
      <c r="AB123" s="835"/>
      <c r="AC123" s="836"/>
      <c r="AD123" s="621">
        <f>'CE MINISTERIALE'!AD123</f>
        <v>0</v>
      </c>
      <c r="AE123" s="827">
        <f>'CE MINISTERIALE'!AE123</f>
        <v>0</v>
      </c>
      <c r="AF123" s="827"/>
      <c r="AG123" s="827"/>
      <c r="AH123" s="827"/>
      <c r="AI123" s="828"/>
      <c r="AJ123" s="615" t="s">
        <v>6571</v>
      </c>
    </row>
    <row r="124" spans="1:36" s="567" customFormat="1" ht="15" customHeight="1">
      <c r="A124" s="615"/>
      <c r="B124" s="873" t="s">
        <v>5577</v>
      </c>
      <c r="C124" s="874"/>
      <c r="D124" s="874"/>
      <c r="E124" s="874"/>
      <c r="F124" s="874"/>
      <c r="G124" s="875"/>
      <c r="H124" s="834" t="s">
        <v>7386</v>
      </c>
      <c r="I124" s="835"/>
      <c r="J124" s="835"/>
      <c r="K124" s="835"/>
      <c r="L124" s="835"/>
      <c r="M124" s="835"/>
      <c r="N124" s="835"/>
      <c r="O124" s="835"/>
      <c r="P124" s="835"/>
      <c r="Q124" s="835"/>
      <c r="R124" s="835"/>
      <c r="S124" s="835"/>
      <c r="T124" s="835"/>
      <c r="U124" s="835"/>
      <c r="V124" s="835"/>
      <c r="W124" s="835"/>
      <c r="X124" s="835"/>
      <c r="Y124" s="835"/>
      <c r="Z124" s="835"/>
      <c r="AA124" s="835"/>
      <c r="AB124" s="835"/>
      <c r="AC124" s="836"/>
      <c r="AD124" s="621">
        <f>'CE MINISTERIALE'!AD124</f>
        <v>0</v>
      </c>
      <c r="AE124" s="827">
        <f>'CE MINISTERIALE'!AE124</f>
        <v>0</v>
      </c>
      <c r="AF124" s="827"/>
      <c r="AG124" s="827"/>
      <c r="AH124" s="827"/>
      <c r="AI124" s="828"/>
      <c r="AJ124" s="615" t="s">
        <v>6571</v>
      </c>
    </row>
    <row r="125" spans="1:36" s="567" customFormat="1" ht="15" customHeight="1">
      <c r="A125" s="615"/>
      <c r="B125" s="879" t="s">
        <v>6716</v>
      </c>
      <c r="C125" s="880"/>
      <c r="D125" s="880"/>
      <c r="E125" s="880"/>
      <c r="F125" s="880"/>
      <c r="G125" s="881"/>
      <c r="H125" s="824" t="s">
        <v>7387</v>
      </c>
      <c r="I125" s="825"/>
      <c r="J125" s="825"/>
      <c r="K125" s="825"/>
      <c r="L125" s="825"/>
      <c r="M125" s="825"/>
      <c r="N125" s="825"/>
      <c r="O125" s="825"/>
      <c r="P125" s="825"/>
      <c r="Q125" s="825"/>
      <c r="R125" s="825"/>
      <c r="S125" s="825"/>
      <c r="T125" s="825"/>
      <c r="U125" s="825"/>
      <c r="V125" s="825"/>
      <c r="W125" s="825"/>
      <c r="X125" s="825"/>
      <c r="Y125" s="825"/>
      <c r="Z125" s="825"/>
      <c r="AA125" s="825"/>
      <c r="AB125" s="825"/>
      <c r="AC125" s="826"/>
      <c r="AD125" s="622">
        <f>'CE MINISTERIALE'!AD125</f>
        <v>0</v>
      </c>
      <c r="AE125" s="851">
        <f>'CE MINISTERIALE'!AE125</f>
        <v>0</v>
      </c>
      <c r="AF125" s="851"/>
      <c r="AG125" s="851"/>
      <c r="AH125" s="851"/>
      <c r="AI125" s="852"/>
      <c r="AJ125" s="615" t="s">
        <v>6571</v>
      </c>
    </row>
    <row r="126" spans="1:36" s="567" customFormat="1" ht="31.15" customHeight="1">
      <c r="A126" s="615"/>
      <c r="B126" s="873" t="s">
        <v>5973</v>
      </c>
      <c r="C126" s="874"/>
      <c r="D126" s="874"/>
      <c r="E126" s="874"/>
      <c r="F126" s="874"/>
      <c r="G126" s="875"/>
      <c r="H126" s="834" t="s">
        <v>7388</v>
      </c>
      <c r="I126" s="835"/>
      <c r="J126" s="835"/>
      <c r="K126" s="835"/>
      <c r="L126" s="835"/>
      <c r="M126" s="835"/>
      <c r="N126" s="835"/>
      <c r="O126" s="835"/>
      <c r="P126" s="835"/>
      <c r="Q126" s="835"/>
      <c r="R126" s="835"/>
      <c r="S126" s="835"/>
      <c r="T126" s="835"/>
      <c r="U126" s="835"/>
      <c r="V126" s="835"/>
      <c r="W126" s="835"/>
      <c r="X126" s="835"/>
      <c r="Y126" s="835"/>
      <c r="Z126" s="835"/>
      <c r="AA126" s="835"/>
      <c r="AB126" s="835"/>
      <c r="AC126" s="836"/>
      <c r="AD126" s="621">
        <f>'CE MINISTERIALE'!AD126</f>
        <v>0</v>
      </c>
      <c r="AE126" s="853">
        <f>'CE MINISTERIALE'!AE126</f>
        <v>0</v>
      </c>
      <c r="AF126" s="853"/>
      <c r="AG126" s="853"/>
      <c r="AH126" s="853"/>
      <c r="AI126" s="854"/>
      <c r="AJ126" s="615" t="s">
        <v>6571</v>
      </c>
    </row>
    <row r="127" spans="1:36" s="567" customFormat="1" ht="33.6" customHeight="1">
      <c r="A127" s="615"/>
      <c r="B127" s="873" t="s">
        <v>5953</v>
      </c>
      <c r="C127" s="874"/>
      <c r="D127" s="874"/>
      <c r="E127" s="874"/>
      <c r="F127" s="874"/>
      <c r="G127" s="875"/>
      <c r="H127" s="834" t="s">
        <v>7389</v>
      </c>
      <c r="I127" s="835"/>
      <c r="J127" s="835"/>
      <c r="K127" s="835"/>
      <c r="L127" s="835"/>
      <c r="M127" s="835"/>
      <c r="N127" s="835"/>
      <c r="O127" s="835"/>
      <c r="P127" s="835"/>
      <c r="Q127" s="835"/>
      <c r="R127" s="835"/>
      <c r="S127" s="835"/>
      <c r="T127" s="835"/>
      <c r="U127" s="835"/>
      <c r="V127" s="835"/>
      <c r="W127" s="835"/>
      <c r="X127" s="835"/>
      <c r="Y127" s="835"/>
      <c r="Z127" s="835"/>
      <c r="AA127" s="835"/>
      <c r="AB127" s="835"/>
      <c r="AC127" s="836"/>
      <c r="AD127" s="621">
        <f>'CE MINISTERIALE'!AD127</f>
        <v>0</v>
      </c>
      <c r="AE127" s="853">
        <f>'CE MINISTERIALE'!AE127</f>
        <v>0</v>
      </c>
      <c r="AF127" s="853"/>
      <c r="AG127" s="853"/>
      <c r="AH127" s="853"/>
      <c r="AI127" s="854"/>
      <c r="AJ127" s="615" t="s">
        <v>6571</v>
      </c>
    </row>
    <row r="128" spans="1:36" s="567" customFormat="1" ht="30" customHeight="1">
      <c r="A128" s="615"/>
      <c r="B128" s="873" t="s">
        <v>5980</v>
      </c>
      <c r="C128" s="874"/>
      <c r="D128" s="874"/>
      <c r="E128" s="874"/>
      <c r="F128" s="874"/>
      <c r="G128" s="875"/>
      <c r="H128" s="834" t="s">
        <v>7390</v>
      </c>
      <c r="I128" s="835"/>
      <c r="J128" s="835"/>
      <c r="K128" s="835"/>
      <c r="L128" s="835"/>
      <c r="M128" s="835"/>
      <c r="N128" s="835"/>
      <c r="O128" s="835"/>
      <c r="P128" s="835"/>
      <c r="Q128" s="835"/>
      <c r="R128" s="835"/>
      <c r="S128" s="835"/>
      <c r="T128" s="835"/>
      <c r="U128" s="835"/>
      <c r="V128" s="835"/>
      <c r="W128" s="835"/>
      <c r="X128" s="835"/>
      <c r="Y128" s="835"/>
      <c r="Z128" s="835"/>
      <c r="AA128" s="835"/>
      <c r="AB128" s="835"/>
      <c r="AC128" s="836"/>
      <c r="AD128" s="621">
        <f>'CE MINISTERIALE'!AD128</f>
        <v>0</v>
      </c>
      <c r="AE128" s="853">
        <f>'CE MINISTERIALE'!AE128</f>
        <v>0</v>
      </c>
      <c r="AF128" s="853"/>
      <c r="AG128" s="853"/>
      <c r="AH128" s="853"/>
      <c r="AI128" s="854"/>
      <c r="AJ128" s="615" t="s">
        <v>6571</v>
      </c>
    </row>
    <row r="129" spans="1:36" s="567" customFormat="1" ht="29.45" customHeight="1">
      <c r="A129" s="615"/>
      <c r="B129" s="831" t="s">
        <v>5961</v>
      </c>
      <c r="C129" s="832"/>
      <c r="D129" s="832"/>
      <c r="E129" s="832"/>
      <c r="F129" s="832"/>
      <c r="G129" s="833"/>
      <c r="H129" s="834" t="s">
        <v>7391</v>
      </c>
      <c r="I129" s="835"/>
      <c r="J129" s="835"/>
      <c r="K129" s="835"/>
      <c r="L129" s="835"/>
      <c r="M129" s="835"/>
      <c r="N129" s="835"/>
      <c r="O129" s="835"/>
      <c r="P129" s="835"/>
      <c r="Q129" s="835"/>
      <c r="R129" s="835"/>
      <c r="S129" s="835"/>
      <c r="T129" s="835"/>
      <c r="U129" s="835"/>
      <c r="V129" s="835"/>
      <c r="W129" s="835"/>
      <c r="X129" s="835"/>
      <c r="Y129" s="835"/>
      <c r="Z129" s="835"/>
      <c r="AA129" s="835"/>
      <c r="AB129" s="835"/>
      <c r="AC129" s="836"/>
      <c r="AD129" s="621">
        <f>'CE MINISTERIALE'!AD129</f>
        <v>0</v>
      </c>
      <c r="AE129" s="853">
        <f>'CE MINISTERIALE'!AE129</f>
        <v>0</v>
      </c>
      <c r="AF129" s="853"/>
      <c r="AG129" s="853"/>
      <c r="AH129" s="853"/>
      <c r="AI129" s="854"/>
      <c r="AJ129" s="615" t="s">
        <v>6571</v>
      </c>
    </row>
    <row r="130" spans="1:36" s="567" customFormat="1" ht="35.450000000000003" customHeight="1">
      <c r="A130" s="615"/>
      <c r="B130" s="873" t="s">
        <v>5967</v>
      </c>
      <c r="C130" s="874"/>
      <c r="D130" s="874"/>
      <c r="E130" s="874"/>
      <c r="F130" s="874"/>
      <c r="G130" s="875"/>
      <c r="H130" s="834" t="s">
        <v>7392</v>
      </c>
      <c r="I130" s="835"/>
      <c r="J130" s="835"/>
      <c r="K130" s="835"/>
      <c r="L130" s="835"/>
      <c r="M130" s="835"/>
      <c r="N130" s="835"/>
      <c r="O130" s="835"/>
      <c r="P130" s="835"/>
      <c r="Q130" s="835"/>
      <c r="R130" s="835"/>
      <c r="S130" s="835"/>
      <c r="T130" s="835"/>
      <c r="U130" s="835"/>
      <c r="V130" s="835"/>
      <c r="W130" s="835"/>
      <c r="X130" s="835"/>
      <c r="Y130" s="835"/>
      <c r="Z130" s="835"/>
      <c r="AA130" s="835"/>
      <c r="AB130" s="835"/>
      <c r="AC130" s="836"/>
      <c r="AD130" s="621">
        <f>'CE MINISTERIALE'!AD130</f>
        <v>0</v>
      </c>
      <c r="AE130" s="853">
        <f>'CE MINISTERIALE'!AE130</f>
        <v>0</v>
      </c>
      <c r="AF130" s="853"/>
      <c r="AG130" s="853"/>
      <c r="AH130" s="853"/>
      <c r="AI130" s="854"/>
      <c r="AJ130" s="615" t="s">
        <v>6571</v>
      </c>
    </row>
    <row r="131" spans="1:36" s="567" customFormat="1" ht="15" customHeight="1">
      <c r="A131" s="615"/>
      <c r="B131" s="873" t="s">
        <v>5991</v>
      </c>
      <c r="C131" s="874"/>
      <c r="D131" s="874"/>
      <c r="E131" s="874"/>
      <c r="F131" s="874"/>
      <c r="G131" s="875"/>
      <c r="H131" s="834" t="s">
        <v>7393</v>
      </c>
      <c r="I131" s="835"/>
      <c r="J131" s="835"/>
      <c r="K131" s="835"/>
      <c r="L131" s="835"/>
      <c r="M131" s="835"/>
      <c r="N131" s="835"/>
      <c r="O131" s="835"/>
      <c r="P131" s="835"/>
      <c r="Q131" s="835"/>
      <c r="R131" s="835"/>
      <c r="S131" s="835"/>
      <c r="T131" s="835"/>
      <c r="U131" s="835"/>
      <c r="V131" s="835"/>
      <c r="W131" s="835"/>
      <c r="X131" s="835"/>
      <c r="Y131" s="835"/>
      <c r="Z131" s="835"/>
      <c r="AA131" s="835"/>
      <c r="AB131" s="835"/>
      <c r="AC131" s="836"/>
      <c r="AD131" s="621">
        <f>'CE MINISTERIALE'!AD131</f>
        <v>0</v>
      </c>
      <c r="AE131" s="853">
        <f>'CE MINISTERIALE'!AE131</f>
        <v>0</v>
      </c>
      <c r="AF131" s="853"/>
      <c r="AG131" s="853"/>
      <c r="AH131" s="853"/>
      <c r="AI131" s="854"/>
      <c r="AJ131" s="615" t="s">
        <v>6571</v>
      </c>
    </row>
    <row r="132" spans="1:36" s="567" customFormat="1" ht="15" customHeight="1">
      <c r="A132" s="615"/>
      <c r="B132" s="879" t="s">
        <v>5940</v>
      </c>
      <c r="C132" s="880"/>
      <c r="D132" s="880"/>
      <c r="E132" s="880"/>
      <c r="F132" s="880"/>
      <c r="G132" s="881"/>
      <c r="H132" s="824" t="s">
        <v>7394</v>
      </c>
      <c r="I132" s="825"/>
      <c r="J132" s="825"/>
      <c r="K132" s="825"/>
      <c r="L132" s="825"/>
      <c r="M132" s="825"/>
      <c r="N132" s="825"/>
      <c r="O132" s="825"/>
      <c r="P132" s="825"/>
      <c r="Q132" s="825"/>
      <c r="R132" s="825"/>
      <c r="S132" s="825"/>
      <c r="T132" s="825"/>
      <c r="U132" s="825"/>
      <c r="V132" s="825"/>
      <c r="W132" s="825"/>
      <c r="X132" s="825"/>
      <c r="Y132" s="825"/>
      <c r="Z132" s="825"/>
      <c r="AA132" s="825"/>
      <c r="AB132" s="825"/>
      <c r="AC132" s="826"/>
      <c r="AD132" s="621">
        <f>'CE MINISTERIALE'!AD132</f>
        <v>0</v>
      </c>
      <c r="AE132" s="853">
        <f>'CE MINISTERIALE'!AE132</f>
        <v>0</v>
      </c>
      <c r="AF132" s="853"/>
      <c r="AG132" s="853"/>
      <c r="AH132" s="853"/>
      <c r="AI132" s="854"/>
      <c r="AJ132" s="615" t="s">
        <v>6571</v>
      </c>
    </row>
    <row r="133" spans="1:36" s="567" customFormat="1" ht="15" customHeight="1">
      <c r="A133" s="615"/>
      <c r="B133" s="879" t="s">
        <v>6725</v>
      </c>
      <c r="C133" s="880"/>
      <c r="D133" s="880"/>
      <c r="E133" s="880"/>
      <c r="F133" s="880"/>
      <c r="G133" s="881"/>
      <c r="H133" s="824" t="s">
        <v>7395</v>
      </c>
      <c r="I133" s="825"/>
      <c r="J133" s="825"/>
      <c r="K133" s="825"/>
      <c r="L133" s="825"/>
      <c r="M133" s="825"/>
      <c r="N133" s="825"/>
      <c r="O133" s="825"/>
      <c r="P133" s="825"/>
      <c r="Q133" s="825"/>
      <c r="R133" s="825"/>
      <c r="S133" s="825"/>
      <c r="T133" s="825"/>
      <c r="U133" s="825"/>
      <c r="V133" s="825"/>
      <c r="W133" s="825"/>
      <c r="X133" s="825"/>
      <c r="Y133" s="825"/>
      <c r="Z133" s="825"/>
      <c r="AA133" s="825"/>
      <c r="AB133" s="825"/>
      <c r="AC133" s="826"/>
      <c r="AD133" s="622">
        <f>'CE MINISTERIALE'!AD133</f>
        <v>0</v>
      </c>
      <c r="AE133" s="851">
        <f>'CE MINISTERIALE'!AE133</f>
        <v>0</v>
      </c>
      <c r="AF133" s="851"/>
      <c r="AG133" s="851"/>
      <c r="AH133" s="851"/>
      <c r="AI133" s="852"/>
      <c r="AJ133" s="615" t="s">
        <v>6571</v>
      </c>
    </row>
    <row r="134" spans="1:36" s="567" customFormat="1" ht="15" customHeight="1">
      <c r="A134" s="615"/>
      <c r="B134" s="873" t="s">
        <v>5464</v>
      </c>
      <c r="C134" s="874"/>
      <c r="D134" s="874"/>
      <c r="E134" s="874"/>
      <c r="F134" s="874"/>
      <c r="G134" s="875"/>
      <c r="H134" s="834" t="s">
        <v>7396</v>
      </c>
      <c r="I134" s="835"/>
      <c r="J134" s="835"/>
      <c r="K134" s="835"/>
      <c r="L134" s="835"/>
      <c r="M134" s="835"/>
      <c r="N134" s="835"/>
      <c r="O134" s="835"/>
      <c r="P134" s="835"/>
      <c r="Q134" s="835"/>
      <c r="R134" s="835"/>
      <c r="S134" s="835"/>
      <c r="T134" s="835"/>
      <c r="U134" s="835"/>
      <c r="V134" s="835"/>
      <c r="W134" s="835"/>
      <c r="X134" s="835"/>
      <c r="Y134" s="835"/>
      <c r="Z134" s="835"/>
      <c r="AA134" s="835"/>
      <c r="AB134" s="835"/>
      <c r="AC134" s="836"/>
      <c r="AD134" s="621">
        <f>'CE MINISTERIALE'!AD134</f>
        <v>0</v>
      </c>
      <c r="AE134" s="827">
        <f>'CE MINISTERIALE'!AE134</f>
        <v>0</v>
      </c>
      <c r="AF134" s="827"/>
      <c r="AG134" s="827"/>
      <c r="AH134" s="827"/>
      <c r="AI134" s="828"/>
      <c r="AJ134" s="615" t="s">
        <v>6571</v>
      </c>
    </row>
    <row r="135" spans="1:36" s="567" customFormat="1" ht="15" customHeight="1">
      <c r="A135" s="615"/>
      <c r="B135" s="873" t="s">
        <v>5613</v>
      </c>
      <c r="C135" s="874"/>
      <c r="D135" s="874"/>
      <c r="E135" s="874"/>
      <c r="F135" s="874"/>
      <c r="G135" s="875"/>
      <c r="H135" s="834" t="s">
        <v>7397</v>
      </c>
      <c r="I135" s="835"/>
      <c r="J135" s="835"/>
      <c r="K135" s="835"/>
      <c r="L135" s="835"/>
      <c r="M135" s="835"/>
      <c r="N135" s="835"/>
      <c r="O135" s="835"/>
      <c r="P135" s="835"/>
      <c r="Q135" s="835"/>
      <c r="R135" s="835"/>
      <c r="S135" s="835"/>
      <c r="T135" s="835"/>
      <c r="U135" s="835"/>
      <c r="V135" s="835"/>
      <c r="W135" s="835"/>
      <c r="X135" s="835"/>
      <c r="Y135" s="835"/>
      <c r="Z135" s="835"/>
      <c r="AA135" s="835"/>
      <c r="AB135" s="835"/>
      <c r="AC135" s="836"/>
      <c r="AD135" s="621">
        <f>'CE MINISTERIALE'!AD135</f>
        <v>0</v>
      </c>
      <c r="AE135" s="827">
        <f>'CE MINISTERIALE'!AE135</f>
        <v>0</v>
      </c>
      <c r="AF135" s="827"/>
      <c r="AG135" s="827"/>
      <c r="AH135" s="827"/>
      <c r="AI135" s="828"/>
      <c r="AJ135" s="615" t="s">
        <v>6571</v>
      </c>
    </row>
    <row r="136" spans="1:36" s="567" customFormat="1" ht="15" customHeight="1">
      <c r="A136" s="615"/>
      <c r="B136" s="873" t="s">
        <v>5448</v>
      </c>
      <c r="C136" s="874"/>
      <c r="D136" s="874"/>
      <c r="E136" s="874"/>
      <c r="F136" s="874"/>
      <c r="G136" s="875"/>
      <c r="H136" s="834" t="s">
        <v>7398</v>
      </c>
      <c r="I136" s="835"/>
      <c r="J136" s="835"/>
      <c r="K136" s="835"/>
      <c r="L136" s="835"/>
      <c r="M136" s="835"/>
      <c r="N136" s="835"/>
      <c r="O136" s="835"/>
      <c r="P136" s="835"/>
      <c r="Q136" s="835"/>
      <c r="R136" s="835"/>
      <c r="S136" s="835"/>
      <c r="T136" s="835"/>
      <c r="U136" s="835"/>
      <c r="V136" s="835"/>
      <c r="W136" s="835"/>
      <c r="X136" s="835"/>
      <c r="Y136" s="835"/>
      <c r="Z136" s="835"/>
      <c r="AA136" s="835"/>
      <c r="AB136" s="835"/>
      <c r="AC136" s="836"/>
      <c r="AD136" s="621">
        <f>'CE MINISTERIALE'!AD136</f>
        <v>0</v>
      </c>
      <c r="AE136" s="827">
        <f>'CE MINISTERIALE'!AE136</f>
        <v>0</v>
      </c>
      <c r="AF136" s="827"/>
      <c r="AG136" s="827"/>
      <c r="AH136" s="827"/>
      <c r="AI136" s="828"/>
      <c r="AJ136" s="615" t="s">
        <v>6571</v>
      </c>
    </row>
    <row r="137" spans="1:36" s="567" customFormat="1" ht="15" customHeight="1">
      <c r="A137" s="615"/>
      <c r="B137" s="879" t="s">
        <v>6730</v>
      </c>
      <c r="C137" s="880"/>
      <c r="D137" s="880"/>
      <c r="E137" s="880"/>
      <c r="F137" s="880"/>
      <c r="G137" s="881"/>
      <c r="H137" s="824" t="s">
        <v>7399</v>
      </c>
      <c r="I137" s="825"/>
      <c r="J137" s="825"/>
      <c r="K137" s="825"/>
      <c r="L137" s="825"/>
      <c r="M137" s="825"/>
      <c r="N137" s="825"/>
      <c r="O137" s="825"/>
      <c r="P137" s="825"/>
      <c r="Q137" s="825"/>
      <c r="R137" s="825"/>
      <c r="S137" s="825"/>
      <c r="T137" s="825"/>
      <c r="U137" s="825"/>
      <c r="V137" s="825"/>
      <c r="W137" s="825"/>
      <c r="X137" s="825"/>
      <c r="Y137" s="825"/>
      <c r="Z137" s="825"/>
      <c r="AA137" s="825"/>
      <c r="AB137" s="825"/>
      <c r="AC137" s="826"/>
      <c r="AD137" s="622">
        <f>'CE MINISTERIALE'!AD137</f>
        <v>0</v>
      </c>
      <c r="AE137" s="829">
        <f>'CE MINISTERIALE'!AE137</f>
        <v>0</v>
      </c>
      <c r="AF137" s="829"/>
      <c r="AG137" s="829"/>
      <c r="AH137" s="829"/>
      <c r="AI137" s="830"/>
      <c r="AJ137" s="615" t="s">
        <v>6571</v>
      </c>
    </row>
    <row r="138" spans="1:36" s="567" customFormat="1" ht="15" customHeight="1">
      <c r="A138" s="615"/>
      <c r="B138" s="879"/>
      <c r="C138" s="880"/>
      <c r="D138" s="880"/>
      <c r="E138" s="880"/>
      <c r="F138" s="880"/>
      <c r="G138" s="881"/>
      <c r="H138" s="938" t="s">
        <v>7400</v>
      </c>
      <c r="I138" s="939"/>
      <c r="J138" s="939"/>
      <c r="K138" s="939"/>
      <c r="L138" s="939"/>
      <c r="M138" s="939"/>
      <c r="N138" s="939"/>
      <c r="O138" s="939"/>
      <c r="P138" s="939"/>
      <c r="Q138" s="939"/>
      <c r="R138" s="939"/>
      <c r="S138" s="939"/>
      <c r="T138" s="939"/>
      <c r="U138" s="939"/>
      <c r="V138" s="939"/>
      <c r="W138" s="939"/>
      <c r="X138" s="939"/>
      <c r="Y138" s="939"/>
      <c r="Z138" s="939"/>
      <c r="AA138" s="939"/>
      <c r="AB138" s="939"/>
      <c r="AC138" s="940"/>
      <c r="AD138" s="621">
        <f>'CE MINISTERIALE'!AD138</f>
        <v>0</v>
      </c>
      <c r="AE138" s="827">
        <f>'CE MINISTERIALE'!AE138</f>
        <v>0</v>
      </c>
      <c r="AF138" s="827"/>
      <c r="AG138" s="827"/>
      <c r="AH138" s="827"/>
      <c r="AI138" s="828"/>
      <c r="AJ138" s="615" t="s">
        <v>6571</v>
      </c>
    </row>
    <row r="139" spans="1:36" s="567" customFormat="1" ht="15" customHeight="1">
      <c r="A139" s="615"/>
      <c r="B139" s="879" t="s">
        <v>6733</v>
      </c>
      <c r="C139" s="880"/>
      <c r="D139" s="880"/>
      <c r="E139" s="880"/>
      <c r="F139" s="880"/>
      <c r="G139" s="881"/>
      <c r="H139" s="824" t="s">
        <v>7401</v>
      </c>
      <c r="I139" s="825"/>
      <c r="J139" s="825"/>
      <c r="K139" s="825"/>
      <c r="L139" s="825"/>
      <c r="M139" s="825"/>
      <c r="N139" s="825"/>
      <c r="O139" s="825"/>
      <c r="P139" s="825"/>
      <c r="Q139" s="825"/>
      <c r="R139" s="825"/>
      <c r="S139" s="825"/>
      <c r="T139" s="825"/>
      <c r="U139" s="825"/>
      <c r="V139" s="825"/>
      <c r="W139" s="825"/>
      <c r="X139" s="825"/>
      <c r="Y139" s="825"/>
      <c r="Z139" s="825"/>
      <c r="AA139" s="825"/>
      <c r="AB139" s="825"/>
      <c r="AC139" s="826"/>
      <c r="AD139" s="622">
        <f>'CE MINISTERIALE'!AD139</f>
        <v>0</v>
      </c>
      <c r="AE139" s="829">
        <f>'CE MINISTERIALE'!AE139</f>
        <v>0</v>
      </c>
      <c r="AF139" s="829"/>
      <c r="AG139" s="829"/>
      <c r="AH139" s="829"/>
      <c r="AI139" s="830"/>
      <c r="AJ139" s="615" t="s">
        <v>6571</v>
      </c>
    </row>
    <row r="140" spans="1:36" s="567" customFormat="1" ht="15" customHeight="1">
      <c r="A140" s="615"/>
      <c r="B140" s="873" t="s">
        <v>6735</v>
      </c>
      <c r="C140" s="874"/>
      <c r="D140" s="874"/>
      <c r="E140" s="874"/>
      <c r="F140" s="874"/>
      <c r="G140" s="875"/>
      <c r="H140" s="834" t="s">
        <v>7402</v>
      </c>
      <c r="I140" s="835"/>
      <c r="J140" s="835"/>
      <c r="K140" s="835"/>
      <c r="L140" s="835"/>
      <c r="M140" s="835"/>
      <c r="N140" s="835"/>
      <c r="O140" s="835"/>
      <c r="P140" s="835"/>
      <c r="Q140" s="835"/>
      <c r="R140" s="835"/>
      <c r="S140" s="835"/>
      <c r="T140" s="835"/>
      <c r="U140" s="835"/>
      <c r="V140" s="835"/>
      <c r="W140" s="835"/>
      <c r="X140" s="835"/>
      <c r="Y140" s="835"/>
      <c r="Z140" s="835"/>
      <c r="AA140" s="835"/>
      <c r="AB140" s="835"/>
      <c r="AC140" s="836"/>
      <c r="AD140" s="622">
        <f>'CE MINISTERIALE'!AD140</f>
        <v>0</v>
      </c>
      <c r="AE140" s="851">
        <f>'CE MINISTERIALE'!AE140</f>
        <v>0</v>
      </c>
      <c r="AF140" s="851"/>
      <c r="AG140" s="851"/>
      <c r="AH140" s="851"/>
      <c r="AI140" s="852"/>
      <c r="AJ140" s="615" t="s">
        <v>6571</v>
      </c>
    </row>
    <row r="141" spans="1:36" s="567" customFormat="1" ht="18.600000000000001" customHeight="1">
      <c r="A141" s="615"/>
      <c r="B141" s="867" t="s">
        <v>6737</v>
      </c>
      <c r="C141" s="868"/>
      <c r="D141" s="868"/>
      <c r="E141" s="868"/>
      <c r="F141" s="868"/>
      <c r="G141" s="869"/>
      <c r="H141" s="870" t="s">
        <v>7403</v>
      </c>
      <c r="I141" s="871"/>
      <c r="J141" s="871"/>
      <c r="K141" s="871"/>
      <c r="L141" s="871"/>
      <c r="M141" s="871"/>
      <c r="N141" s="871"/>
      <c r="O141" s="871"/>
      <c r="P141" s="871"/>
      <c r="Q141" s="871"/>
      <c r="R141" s="871"/>
      <c r="S141" s="871"/>
      <c r="T141" s="871"/>
      <c r="U141" s="871"/>
      <c r="V141" s="871"/>
      <c r="W141" s="871"/>
      <c r="X141" s="871"/>
      <c r="Y141" s="871"/>
      <c r="Z141" s="871"/>
      <c r="AA141" s="871"/>
      <c r="AB141" s="871"/>
      <c r="AC141" s="872"/>
      <c r="AD141" s="625">
        <f>'CE MINISTERIALE'!AD141</f>
        <v>0</v>
      </c>
      <c r="AE141" s="851">
        <f>'CE MINISTERIALE'!AE141</f>
        <v>0</v>
      </c>
      <c r="AF141" s="851"/>
      <c r="AG141" s="851"/>
      <c r="AH141" s="851"/>
      <c r="AI141" s="852"/>
      <c r="AJ141" s="615" t="s">
        <v>6571</v>
      </c>
    </row>
    <row r="142" spans="1:36" s="567" customFormat="1" ht="26.45" customHeight="1">
      <c r="A142" s="615"/>
      <c r="B142" s="861" t="s">
        <v>2478</v>
      </c>
      <c r="C142" s="862"/>
      <c r="D142" s="862"/>
      <c r="E142" s="862"/>
      <c r="F142" s="862"/>
      <c r="G142" s="863"/>
      <c r="H142" s="864" t="s">
        <v>7404</v>
      </c>
      <c r="I142" s="865"/>
      <c r="J142" s="865"/>
      <c r="K142" s="865"/>
      <c r="L142" s="865"/>
      <c r="M142" s="865"/>
      <c r="N142" s="865"/>
      <c r="O142" s="865"/>
      <c r="P142" s="865"/>
      <c r="Q142" s="865"/>
      <c r="R142" s="865"/>
      <c r="S142" s="865"/>
      <c r="T142" s="865"/>
      <c r="U142" s="865"/>
      <c r="V142" s="865"/>
      <c r="W142" s="865"/>
      <c r="X142" s="865"/>
      <c r="Y142" s="865"/>
      <c r="Z142" s="865"/>
      <c r="AA142" s="865"/>
      <c r="AB142" s="865"/>
      <c r="AC142" s="866"/>
      <c r="AD142" s="621">
        <f>'CE MINISTERIALE'!AD142</f>
        <v>0</v>
      </c>
      <c r="AE142" s="827">
        <f>'CE MINISTERIALE'!AE142</f>
        <v>0</v>
      </c>
      <c r="AF142" s="827"/>
      <c r="AG142" s="827"/>
      <c r="AH142" s="827"/>
      <c r="AI142" s="828"/>
      <c r="AJ142" s="615" t="s">
        <v>6571</v>
      </c>
    </row>
    <row r="143" spans="1:36" s="567" customFormat="1" ht="15" customHeight="1">
      <c r="A143" s="615"/>
      <c r="B143" s="861" t="s">
        <v>2490</v>
      </c>
      <c r="C143" s="862"/>
      <c r="D143" s="862"/>
      <c r="E143" s="862"/>
      <c r="F143" s="862"/>
      <c r="G143" s="863"/>
      <c r="H143" s="864" t="s">
        <v>7405</v>
      </c>
      <c r="I143" s="865"/>
      <c r="J143" s="865"/>
      <c r="K143" s="865"/>
      <c r="L143" s="865"/>
      <c r="M143" s="865"/>
      <c r="N143" s="865"/>
      <c r="O143" s="865"/>
      <c r="P143" s="865"/>
      <c r="Q143" s="865"/>
      <c r="R143" s="865"/>
      <c r="S143" s="865"/>
      <c r="T143" s="865"/>
      <c r="U143" s="865"/>
      <c r="V143" s="865"/>
      <c r="W143" s="865"/>
      <c r="X143" s="865"/>
      <c r="Y143" s="865"/>
      <c r="Z143" s="865"/>
      <c r="AA143" s="865"/>
      <c r="AB143" s="865"/>
      <c r="AC143" s="866"/>
      <c r="AD143" s="621">
        <f>'CE MINISTERIALE'!AD143</f>
        <v>0</v>
      </c>
      <c r="AE143" s="827">
        <f>'CE MINISTERIALE'!AE143</f>
        <v>0</v>
      </c>
      <c r="AF143" s="827"/>
      <c r="AG143" s="827"/>
      <c r="AH143" s="827"/>
      <c r="AI143" s="828"/>
      <c r="AJ143" s="615" t="s">
        <v>6571</v>
      </c>
    </row>
    <row r="144" spans="1:36" s="567" customFormat="1" ht="15" customHeight="1">
      <c r="A144" s="615"/>
      <c r="B144" s="861" t="s">
        <v>2502</v>
      </c>
      <c r="C144" s="862"/>
      <c r="D144" s="862"/>
      <c r="E144" s="862"/>
      <c r="F144" s="862"/>
      <c r="G144" s="863"/>
      <c r="H144" s="864" t="s">
        <v>7406</v>
      </c>
      <c r="I144" s="865"/>
      <c r="J144" s="865"/>
      <c r="K144" s="865"/>
      <c r="L144" s="865"/>
      <c r="M144" s="865"/>
      <c r="N144" s="865"/>
      <c r="O144" s="865"/>
      <c r="P144" s="865"/>
      <c r="Q144" s="865"/>
      <c r="R144" s="865"/>
      <c r="S144" s="865"/>
      <c r="T144" s="865"/>
      <c r="U144" s="865"/>
      <c r="V144" s="865"/>
      <c r="W144" s="865"/>
      <c r="X144" s="865"/>
      <c r="Y144" s="865"/>
      <c r="Z144" s="865"/>
      <c r="AA144" s="865"/>
      <c r="AB144" s="865"/>
      <c r="AC144" s="866"/>
      <c r="AD144" s="621">
        <f>'CE MINISTERIALE'!AD144</f>
        <v>0</v>
      </c>
      <c r="AE144" s="827">
        <f>'CE MINISTERIALE'!AE144</f>
        <v>0</v>
      </c>
      <c r="AF144" s="827"/>
      <c r="AG144" s="827"/>
      <c r="AH144" s="827"/>
      <c r="AI144" s="828"/>
      <c r="AJ144" s="615" t="s">
        <v>6571</v>
      </c>
    </row>
    <row r="145" spans="1:36" s="567" customFormat="1" ht="15" customHeight="1">
      <c r="A145" s="615"/>
      <c r="B145" s="867" t="s">
        <v>6742</v>
      </c>
      <c r="C145" s="868"/>
      <c r="D145" s="868"/>
      <c r="E145" s="868"/>
      <c r="F145" s="868"/>
      <c r="G145" s="869"/>
      <c r="H145" s="870" t="s">
        <v>7407</v>
      </c>
      <c r="I145" s="871"/>
      <c r="J145" s="871"/>
      <c r="K145" s="871"/>
      <c r="L145" s="871"/>
      <c r="M145" s="871"/>
      <c r="N145" s="871"/>
      <c r="O145" s="871"/>
      <c r="P145" s="871"/>
      <c r="Q145" s="871"/>
      <c r="R145" s="871"/>
      <c r="S145" s="871"/>
      <c r="T145" s="871"/>
      <c r="U145" s="871"/>
      <c r="V145" s="871"/>
      <c r="W145" s="871"/>
      <c r="X145" s="871"/>
      <c r="Y145" s="871"/>
      <c r="Z145" s="871"/>
      <c r="AA145" s="871"/>
      <c r="AB145" s="871"/>
      <c r="AC145" s="872"/>
      <c r="AD145" s="625">
        <f>'CE MINISTERIALE'!AD145</f>
        <v>0</v>
      </c>
      <c r="AE145" s="851">
        <f>'CE MINISTERIALE'!AE145</f>
        <v>0</v>
      </c>
      <c r="AF145" s="851"/>
      <c r="AG145" s="851"/>
      <c r="AH145" s="851"/>
      <c r="AI145" s="852"/>
      <c r="AJ145" s="615" t="s">
        <v>6571</v>
      </c>
    </row>
    <row r="146" spans="1:36" s="567" customFormat="1" ht="15" customHeight="1">
      <c r="A146" s="615" t="s">
        <v>6586</v>
      </c>
      <c r="B146" s="861" t="s">
        <v>6744</v>
      </c>
      <c r="C146" s="862"/>
      <c r="D146" s="862"/>
      <c r="E146" s="862"/>
      <c r="F146" s="862"/>
      <c r="G146" s="863"/>
      <c r="H146" s="848" t="s">
        <v>7408</v>
      </c>
      <c r="I146" s="849"/>
      <c r="J146" s="849"/>
      <c r="K146" s="849"/>
      <c r="L146" s="849"/>
      <c r="M146" s="849"/>
      <c r="N146" s="849"/>
      <c r="O146" s="849"/>
      <c r="P146" s="849"/>
      <c r="Q146" s="849"/>
      <c r="R146" s="849"/>
      <c r="S146" s="849"/>
      <c r="T146" s="849"/>
      <c r="U146" s="849"/>
      <c r="V146" s="849"/>
      <c r="W146" s="849"/>
      <c r="X146" s="849"/>
      <c r="Y146" s="849"/>
      <c r="Z146" s="849"/>
      <c r="AA146" s="849"/>
      <c r="AB146" s="849"/>
      <c r="AC146" s="850"/>
      <c r="AD146" s="621">
        <f>'CE MINISTERIALE'!AD146</f>
        <v>0</v>
      </c>
      <c r="AE146" s="827">
        <f>'CE MINISTERIALE'!AE146</f>
        <v>0</v>
      </c>
      <c r="AF146" s="827"/>
      <c r="AG146" s="827"/>
      <c r="AH146" s="827"/>
      <c r="AI146" s="828"/>
      <c r="AJ146" s="615" t="s">
        <v>6571</v>
      </c>
    </row>
    <row r="147" spans="1:36" s="567" customFormat="1" ht="15" customHeight="1">
      <c r="A147" s="615" t="s">
        <v>6643</v>
      </c>
      <c r="B147" s="861" t="s">
        <v>2511</v>
      </c>
      <c r="C147" s="862"/>
      <c r="D147" s="862"/>
      <c r="E147" s="862"/>
      <c r="F147" s="862"/>
      <c r="G147" s="863"/>
      <c r="H147" s="848" t="s">
        <v>7409</v>
      </c>
      <c r="I147" s="849"/>
      <c r="J147" s="849"/>
      <c r="K147" s="849"/>
      <c r="L147" s="849"/>
      <c r="M147" s="849"/>
      <c r="N147" s="849"/>
      <c r="O147" s="849"/>
      <c r="P147" s="849"/>
      <c r="Q147" s="849"/>
      <c r="R147" s="849"/>
      <c r="S147" s="849"/>
      <c r="T147" s="849"/>
      <c r="U147" s="849"/>
      <c r="V147" s="849"/>
      <c r="W147" s="849"/>
      <c r="X147" s="849"/>
      <c r="Y147" s="849"/>
      <c r="Z147" s="849"/>
      <c r="AA147" s="849"/>
      <c r="AB147" s="849"/>
      <c r="AC147" s="850"/>
      <c r="AD147" s="621">
        <f>'CE MINISTERIALE'!AD147</f>
        <v>0</v>
      </c>
      <c r="AE147" s="827">
        <f>'CE MINISTERIALE'!AE147</f>
        <v>0</v>
      </c>
      <c r="AF147" s="827"/>
      <c r="AG147" s="827"/>
      <c r="AH147" s="827"/>
      <c r="AI147" s="828"/>
      <c r="AJ147" s="615" t="s">
        <v>6571</v>
      </c>
    </row>
    <row r="148" spans="1:36" s="567" customFormat="1" ht="15" customHeight="1">
      <c r="A148" s="615"/>
      <c r="B148" s="861" t="s">
        <v>2518</v>
      </c>
      <c r="C148" s="862"/>
      <c r="D148" s="862"/>
      <c r="E148" s="862"/>
      <c r="F148" s="862"/>
      <c r="G148" s="863"/>
      <c r="H148" s="848" t="s">
        <v>7410</v>
      </c>
      <c r="I148" s="849"/>
      <c r="J148" s="849"/>
      <c r="K148" s="849"/>
      <c r="L148" s="849"/>
      <c r="M148" s="849"/>
      <c r="N148" s="849"/>
      <c r="O148" s="849"/>
      <c r="P148" s="849"/>
      <c r="Q148" s="849"/>
      <c r="R148" s="849"/>
      <c r="S148" s="849"/>
      <c r="T148" s="849"/>
      <c r="U148" s="849"/>
      <c r="V148" s="849"/>
      <c r="W148" s="849"/>
      <c r="X148" s="849"/>
      <c r="Y148" s="849"/>
      <c r="Z148" s="849"/>
      <c r="AA148" s="849"/>
      <c r="AB148" s="849"/>
      <c r="AC148" s="850"/>
      <c r="AD148" s="621">
        <f>'CE MINISTERIALE'!AD148</f>
        <v>0</v>
      </c>
      <c r="AE148" s="827">
        <f>'CE MINISTERIALE'!AE148</f>
        <v>0</v>
      </c>
      <c r="AF148" s="827"/>
      <c r="AG148" s="827"/>
      <c r="AH148" s="827"/>
      <c r="AI148" s="828"/>
      <c r="AJ148" s="615" t="s">
        <v>6571</v>
      </c>
    </row>
    <row r="149" spans="1:36" s="567" customFormat="1" ht="15" customHeight="1">
      <c r="A149" s="615"/>
      <c r="B149" s="867" t="s">
        <v>6748</v>
      </c>
      <c r="C149" s="868"/>
      <c r="D149" s="868"/>
      <c r="E149" s="868"/>
      <c r="F149" s="868"/>
      <c r="G149" s="869"/>
      <c r="H149" s="870" t="s">
        <v>7411</v>
      </c>
      <c r="I149" s="871"/>
      <c r="J149" s="871"/>
      <c r="K149" s="871"/>
      <c r="L149" s="871"/>
      <c r="M149" s="871"/>
      <c r="N149" s="871"/>
      <c r="O149" s="871"/>
      <c r="P149" s="871"/>
      <c r="Q149" s="871"/>
      <c r="R149" s="871"/>
      <c r="S149" s="871"/>
      <c r="T149" s="871"/>
      <c r="U149" s="871"/>
      <c r="V149" s="871"/>
      <c r="W149" s="871"/>
      <c r="X149" s="871"/>
      <c r="Y149" s="871"/>
      <c r="Z149" s="871"/>
      <c r="AA149" s="871"/>
      <c r="AB149" s="871"/>
      <c r="AC149" s="872"/>
      <c r="AD149" s="625">
        <f>'CE MINISTERIALE'!AD149</f>
        <v>0</v>
      </c>
      <c r="AE149" s="851">
        <f>'CE MINISTERIALE'!AE149</f>
        <v>0</v>
      </c>
      <c r="AF149" s="851"/>
      <c r="AG149" s="851"/>
      <c r="AH149" s="851"/>
      <c r="AI149" s="852"/>
      <c r="AJ149" s="615" t="s">
        <v>6571</v>
      </c>
    </row>
    <row r="150" spans="1:36" s="567" customFormat="1" ht="18" customHeight="1">
      <c r="A150" s="615"/>
      <c r="B150" s="861" t="s">
        <v>2549</v>
      </c>
      <c r="C150" s="862"/>
      <c r="D150" s="862"/>
      <c r="E150" s="862"/>
      <c r="F150" s="862"/>
      <c r="G150" s="863"/>
      <c r="H150" s="864" t="s">
        <v>7412</v>
      </c>
      <c r="I150" s="865"/>
      <c r="J150" s="865"/>
      <c r="K150" s="865"/>
      <c r="L150" s="865"/>
      <c r="M150" s="865"/>
      <c r="N150" s="865"/>
      <c r="O150" s="865"/>
      <c r="P150" s="865"/>
      <c r="Q150" s="865"/>
      <c r="R150" s="865"/>
      <c r="S150" s="865"/>
      <c r="T150" s="865"/>
      <c r="U150" s="865"/>
      <c r="V150" s="865"/>
      <c r="W150" s="865"/>
      <c r="X150" s="865"/>
      <c r="Y150" s="865"/>
      <c r="Z150" s="865"/>
      <c r="AA150" s="865"/>
      <c r="AB150" s="865"/>
      <c r="AC150" s="866"/>
      <c r="AD150" s="621">
        <f>'CE MINISTERIALE'!AD150</f>
        <v>0</v>
      </c>
      <c r="AE150" s="827">
        <f>'CE MINISTERIALE'!AE150</f>
        <v>0</v>
      </c>
      <c r="AF150" s="827"/>
      <c r="AG150" s="827"/>
      <c r="AH150" s="827"/>
      <c r="AI150" s="828"/>
      <c r="AJ150" s="615" t="s">
        <v>6571</v>
      </c>
    </row>
    <row r="151" spans="1:36" s="567" customFormat="1" ht="18" customHeight="1">
      <c r="A151" s="615"/>
      <c r="B151" s="861" t="s">
        <v>2554</v>
      </c>
      <c r="C151" s="862"/>
      <c r="D151" s="862"/>
      <c r="E151" s="862"/>
      <c r="F151" s="862"/>
      <c r="G151" s="863"/>
      <c r="H151" s="864" t="s">
        <v>7413</v>
      </c>
      <c r="I151" s="865"/>
      <c r="J151" s="865"/>
      <c r="K151" s="865"/>
      <c r="L151" s="865"/>
      <c r="M151" s="865"/>
      <c r="N151" s="865"/>
      <c r="O151" s="865"/>
      <c r="P151" s="865"/>
      <c r="Q151" s="865"/>
      <c r="R151" s="865"/>
      <c r="S151" s="865"/>
      <c r="T151" s="865"/>
      <c r="U151" s="865"/>
      <c r="V151" s="865"/>
      <c r="W151" s="865"/>
      <c r="X151" s="865"/>
      <c r="Y151" s="865"/>
      <c r="Z151" s="865"/>
      <c r="AA151" s="865"/>
      <c r="AB151" s="865"/>
      <c r="AC151" s="866"/>
      <c r="AD151" s="621">
        <f>'CE MINISTERIALE'!AD151</f>
        <v>0</v>
      </c>
      <c r="AE151" s="827">
        <f>'CE MINISTERIALE'!AE151</f>
        <v>0</v>
      </c>
      <c r="AF151" s="827"/>
      <c r="AG151" s="827"/>
      <c r="AH151" s="827"/>
      <c r="AI151" s="828"/>
      <c r="AJ151" s="615" t="s">
        <v>6571</v>
      </c>
    </row>
    <row r="152" spans="1:36" s="567" customFormat="1" ht="18" customHeight="1">
      <c r="A152" s="615"/>
      <c r="B152" s="861" t="s">
        <v>2560</v>
      </c>
      <c r="C152" s="862"/>
      <c r="D152" s="862"/>
      <c r="E152" s="862"/>
      <c r="F152" s="862"/>
      <c r="G152" s="863"/>
      <c r="H152" s="864" t="s">
        <v>7414</v>
      </c>
      <c r="I152" s="865"/>
      <c r="J152" s="865"/>
      <c r="K152" s="865"/>
      <c r="L152" s="865"/>
      <c r="M152" s="865"/>
      <c r="N152" s="865"/>
      <c r="O152" s="865"/>
      <c r="P152" s="865"/>
      <c r="Q152" s="865"/>
      <c r="R152" s="865"/>
      <c r="S152" s="865"/>
      <c r="T152" s="865"/>
      <c r="U152" s="865"/>
      <c r="V152" s="865"/>
      <c r="W152" s="865"/>
      <c r="X152" s="865"/>
      <c r="Y152" s="865"/>
      <c r="Z152" s="865"/>
      <c r="AA152" s="865"/>
      <c r="AB152" s="865"/>
      <c r="AC152" s="866"/>
      <c r="AD152" s="621">
        <f>'CE MINISTERIALE'!AD152</f>
        <v>0</v>
      </c>
      <c r="AE152" s="827">
        <f>'CE MINISTERIALE'!AE152</f>
        <v>0</v>
      </c>
      <c r="AF152" s="827"/>
      <c r="AG152" s="827"/>
      <c r="AH152" s="827"/>
      <c r="AI152" s="828"/>
      <c r="AJ152" s="615" t="s">
        <v>6571</v>
      </c>
    </row>
    <row r="153" spans="1:36" s="567" customFormat="1" ht="15" customHeight="1">
      <c r="A153" s="615"/>
      <c r="B153" s="867" t="s">
        <v>2525</v>
      </c>
      <c r="C153" s="868"/>
      <c r="D153" s="868"/>
      <c r="E153" s="868"/>
      <c r="F153" s="868"/>
      <c r="G153" s="869"/>
      <c r="H153" s="870" t="s">
        <v>7415</v>
      </c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2"/>
      <c r="AD153" s="621">
        <f>'CE MINISTERIALE'!AD153</f>
        <v>0</v>
      </c>
      <c r="AE153" s="827">
        <f>'CE MINISTERIALE'!AE153</f>
        <v>0</v>
      </c>
      <c r="AF153" s="827"/>
      <c r="AG153" s="827"/>
      <c r="AH153" s="827"/>
      <c r="AI153" s="828"/>
      <c r="AJ153" s="615" t="s">
        <v>6571</v>
      </c>
    </row>
    <row r="154" spans="1:36" s="567" customFormat="1" ht="15" customHeight="1">
      <c r="A154" s="615"/>
      <c r="B154" s="867" t="s">
        <v>2534</v>
      </c>
      <c r="C154" s="868"/>
      <c r="D154" s="868"/>
      <c r="E154" s="868"/>
      <c r="F154" s="868"/>
      <c r="G154" s="869"/>
      <c r="H154" s="870" t="s">
        <v>7416</v>
      </c>
      <c r="I154" s="871"/>
      <c r="J154" s="871"/>
      <c r="K154" s="871"/>
      <c r="L154" s="871"/>
      <c r="M154" s="871"/>
      <c r="N154" s="871"/>
      <c r="O154" s="871"/>
      <c r="P154" s="871"/>
      <c r="Q154" s="871"/>
      <c r="R154" s="871"/>
      <c r="S154" s="871"/>
      <c r="T154" s="871"/>
      <c r="U154" s="871"/>
      <c r="V154" s="871"/>
      <c r="W154" s="871"/>
      <c r="X154" s="871"/>
      <c r="Y154" s="871"/>
      <c r="Z154" s="871"/>
      <c r="AA154" s="871"/>
      <c r="AB154" s="871"/>
      <c r="AC154" s="872"/>
      <c r="AD154" s="621">
        <f>'CE MINISTERIALE'!AD154</f>
        <v>0</v>
      </c>
      <c r="AE154" s="827">
        <f>'CE MINISTERIALE'!AE154</f>
        <v>0</v>
      </c>
      <c r="AF154" s="827"/>
      <c r="AG154" s="827"/>
      <c r="AH154" s="827"/>
      <c r="AI154" s="828"/>
      <c r="AJ154" s="615" t="s">
        <v>6571</v>
      </c>
    </row>
    <row r="155" spans="1:36" s="567" customFormat="1" ht="15" customHeight="1">
      <c r="A155" s="615"/>
      <c r="B155" s="867" t="s">
        <v>2543</v>
      </c>
      <c r="C155" s="868"/>
      <c r="D155" s="868"/>
      <c r="E155" s="868"/>
      <c r="F155" s="868"/>
      <c r="G155" s="869"/>
      <c r="H155" s="870" t="s">
        <v>7417</v>
      </c>
      <c r="I155" s="871"/>
      <c r="J155" s="871"/>
      <c r="K155" s="871"/>
      <c r="L155" s="871"/>
      <c r="M155" s="871"/>
      <c r="N155" s="871"/>
      <c r="O155" s="871"/>
      <c r="P155" s="871"/>
      <c r="Q155" s="871"/>
      <c r="R155" s="871"/>
      <c r="S155" s="871"/>
      <c r="T155" s="871"/>
      <c r="U155" s="871"/>
      <c r="V155" s="871"/>
      <c r="W155" s="871"/>
      <c r="X155" s="871"/>
      <c r="Y155" s="871"/>
      <c r="Z155" s="871"/>
      <c r="AA155" s="871"/>
      <c r="AB155" s="871"/>
      <c r="AC155" s="872"/>
      <c r="AD155" s="621">
        <f>'CE MINISTERIALE'!AD155</f>
        <v>0</v>
      </c>
      <c r="AE155" s="827">
        <f>'CE MINISTERIALE'!AE155</f>
        <v>0</v>
      </c>
      <c r="AF155" s="827"/>
      <c r="AG155" s="827"/>
      <c r="AH155" s="827"/>
      <c r="AI155" s="828"/>
      <c r="AJ155" s="615" t="s">
        <v>6571</v>
      </c>
    </row>
    <row r="156" spans="1:36" s="567" customFormat="1" ht="15" customHeight="1">
      <c r="A156" s="615"/>
      <c r="B156" s="867" t="s">
        <v>2569</v>
      </c>
      <c r="C156" s="868"/>
      <c r="D156" s="868"/>
      <c r="E156" s="868"/>
      <c r="F156" s="868"/>
      <c r="G156" s="869"/>
      <c r="H156" s="870" t="s">
        <v>7418</v>
      </c>
      <c r="I156" s="871"/>
      <c r="J156" s="871"/>
      <c r="K156" s="871"/>
      <c r="L156" s="871"/>
      <c r="M156" s="871"/>
      <c r="N156" s="871"/>
      <c r="O156" s="871"/>
      <c r="P156" s="871"/>
      <c r="Q156" s="871"/>
      <c r="R156" s="871"/>
      <c r="S156" s="871"/>
      <c r="T156" s="871"/>
      <c r="U156" s="871"/>
      <c r="V156" s="871"/>
      <c r="W156" s="871"/>
      <c r="X156" s="871"/>
      <c r="Y156" s="871"/>
      <c r="Z156" s="871"/>
      <c r="AA156" s="871"/>
      <c r="AB156" s="871"/>
      <c r="AC156" s="872"/>
      <c r="AD156" s="621">
        <f>'CE MINISTERIALE'!AD156</f>
        <v>0</v>
      </c>
      <c r="AE156" s="827">
        <f>'CE MINISTERIALE'!AE156</f>
        <v>0</v>
      </c>
      <c r="AF156" s="827"/>
      <c r="AG156" s="827"/>
      <c r="AH156" s="827"/>
      <c r="AI156" s="828"/>
      <c r="AJ156" s="615" t="s">
        <v>6571</v>
      </c>
    </row>
    <row r="157" spans="1:36" s="567" customFormat="1" ht="15" customHeight="1">
      <c r="A157" s="615"/>
      <c r="B157" s="867" t="s">
        <v>2575</v>
      </c>
      <c r="C157" s="868"/>
      <c r="D157" s="868"/>
      <c r="E157" s="868"/>
      <c r="F157" s="868"/>
      <c r="G157" s="869"/>
      <c r="H157" s="870" t="s">
        <v>7419</v>
      </c>
      <c r="I157" s="871"/>
      <c r="J157" s="871"/>
      <c r="K157" s="871"/>
      <c r="L157" s="871"/>
      <c r="M157" s="871"/>
      <c r="N157" s="871"/>
      <c r="O157" s="871"/>
      <c r="P157" s="871"/>
      <c r="Q157" s="871"/>
      <c r="R157" s="871"/>
      <c r="S157" s="871"/>
      <c r="T157" s="871"/>
      <c r="U157" s="871"/>
      <c r="V157" s="871"/>
      <c r="W157" s="871"/>
      <c r="X157" s="871"/>
      <c r="Y157" s="871"/>
      <c r="Z157" s="871"/>
      <c r="AA157" s="871"/>
      <c r="AB157" s="871"/>
      <c r="AC157" s="872"/>
      <c r="AD157" s="621">
        <f>'CE MINISTERIALE'!AD157</f>
        <v>0</v>
      </c>
      <c r="AE157" s="827">
        <f>'CE MINISTERIALE'!AE157</f>
        <v>0</v>
      </c>
      <c r="AF157" s="827"/>
      <c r="AG157" s="827"/>
      <c r="AH157" s="827"/>
      <c r="AI157" s="828"/>
      <c r="AJ157" s="615" t="s">
        <v>6571</v>
      </c>
    </row>
    <row r="158" spans="1:36" s="567" customFormat="1" ht="15" customHeight="1">
      <c r="A158" s="615" t="s">
        <v>6586</v>
      </c>
      <c r="B158" s="867" t="s">
        <v>6758</v>
      </c>
      <c r="C158" s="868"/>
      <c r="D158" s="868"/>
      <c r="E158" s="868"/>
      <c r="F158" s="868"/>
      <c r="G158" s="869"/>
      <c r="H158" s="842" t="s">
        <v>7420</v>
      </c>
      <c r="I158" s="843"/>
      <c r="J158" s="843"/>
      <c r="K158" s="843"/>
      <c r="L158" s="843"/>
      <c r="M158" s="843"/>
      <c r="N158" s="843"/>
      <c r="O158" s="843"/>
      <c r="P158" s="843"/>
      <c r="Q158" s="843"/>
      <c r="R158" s="843"/>
      <c r="S158" s="843"/>
      <c r="T158" s="843"/>
      <c r="U158" s="843"/>
      <c r="V158" s="843"/>
      <c r="W158" s="843"/>
      <c r="X158" s="843"/>
      <c r="Y158" s="843"/>
      <c r="Z158" s="843"/>
      <c r="AA158" s="843"/>
      <c r="AB158" s="843"/>
      <c r="AC158" s="844"/>
      <c r="AD158" s="621">
        <f>'CE MINISTERIALE'!AD158</f>
        <v>0</v>
      </c>
      <c r="AE158" s="827">
        <f>'CE MINISTERIALE'!AE158</f>
        <v>0</v>
      </c>
      <c r="AF158" s="827"/>
      <c r="AG158" s="827"/>
      <c r="AH158" s="827"/>
      <c r="AI158" s="828"/>
      <c r="AJ158" s="615" t="s">
        <v>6571</v>
      </c>
    </row>
    <row r="159" spans="1:36" s="567" customFormat="1" ht="15" customHeight="1">
      <c r="A159" s="615"/>
      <c r="B159" s="873" t="s">
        <v>6760</v>
      </c>
      <c r="C159" s="874"/>
      <c r="D159" s="874"/>
      <c r="E159" s="874"/>
      <c r="F159" s="874"/>
      <c r="G159" s="875"/>
      <c r="H159" s="834" t="s">
        <v>7421</v>
      </c>
      <c r="I159" s="835"/>
      <c r="J159" s="835"/>
      <c r="K159" s="835"/>
      <c r="L159" s="835"/>
      <c r="M159" s="835"/>
      <c r="N159" s="835"/>
      <c r="O159" s="835"/>
      <c r="P159" s="835"/>
      <c r="Q159" s="835"/>
      <c r="R159" s="835"/>
      <c r="S159" s="835"/>
      <c r="T159" s="835"/>
      <c r="U159" s="835"/>
      <c r="V159" s="835"/>
      <c r="W159" s="835"/>
      <c r="X159" s="835"/>
      <c r="Y159" s="835"/>
      <c r="Z159" s="835"/>
      <c r="AA159" s="835"/>
      <c r="AB159" s="835"/>
      <c r="AC159" s="836"/>
      <c r="AD159" s="622">
        <f>'CE MINISTERIALE'!AD159</f>
        <v>0</v>
      </c>
      <c r="AE159" s="851">
        <f>'CE MINISTERIALE'!AE159</f>
        <v>0</v>
      </c>
      <c r="AF159" s="851"/>
      <c r="AG159" s="851"/>
      <c r="AH159" s="851"/>
      <c r="AI159" s="852"/>
      <c r="AJ159" s="615" t="s">
        <v>6571</v>
      </c>
    </row>
    <row r="160" spans="1:36" s="567" customFormat="1" ht="15" customHeight="1">
      <c r="A160" s="615"/>
      <c r="B160" s="867" t="s">
        <v>2584</v>
      </c>
      <c r="C160" s="868"/>
      <c r="D160" s="868"/>
      <c r="E160" s="868"/>
      <c r="F160" s="868"/>
      <c r="G160" s="869"/>
      <c r="H160" s="870" t="s">
        <v>7422</v>
      </c>
      <c r="I160" s="871"/>
      <c r="J160" s="871"/>
      <c r="K160" s="871"/>
      <c r="L160" s="871"/>
      <c r="M160" s="871"/>
      <c r="N160" s="871"/>
      <c r="O160" s="871"/>
      <c r="P160" s="871"/>
      <c r="Q160" s="871"/>
      <c r="R160" s="871"/>
      <c r="S160" s="871"/>
      <c r="T160" s="871"/>
      <c r="U160" s="871"/>
      <c r="V160" s="871"/>
      <c r="W160" s="871"/>
      <c r="X160" s="871"/>
      <c r="Y160" s="871"/>
      <c r="Z160" s="871"/>
      <c r="AA160" s="871"/>
      <c r="AB160" s="871"/>
      <c r="AC160" s="872"/>
      <c r="AD160" s="621">
        <f>'CE MINISTERIALE'!AD160</f>
        <v>0</v>
      </c>
      <c r="AE160" s="827">
        <f>'CE MINISTERIALE'!AE160</f>
        <v>0</v>
      </c>
      <c r="AF160" s="827"/>
      <c r="AG160" s="827"/>
      <c r="AH160" s="827"/>
      <c r="AI160" s="828"/>
      <c r="AJ160" s="615" t="s">
        <v>6571</v>
      </c>
    </row>
    <row r="161" spans="1:36" s="567" customFormat="1" ht="15" customHeight="1">
      <c r="A161" s="615"/>
      <c r="B161" s="867" t="s">
        <v>2595</v>
      </c>
      <c r="C161" s="868"/>
      <c r="D161" s="868"/>
      <c r="E161" s="868"/>
      <c r="F161" s="868"/>
      <c r="G161" s="869"/>
      <c r="H161" s="870" t="s">
        <v>7423</v>
      </c>
      <c r="I161" s="871"/>
      <c r="J161" s="871"/>
      <c r="K161" s="871"/>
      <c r="L161" s="871"/>
      <c r="M161" s="871"/>
      <c r="N161" s="871"/>
      <c r="O161" s="871"/>
      <c r="P161" s="871"/>
      <c r="Q161" s="871"/>
      <c r="R161" s="871"/>
      <c r="S161" s="871"/>
      <c r="T161" s="871"/>
      <c r="U161" s="871"/>
      <c r="V161" s="871"/>
      <c r="W161" s="871"/>
      <c r="X161" s="871"/>
      <c r="Y161" s="871"/>
      <c r="Z161" s="871"/>
      <c r="AA161" s="871"/>
      <c r="AB161" s="871"/>
      <c r="AC161" s="872"/>
      <c r="AD161" s="621">
        <f>'CE MINISTERIALE'!AD161</f>
        <v>0</v>
      </c>
      <c r="AE161" s="827">
        <f>'CE MINISTERIALE'!AE161</f>
        <v>0</v>
      </c>
      <c r="AF161" s="827"/>
      <c r="AG161" s="827"/>
      <c r="AH161" s="827"/>
      <c r="AI161" s="828"/>
      <c r="AJ161" s="615" t="s">
        <v>6571</v>
      </c>
    </row>
    <row r="162" spans="1:36" s="567" customFormat="1" ht="15" customHeight="1">
      <c r="A162" s="615"/>
      <c r="B162" s="867" t="s">
        <v>2607</v>
      </c>
      <c r="C162" s="868"/>
      <c r="D162" s="868"/>
      <c r="E162" s="868"/>
      <c r="F162" s="868"/>
      <c r="G162" s="869"/>
      <c r="H162" s="870" t="s">
        <v>7424</v>
      </c>
      <c r="I162" s="871"/>
      <c r="J162" s="871"/>
      <c r="K162" s="871"/>
      <c r="L162" s="871"/>
      <c r="M162" s="871"/>
      <c r="N162" s="871"/>
      <c r="O162" s="871"/>
      <c r="P162" s="871"/>
      <c r="Q162" s="871"/>
      <c r="R162" s="871"/>
      <c r="S162" s="871"/>
      <c r="T162" s="871"/>
      <c r="U162" s="871"/>
      <c r="V162" s="871"/>
      <c r="W162" s="871"/>
      <c r="X162" s="871"/>
      <c r="Y162" s="871"/>
      <c r="Z162" s="871"/>
      <c r="AA162" s="871"/>
      <c r="AB162" s="871"/>
      <c r="AC162" s="872"/>
      <c r="AD162" s="621">
        <f>'CE MINISTERIALE'!AD162</f>
        <v>0</v>
      </c>
      <c r="AE162" s="827">
        <f>'CE MINISTERIALE'!AE162</f>
        <v>0</v>
      </c>
      <c r="AF162" s="827"/>
      <c r="AG162" s="827"/>
      <c r="AH162" s="827"/>
      <c r="AI162" s="828"/>
      <c r="AJ162" s="615" t="s">
        <v>6571</v>
      </c>
    </row>
    <row r="163" spans="1:36" s="567" customFormat="1" ht="15" customHeight="1">
      <c r="A163" s="615"/>
      <c r="B163" s="867" t="s">
        <v>2620</v>
      </c>
      <c r="C163" s="868"/>
      <c r="D163" s="868"/>
      <c r="E163" s="868"/>
      <c r="F163" s="868"/>
      <c r="G163" s="869"/>
      <c r="H163" s="870" t="s">
        <v>7425</v>
      </c>
      <c r="I163" s="871"/>
      <c r="J163" s="871"/>
      <c r="K163" s="871"/>
      <c r="L163" s="871"/>
      <c r="M163" s="871"/>
      <c r="N163" s="871"/>
      <c r="O163" s="871"/>
      <c r="P163" s="871"/>
      <c r="Q163" s="871"/>
      <c r="R163" s="871"/>
      <c r="S163" s="871"/>
      <c r="T163" s="871"/>
      <c r="U163" s="871"/>
      <c r="V163" s="871"/>
      <c r="W163" s="871"/>
      <c r="X163" s="871"/>
      <c r="Y163" s="871"/>
      <c r="Z163" s="871"/>
      <c r="AA163" s="871"/>
      <c r="AB163" s="871"/>
      <c r="AC163" s="872"/>
      <c r="AD163" s="621">
        <f>'CE MINISTERIALE'!AD163</f>
        <v>0</v>
      </c>
      <c r="AE163" s="827">
        <f>'CE MINISTERIALE'!AE163</f>
        <v>0</v>
      </c>
      <c r="AF163" s="827"/>
      <c r="AG163" s="827"/>
      <c r="AH163" s="827"/>
      <c r="AI163" s="828"/>
      <c r="AJ163" s="615" t="s">
        <v>6571</v>
      </c>
    </row>
    <row r="164" spans="1:36" s="567" customFormat="1" ht="15" customHeight="1">
      <c r="A164" s="615"/>
      <c r="B164" s="867" t="s">
        <v>2635</v>
      </c>
      <c r="C164" s="868"/>
      <c r="D164" s="868"/>
      <c r="E164" s="868"/>
      <c r="F164" s="868"/>
      <c r="G164" s="869"/>
      <c r="H164" s="870" t="s">
        <v>7426</v>
      </c>
      <c r="I164" s="871"/>
      <c r="J164" s="871"/>
      <c r="K164" s="871"/>
      <c r="L164" s="871"/>
      <c r="M164" s="871"/>
      <c r="N164" s="871"/>
      <c r="O164" s="871"/>
      <c r="P164" s="871"/>
      <c r="Q164" s="871"/>
      <c r="R164" s="871"/>
      <c r="S164" s="871"/>
      <c r="T164" s="871"/>
      <c r="U164" s="871"/>
      <c r="V164" s="871"/>
      <c r="W164" s="871"/>
      <c r="X164" s="871"/>
      <c r="Y164" s="871"/>
      <c r="Z164" s="871"/>
      <c r="AA164" s="871"/>
      <c r="AB164" s="871"/>
      <c r="AC164" s="872"/>
      <c r="AD164" s="621">
        <f>'CE MINISTERIALE'!AD164</f>
        <v>0</v>
      </c>
      <c r="AE164" s="827">
        <f>'CE MINISTERIALE'!AE164</f>
        <v>0</v>
      </c>
      <c r="AF164" s="827"/>
      <c r="AG164" s="827"/>
      <c r="AH164" s="827"/>
      <c r="AI164" s="828"/>
      <c r="AJ164" s="615" t="s">
        <v>6571</v>
      </c>
    </row>
    <row r="165" spans="1:36" s="567" customFormat="1" ht="15" customHeight="1">
      <c r="A165" s="615"/>
      <c r="B165" s="867" t="s">
        <v>2626</v>
      </c>
      <c r="C165" s="868"/>
      <c r="D165" s="868"/>
      <c r="E165" s="868"/>
      <c r="F165" s="868"/>
      <c r="G165" s="869"/>
      <c r="H165" s="870" t="s">
        <v>7427</v>
      </c>
      <c r="I165" s="871"/>
      <c r="J165" s="871"/>
      <c r="K165" s="871"/>
      <c r="L165" s="871"/>
      <c r="M165" s="871"/>
      <c r="N165" s="871"/>
      <c r="O165" s="871"/>
      <c r="P165" s="871"/>
      <c r="Q165" s="871"/>
      <c r="R165" s="871"/>
      <c r="S165" s="871"/>
      <c r="T165" s="871"/>
      <c r="U165" s="871"/>
      <c r="V165" s="871"/>
      <c r="W165" s="871"/>
      <c r="X165" s="871"/>
      <c r="Y165" s="871"/>
      <c r="Z165" s="871"/>
      <c r="AA165" s="871"/>
      <c r="AB165" s="871"/>
      <c r="AC165" s="872"/>
      <c r="AD165" s="621">
        <f>'CE MINISTERIALE'!AD165</f>
        <v>0</v>
      </c>
      <c r="AE165" s="827">
        <f>'CE MINISTERIALE'!AE165</f>
        <v>0</v>
      </c>
      <c r="AF165" s="827"/>
      <c r="AG165" s="827"/>
      <c r="AH165" s="827"/>
      <c r="AI165" s="828"/>
      <c r="AJ165" s="615" t="s">
        <v>6571</v>
      </c>
    </row>
    <row r="166" spans="1:36" s="567" customFormat="1" ht="15" customHeight="1">
      <c r="A166" s="615" t="s">
        <v>6586</v>
      </c>
      <c r="B166" s="867" t="s">
        <v>6768</v>
      </c>
      <c r="C166" s="868"/>
      <c r="D166" s="868"/>
      <c r="E166" s="868"/>
      <c r="F166" s="868"/>
      <c r="G166" s="869"/>
      <c r="H166" s="842" t="s">
        <v>7428</v>
      </c>
      <c r="I166" s="843"/>
      <c r="J166" s="843"/>
      <c r="K166" s="843"/>
      <c r="L166" s="843"/>
      <c r="M166" s="843"/>
      <c r="N166" s="843"/>
      <c r="O166" s="843"/>
      <c r="P166" s="843"/>
      <c r="Q166" s="843"/>
      <c r="R166" s="843"/>
      <c r="S166" s="843"/>
      <c r="T166" s="843"/>
      <c r="U166" s="843"/>
      <c r="V166" s="843"/>
      <c r="W166" s="843"/>
      <c r="X166" s="843"/>
      <c r="Y166" s="843"/>
      <c r="Z166" s="843"/>
      <c r="AA166" s="843"/>
      <c r="AB166" s="843"/>
      <c r="AC166" s="844"/>
      <c r="AD166" s="621">
        <f>'CE MINISTERIALE'!AD166</f>
        <v>0</v>
      </c>
      <c r="AE166" s="827">
        <f>'CE MINISTERIALE'!AE166</f>
        <v>0</v>
      </c>
      <c r="AF166" s="827"/>
      <c r="AG166" s="827"/>
      <c r="AH166" s="827"/>
      <c r="AI166" s="828"/>
      <c r="AJ166" s="615" t="s">
        <v>6571</v>
      </c>
    </row>
    <row r="167" spans="1:36" s="567" customFormat="1" ht="15" customHeight="1">
      <c r="A167" s="615"/>
      <c r="B167" s="879" t="s">
        <v>6770</v>
      </c>
      <c r="C167" s="880"/>
      <c r="D167" s="880"/>
      <c r="E167" s="880"/>
      <c r="F167" s="880"/>
      <c r="G167" s="881"/>
      <c r="H167" s="824" t="s">
        <v>7429</v>
      </c>
      <c r="I167" s="825"/>
      <c r="J167" s="825"/>
      <c r="K167" s="825"/>
      <c r="L167" s="825"/>
      <c r="M167" s="825"/>
      <c r="N167" s="825"/>
      <c r="O167" s="825"/>
      <c r="P167" s="825"/>
      <c r="Q167" s="825"/>
      <c r="R167" s="825"/>
      <c r="S167" s="825"/>
      <c r="T167" s="825"/>
      <c r="U167" s="825"/>
      <c r="V167" s="825"/>
      <c r="W167" s="825"/>
      <c r="X167" s="825"/>
      <c r="Y167" s="825"/>
      <c r="Z167" s="825"/>
      <c r="AA167" s="825"/>
      <c r="AB167" s="825"/>
      <c r="AC167" s="826"/>
      <c r="AD167" s="622">
        <f>'CE MINISTERIALE'!AD167</f>
        <v>0</v>
      </c>
      <c r="AE167" s="829">
        <f>'CE MINISTERIALE'!AE167</f>
        <v>0</v>
      </c>
      <c r="AF167" s="829"/>
      <c r="AG167" s="829"/>
      <c r="AH167" s="829"/>
      <c r="AI167" s="830"/>
      <c r="AJ167" s="615" t="s">
        <v>6571</v>
      </c>
    </row>
    <row r="168" spans="1:36" s="567" customFormat="1" ht="15" customHeight="1">
      <c r="A168" s="615"/>
      <c r="B168" s="879" t="s">
        <v>6772</v>
      </c>
      <c r="C168" s="880"/>
      <c r="D168" s="880"/>
      <c r="E168" s="880"/>
      <c r="F168" s="880"/>
      <c r="G168" s="881"/>
      <c r="H168" s="824" t="s">
        <v>7430</v>
      </c>
      <c r="I168" s="825"/>
      <c r="J168" s="825"/>
      <c r="K168" s="825"/>
      <c r="L168" s="825"/>
      <c r="M168" s="825"/>
      <c r="N168" s="825"/>
      <c r="O168" s="825"/>
      <c r="P168" s="825"/>
      <c r="Q168" s="825"/>
      <c r="R168" s="825"/>
      <c r="S168" s="825"/>
      <c r="T168" s="825"/>
      <c r="U168" s="825"/>
      <c r="V168" s="825"/>
      <c r="W168" s="825"/>
      <c r="X168" s="825"/>
      <c r="Y168" s="825"/>
      <c r="Z168" s="825"/>
      <c r="AA168" s="825"/>
      <c r="AB168" s="825"/>
      <c r="AC168" s="826"/>
      <c r="AD168" s="622">
        <f>'CE MINISTERIALE'!AD168</f>
        <v>0</v>
      </c>
      <c r="AE168" s="829">
        <f>'CE MINISTERIALE'!AE168</f>
        <v>0</v>
      </c>
      <c r="AF168" s="829"/>
      <c r="AG168" s="829"/>
      <c r="AH168" s="829"/>
      <c r="AI168" s="830"/>
      <c r="AJ168" s="615" t="s">
        <v>6571</v>
      </c>
    </row>
    <row r="169" spans="1:36" s="567" customFormat="1" ht="15" customHeight="1">
      <c r="A169" s="615"/>
      <c r="B169" s="873" t="s">
        <v>6774</v>
      </c>
      <c r="C169" s="874"/>
      <c r="D169" s="874"/>
      <c r="E169" s="874"/>
      <c r="F169" s="874"/>
      <c r="G169" s="875"/>
      <c r="H169" s="876" t="s">
        <v>7431</v>
      </c>
      <c r="I169" s="877"/>
      <c r="J169" s="877"/>
      <c r="K169" s="877"/>
      <c r="L169" s="877"/>
      <c r="M169" s="877"/>
      <c r="N169" s="877"/>
      <c r="O169" s="877"/>
      <c r="P169" s="877"/>
      <c r="Q169" s="877"/>
      <c r="R169" s="877"/>
      <c r="S169" s="877"/>
      <c r="T169" s="877"/>
      <c r="U169" s="877"/>
      <c r="V169" s="877"/>
      <c r="W169" s="877"/>
      <c r="X169" s="877"/>
      <c r="Y169" s="877"/>
      <c r="Z169" s="877"/>
      <c r="AA169" s="877"/>
      <c r="AB169" s="877"/>
      <c r="AC169" s="878"/>
      <c r="AD169" s="622">
        <f>'CE MINISTERIALE'!AD169</f>
        <v>0</v>
      </c>
      <c r="AE169" s="851">
        <f>'CE MINISTERIALE'!AE169</f>
        <v>0</v>
      </c>
      <c r="AF169" s="851"/>
      <c r="AG169" s="851"/>
      <c r="AH169" s="851"/>
      <c r="AI169" s="852"/>
      <c r="AJ169" s="615" t="s">
        <v>6571</v>
      </c>
    </row>
    <row r="170" spans="1:36" s="567" customFormat="1" ht="15" customHeight="1">
      <c r="A170" s="615"/>
      <c r="B170" s="867" t="s">
        <v>6776</v>
      </c>
      <c r="C170" s="868"/>
      <c r="D170" s="868"/>
      <c r="E170" s="868"/>
      <c r="F170" s="868"/>
      <c r="G170" s="869"/>
      <c r="H170" s="870" t="s">
        <v>7432</v>
      </c>
      <c r="I170" s="871"/>
      <c r="J170" s="871"/>
      <c r="K170" s="871"/>
      <c r="L170" s="871"/>
      <c r="M170" s="871"/>
      <c r="N170" s="871"/>
      <c r="O170" s="871"/>
      <c r="P170" s="871"/>
      <c r="Q170" s="871"/>
      <c r="R170" s="871"/>
      <c r="S170" s="871"/>
      <c r="T170" s="871"/>
      <c r="U170" s="871"/>
      <c r="V170" s="871"/>
      <c r="W170" s="871"/>
      <c r="X170" s="871"/>
      <c r="Y170" s="871"/>
      <c r="Z170" s="871"/>
      <c r="AA170" s="871"/>
      <c r="AB170" s="871"/>
      <c r="AC170" s="872"/>
      <c r="AD170" s="625">
        <f>'CE MINISTERIALE'!AD170</f>
        <v>0</v>
      </c>
      <c r="AE170" s="851">
        <f>'CE MINISTERIALE'!AE170</f>
        <v>0</v>
      </c>
      <c r="AF170" s="851"/>
      <c r="AG170" s="851"/>
      <c r="AH170" s="851"/>
      <c r="AI170" s="852"/>
      <c r="AJ170" s="615" t="s">
        <v>6571</v>
      </c>
    </row>
    <row r="171" spans="1:36" s="567" customFormat="1" ht="15" customHeight="1">
      <c r="A171" s="615"/>
      <c r="B171" s="867" t="s">
        <v>2912</v>
      </c>
      <c r="C171" s="868"/>
      <c r="D171" s="868"/>
      <c r="E171" s="868"/>
      <c r="F171" s="868"/>
      <c r="G171" s="869"/>
      <c r="H171" s="870" t="s">
        <v>7433</v>
      </c>
      <c r="I171" s="871"/>
      <c r="J171" s="871"/>
      <c r="K171" s="871"/>
      <c r="L171" s="871"/>
      <c r="M171" s="871"/>
      <c r="N171" s="871"/>
      <c r="O171" s="871"/>
      <c r="P171" s="871"/>
      <c r="Q171" s="871"/>
      <c r="R171" s="871"/>
      <c r="S171" s="871"/>
      <c r="T171" s="871"/>
      <c r="U171" s="871"/>
      <c r="V171" s="871"/>
      <c r="W171" s="871"/>
      <c r="X171" s="871"/>
      <c r="Y171" s="871"/>
      <c r="Z171" s="871"/>
      <c r="AA171" s="871"/>
      <c r="AB171" s="871"/>
      <c r="AC171" s="872"/>
      <c r="AD171" s="621">
        <f>'CE MINISTERIALE'!AD171</f>
        <v>0</v>
      </c>
      <c r="AE171" s="827">
        <f>'CE MINISTERIALE'!AE171</f>
        <v>0</v>
      </c>
      <c r="AF171" s="827"/>
      <c r="AG171" s="827"/>
      <c r="AH171" s="827"/>
      <c r="AI171" s="828"/>
      <c r="AJ171" s="615" t="s">
        <v>6571</v>
      </c>
    </row>
    <row r="172" spans="1:36" s="567" customFormat="1" ht="15" customHeight="1">
      <c r="A172" s="615"/>
      <c r="B172" s="867" t="s">
        <v>2930</v>
      </c>
      <c r="C172" s="868"/>
      <c r="D172" s="868"/>
      <c r="E172" s="868"/>
      <c r="F172" s="868"/>
      <c r="G172" s="869"/>
      <c r="H172" s="870" t="s">
        <v>7434</v>
      </c>
      <c r="I172" s="871"/>
      <c r="J172" s="871"/>
      <c r="K172" s="871"/>
      <c r="L172" s="871"/>
      <c r="M172" s="871"/>
      <c r="N172" s="871"/>
      <c r="O172" s="871"/>
      <c r="P172" s="871"/>
      <c r="Q172" s="871"/>
      <c r="R172" s="871"/>
      <c r="S172" s="871"/>
      <c r="T172" s="871"/>
      <c r="U172" s="871"/>
      <c r="V172" s="871"/>
      <c r="W172" s="871"/>
      <c r="X172" s="871"/>
      <c r="Y172" s="871"/>
      <c r="Z172" s="871"/>
      <c r="AA172" s="871"/>
      <c r="AB172" s="871"/>
      <c r="AC172" s="872"/>
      <c r="AD172" s="621">
        <f>'CE MINISTERIALE'!AD172</f>
        <v>0</v>
      </c>
      <c r="AE172" s="827">
        <f>'CE MINISTERIALE'!AE172</f>
        <v>0</v>
      </c>
      <c r="AF172" s="827"/>
      <c r="AG172" s="827"/>
      <c r="AH172" s="827"/>
      <c r="AI172" s="828"/>
      <c r="AJ172" s="615" t="s">
        <v>6571</v>
      </c>
    </row>
    <row r="173" spans="1:36" s="567" customFormat="1" ht="15" customHeight="1">
      <c r="A173" s="615"/>
      <c r="B173" s="867" t="s">
        <v>2942</v>
      </c>
      <c r="C173" s="868"/>
      <c r="D173" s="868"/>
      <c r="E173" s="868"/>
      <c r="F173" s="868"/>
      <c r="G173" s="869"/>
      <c r="H173" s="870" t="s">
        <v>7435</v>
      </c>
      <c r="I173" s="871"/>
      <c r="J173" s="871"/>
      <c r="K173" s="871"/>
      <c r="L173" s="871"/>
      <c r="M173" s="871"/>
      <c r="N173" s="871"/>
      <c r="O173" s="871"/>
      <c r="P173" s="871"/>
      <c r="Q173" s="871"/>
      <c r="R173" s="871"/>
      <c r="S173" s="871"/>
      <c r="T173" s="871"/>
      <c r="U173" s="871"/>
      <c r="V173" s="871"/>
      <c r="W173" s="871"/>
      <c r="X173" s="871"/>
      <c r="Y173" s="871"/>
      <c r="Z173" s="871"/>
      <c r="AA173" s="871"/>
      <c r="AB173" s="871"/>
      <c r="AC173" s="872"/>
      <c r="AD173" s="621">
        <f>'CE MINISTERIALE'!AD173</f>
        <v>0</v>
      </c>
      <c r="AE173" s="827">
        <f>'CE MINISTERIALE'!AE173</f>
        <v>0</v>
      </c>
      <c r="AF173" s="827"/>
      <c r="AG173" s="827"/>
      <c r="AH173" s="827"/>
      <c r="AI173" s="828"/>
      <c r="AJ173" s="615" t="s">
        <v>6571</v>
      </c>
    </row>
    <row r="174" spans="1:36" s="567" customFormat="1" ht="15" customHeight="1">
      <c r="A174" s="615"/>
      <c r="B174" s="867" t="s">
        <v>2967</v>
      </c>
      <c r="C174" s="868"/>
      <c r="D174" s="868"/>
      <c r="E174" s="868"/>
      <c r="F174" s="868"/>
      <c r="G174" s="869"/>
      <c r="H174" s="870" t="s">
        <v>7436</v>
      </c>
      <c r="I174" s="871"/>
      <c r="J174" s="871"/>
      <c r="K174" s="871"/>
      <c r="L174" s="871"/>
      <c r="M174" s="871"/>
      <c r="N174" s="871"/>
      <c r="O174" s="871"/>
      <c r="P174" s="871"/>
      <c r="Q174" s="871"/>
      <c r="R174" s="871"/>
      <c r="S174" s="871"/>
      <c r="T174" s="871"/>
      <c r="U174" s="871"/>
      <c r="V174" s="871"/>
      <c r="W174" s="871"/>
      <c r="X174" s="871"/>
      <c r="Y174" s="871"/>
      <c r="Z174" s="871"/>
      <c r="AA174" s="871"/>
      <c r="AB174" s="871"/>
      <c r="AC174" s="872"/>
      <c r="AD174" s="621">
        <f>'CE MINISTERIALE'!AD174</f>
        <v>0</v>
      </c>
      <c r="AE174" s="827">
        <f>'CE MINISTERIALE'!AE174</f>
        <v>0</v>
      </c>
      <c r="AF174" s="827"/>
      <c r="AG174" s="827"/>
      <c r="AH174" s="827"/>
      <c r="AI174" s="828"/>
      <c r="AJ174" s="615" t="s">
        <v>6571</v>
      </c>
    </row>
    <row r="175" spans="1:36" s="567" customFormat="1" ht="25.5" customHeight="1">
      <c r="A175" s="615" t="s">
        <v>6586</v>
      </c>
      <c r="B175" s="867" t="s">
        <v>6782</v>
      </c>
      <c r="C175" s="868"/>
      <c r="D175" s="868"/>
      <c r="E175" s="868"/>
      <c r="F175" s="868"/>
      <c r="G175" s="869"/>
      <c r="H175" s="870" t="s">
        <v>7437</v>
      </c>
      <c r="I175" s="871"/>
      <c r="J175" s="871"/>
      <c r="K175" s="871"/>
      <c r="L175" s="871"/>
      <c r="M175" s="871"/>
      <c r="N175" s="871"/>
      <c r="O175" s="871"/>
      <c r="P175" s="871"/>
      <c r="Q175" s="871"/>
      <c r="R175" s="871"/>
      <c r="S175" s="871"/>
      <c r="T175" s="871"/>
      <c r="U175" s="871"/>
      <c r="V175" s="871"/>
      <c r="W175" s="871"/>
      <c r="X175" s="871"/>
      <c r="Y175" s="871"/>
      <c r="Z175" s="871"/>
      <c r="AA175" s="871"/>
      <c r="AB175" s="871"/>
      <c r="AC175" s="872"/>
      <c r="AD175" s="621">
        <f>'CE MINISTERIALE'!AD175</f>
        <v>0</v>
      </c>
      <c r="AE175" s="827">
        <f>'CE MINISTERIALE'!AE175</f>
        <v>0</v>
      </c>
      <c r="AF175" s="827"/>
      <c r="AG175" s="827"/>
      <c r="AH175" s="827"/>
      <c r="AI175" s="828"/>
      <c r="AJ175" s="615" t="s">
        <v>6571</v>
      </c>
    </row>
    <row r="176" spans="1:36" s="567" customFormat="1" ht="25.5" customHeight="1">
      <c r="A176" s="615" t="s">
        <v>6643</v>
      </c>
      <c r="B176" s="867" t="s">
        <v>2973</v>
      </c>
      <c r="C176" s="868"/>
      <c r="D176" s="868"/>
      <c r="E176" s="868"/>
      <c r="F176" s="868"/>
      <c r="G176" s="869"/>
      <c r="H176" s="842" t="s">
        <v>7438</v>
      </c>
      <c r="I176" s="843"/>
      <c r="J176" s="843"/>
      <c r="K176" s="843"/>
      <c r="L176" s="843"/>
      <c r="M176" s="843"/>
      <c r="N176" s="843"/>
      <c r="O176" s="843"/>
      <c r="P176" s="843"/>
      <c r="Q176" s="843"/>
      <c r="R176" s="843"/>
      <c r="S176" s="843"/>
      <c r="T176" s="843"/>
      <c r="U176" s="843"/>
      <c r="V176" s="843"/>
      <c r="W176" s="843"/>
      <c r="X176" s="843"/>
      <c r="Y176" s="843"/>
      <c r="Z176" s="843"/>
      <c r="AA176" s="843"/>
      <c r="AB176" s="843"/>
      <c r="AC176" s="844"/>
      <c r="AD176" s="621">
        <f>'CE MINISTERIALE'!AD176</f>
        <v>0</v>
      </c>
      <c r="AE176" s="827">
        <f>'CE MINISTERIALE'!AE176</f>
        <v>0</v>
      </c>
      <c r="AF176" s="827"/>
      <c r="AG176" s="827"/>
      <c r="AH176" s="827"/>
      <c r="AI176" s="828"/>
      <c r="AJ176" s="615" t="s">
        <v>6571</v>
      </c>
    </row>
    <row r="177" spans="1:36" s="567" customFormat="1" ht="15" customHeight="1">
      <c r="A177" s="615"/>
      <c r="B177" s="873" t="s">
        <v>6785</v>
      </c>
      <c r="C177" s="874"/>
      <c r="D177" s="874"/>
      <c r="E177" s="874"/>
      <c r="F177" s="874"/>
      <c r="G177" s="875"/>
      <c r="H177" s="876" t="s">
        <v>7439</v>
      </c>
      <c r="I177" s="877"/>
      <c r="J177" s="877"/>
      <c r="K177" s="877"/>
      <c r="L177" s="877"/>
      <c r="M177" s="877"/>
      <c r="N177" s="877"/>
      <c r="O177" s="877"/>
      <c r="P177" s="877"/>
      <c r="Q177" s="877"/>
      <c r="R177" s="877"/>
      <c r="S177" s="877"/>
      <c r="T177" s="877"/>
      <c r="U177" s="877"/>
      <c r="V177" s="877"/>
      <c r="W177" s="877"/>
      <c r="X177" s="877"/>
      <c r="Y177" s="877"/>
      <c r="Z177" s="877"/>
      <c r="AA177" s="877"/>
      <c r="AB177" s="877"/>
      <c r="AC177" s="878"/>
      <c r="AD177" s="622">
        <f>'CE MINISTERIALE'!AD177</f>
        <v>0</v>
      </c>
      <c r="AE177" s="851">
        <f>'CE MINISTERIALE'!AE177</f>
        <v>0</v>
      </c>
      <c r="AF177" s="851"/>
      <c r="AG177" s="851"/>
      <c r="AH177" s="851"/>
      <c r="AI177" s="852"/>
      <c r="AJ177" s="615" t="s">
        <v>6571</v>
      </c>
    </row>
    <row r="178" spans="1:36" s="567" customFormat="1" ht="15" customHeight="1">
      <c r="A178" s="615"/>
      <c r="B178" s="867" t="s">
        <v>2986</v>
      </c>
      <c r="C178" s="868"/>
      <c r="D178" s="868"/>
      <c r="E178" s="868"/>
      <c r="F178" s="868"/>
      <c r="G178" s="869"/>
      <c r="H178" s="870" t="s">
        <v>7440</v>
      </c>
      <c r="I178" s="871"/>
      <c r="J178" s="871"/>
      <c r="K178" s="871"/>
      <c r="L178" s="871"/>
      <c r="M178" s="871"/>
      <c r="N178" s="871"/>
      <c r="O178" s="871"/>
      <c r="P178" s="871"/>
      <c r="Q178" s="871"/>
      <c r="R178" s="871"/>
      <c r="S178" s="871"/>
      <c r="T178" s="871"/>
      <c r="U178" s="871"/>
      <c r="V178" s="871"/>
      <c r="W178" s="871"/>
      <c r="X178" s="871"/>
      <c r="Y178" s="871"/>
      <c r="Z178" s="871"/>
      <c r="AA178" s="871"/>
      <c r="AB178" s="871"/>
      <c r="AC178" s="872"/>
      <c r="AD178" s="621">
        <f>'CE MINISTERIALE'!AD178</f>
        <v>0</v>
      </c>
      <c r="AE178" s="827">
        <f>'CE MINISTERIALE'!AE178</f>
        <v>0</v>
      </c>
      <c r="AF178" s="827"/>
      <c r="AG178" s="827"/>
      <c r="AH178" s="827"/>
      <c r="AI178" s="828"/>
      <c r="AJ178" s="615" t="s">
        <v>6571</v>
      </c>
    </row>
    <row r="179" spans="1:36" s="567" customFormat="1" ht="25.5" customHeight="1">
      <c r="A179" s="615" t="s">
        <v>6586</v>
      </c>
      <c r="B179" s="867" t="s">
        <v>6788</v>
      </c>
      <c r="C179" s="868"/>
      <c r="D179" s="868"/>
      <c r="E179" s="868"/>
      <c r="F179" s="868"/>
      <c r="G179" s="869"/>
      <c r="H179" s="842" t="s">
        <v>7441</v>
      </c>
      <c r="I179" s="843"/>
      <c r="J179" s="843"/>
      <c r="K179" s="843"/>
      <c r="L179" s="843"/>
      <c r="M179" s="843"/>
      <c r="N179" s="843"/>
      <c r="O179" s="843"/>
      <c r="P179" s="843"/>
      <c r="Q179" s="843"/>
      <c r="R179" s="843"/>
      <c r="S179" s="843"/>
      <c r="T179" s="843"/>
      <c r="U179" s="843"/>
      <c r="V179" s="843"/>
      <c r="W179" s="843"/>
      <c r="X179" s="843"/>
      <c r="Y179" s="843"/>
      <c r="Z179" s="843"/>
      <c r="AA179" s="843"/>
      <c r="AB179" s="843"/>
      <c r="AC179" s="844"/>
      <c r="AD179" s="621">
        <f>'CE MINISTERIALE'!AD179</f>
        <v>0</v>
      </c>
      <c r="AE179" s="827">
        <f>'CE MINISTERIALE'!AE179</f>
        <v>0</v>
      </c>
      <c r="AF179" s="827"/>
      <c r="AG179" s="827"/>
      <c r="AH179" s="827"/>
      <c r="AI179" s="828"/>
      <c r="AJ179" s="615" t="s">
        <v>6571</v>
      </c>
    </row>
    <row r="180" spans="1:36" s="567" customFormat="1" ht="15" customHeight="1">
      <c r="A180" s="615" t="s">
        <v>6643</v>
      </c>
      <c r="B180" s="867" t="s">
        <v>3004</v>
      </c>
      <c r="C180" s="868"/>
      <c r="D180" s="868"/>
      <c r="E180" s="868"/>
      <c r="F180" s="868"/>
      <c r="G180" s="869"/>
      <c r="H180" s="842" t="s">
        <v>7442</v>
      </c>
      <c r="I180" s="843"/>
      <c r="J180" s="843"/>
      <c r="K180" s="843"/>
      <c r="L180" s="843"/>
      <c r="M180" s="843"/>
      <c r="N180" s="843"/>
      <c r="O180" s="843"/>
      <c r="P180" s="843"/>
      <c r="Q180" s="843"/>
      <c r="R180" s="843"/>
      <c r="S180" s="843"/>
      <c r="T180" s="843"/>
      <c r="U180" s="843"/>
      <c r="V180" s="843"/>
      <c r="W180" s="843"/>
      <c r="X180" s="843"/>
      <c r="Y180" s="843"/>
      <c r="Z180" s="843"/>
      <c r="AA180" s="843"/>
      <c r="AB180" s="843"/>
      <c r="AC180" s="844"/>
      <c r="AD180" s="621">
        <f>'CE MINISTERIALE'!AD180</f>
        <v>0</v>
      </c>
      <c r="AE180" s="827">
        <f>'CE MINISTERIALE'!AE180</f>
        <v>0</v>
      </c>
      <c r="AF180" s="827"/>
      <c r="AG180" s="827"/>
      <c r="AH180" s="827"/>
      <c r="AI180" s="828"/>
      <c r="AJ180" s="615" t="s">
        <v>6571</v>
      </c>
    </row>
    <row r="181" spans="1:36" s="567" customFormat="1" ht="25.5" customHeight="1">
      <c r="A181" s="615"/>
      <c r="B181" s="873" t="s">
        <v>6791</v>
      </c>
      <c r="C181" s="874"/>
      <c r="D181" s="874"/>
      <c r="E181" s="874"/>
      <c r="F181" s="874"/>
      <c r="G181" s="875"/>
      <c r="H181" s="876" t="s">
        <v>7443</v>
      </c>
      <c r="I181" s="877"/>
      <c r="J181" s="877"/>
      <c r="K181" s="877"/>
      <c r="L181" s="877"/>
      <c r="M181" s="877"/>
      <c r="N181" s="877"/>
      <c r="O181" s="877"/>
      <c r="P181" s="877"/>
      <c r="Q181" s="877"/>
      <c r="R181" s="877"/>
      <c r="S181" s="877"/>
      <c r="T181" s="877"/>
      <c r="U181" s="877"/>
      <c r="V181" s="877"/>
      <c r="W181" s="877"/>
      <c r="X181" s="877"/>
      <c r="Y181" s="877"/>
      <c r="Z181" s="877"/>
      <c r="AA181" s="877"/>
      <c r="AB181" s="877"/>
      <c r="AC181" s="878"/>
      <c r="AD181" s="622">
        <f>'CE MINISTERIALE'!AD181</f>
        <v>0</v>
      </c>
      <c r="AE181" s="851">
        <f>'CE MINISTERIALE'!AE181</f>
        <v>0</v>
      </c>
      <c r="AF181" s="851"/>
      <c r="AG181" s="851"/>
      <c r="AH181" s="851"/>
      <c r="AI181" s="852"/>
      <c r="AJ181" s="615" t="s">
        <v>6571</v>
      </c>
    </row>
    <row r="182" spans="1:36" s="567" customFormat="1" ht="15" customHeight="1">
      <c r="A182" s="626" t="s">
        <v>6586</v>
      </c>
      <c r="B182" s="867" t="s">
        <v>6793</v>
      </c>
      <c r="C182" s="868"/>
      <c r="D182" s="868"/>
      <c r="E182" s="868"/>
      <c r="F182" s="868"/>
      <c r="G182" s="869"/>
      <c r="H182" s="842" t="s">
        <v>7444</v>
      </c>
      <c r="I182" s="843"/>
      <c r="J182" s="843"/>
      <c r="K182" s="843"/>
      <c r="L182" s="843"/>
      <c r="M182" s="843"/>
      <c r="N182" s="843"/>
      <c r="O182" s="843"/>
      <c r="P182" s="843"/>
      <c r="Q182" s="843"/>
      <c r="R182" s="843"/>
      <c r="S182" s="843"/>
      <c r="T182" s="843"/>
      <c r="U182" s="843"/>
      <c r="V182" s="843"/>
      <c r="W182" s="843"/>
      <c r="X182" s="843"/>
      <c r="Y182" s="843"/>
      <c r="Z182" s="843"/>
      <c r="AA182" s="843"/>
      <c r="AB182" s="843"/>
      <c r="AC182" s="844"/>
      <c r="AD182" s="621">
        <f>'CE MINISTERIALE'!AD182</f>
        <v>0</v>
      </c>
      <c r="AE182" s="827">
        <f>'CE MINISTERIALE'!AE182</f>
        <v>0</v>
      </c>
      <c r="AF182" s="827"/>
      <c r="AG182" s="827"/>
      <c r="AH182" s="827"/>
      <c r="AI182" s="828"/>
      <c r="AJ182" s="615" t="s">
        <v>6571</v>
      </c>
    </row>
    <row r="183" spans="1:36" s="567" customFormat="1" ht="15" customHeight="1">
      <c r="A183" s="615"/>
      <c r="B183" s="867" t="s">
        <v>6795</v>
      </c>
      <c r="C183" s="868"/>
      <c r="D183" s="868"/>
      <c r="E183" s="868"/>
      <c r="F183" s="868"/>
      <c r="G183" s="869"/>
      <c r="H183" s="870" t="s">
        <v>7445</v>
      </c>
      <c r="I183" s="871"/>
      <c r="J183" s="871"/>
      <c r="K183" s="871"/>
      <c r="L183" s="871"/>
      <c r="M183" s="871"/>
      <c r="N183" s="871"/>
      <c r="O183" s="871"/>
      <c r="P183" s="871"/>
      <c r="Q183" s="871"/>
      <c r="R183" s="871"/>
      <c r="S183" s="871"/>
      <c r="T183" s="871"/>
      <c r="U183" s="871"/>
      <c r="V183" s="871"/>
      <c r="W183" s="871"/>
      <c r="X183" s="871"/>
      <c r="Y183" s="871"/>
      <c r="Z183" s="871"/>
      <c r="AA183" s="871"/>
      <c r="AB183" s="871"/>
      <c r="AC183" s="872"/>
      <c r="AD183" s="621">
        <f>'CE MINISTERIALE'!AD183</f>
        <v>0</v>
      </c>
      <c r="AE183" s="827">
        <f>'CE MINISTERIALE'!AE183</f>
        <v>0</v>
      </c>
      <c r="AF183" s="827"/>
      <c r="AG183" s="827"/>
      <c r="AH183" s="827"/>
      <c r="AI183" s="828"/>
      <c r="AJ183" s="615" t="s">
        <v>6571</v>
      </c>
    </row>
    <row r="184" spans="1:36" s="567" customFormat="1" ht="15" customHeight="1">
      <c r="A184" s="615" t="s">
        <v>6643</v>
      </c>
      <c r="B184" s="867" t="s">
        <v>3061</v>
      </c>
      <c r="C184" s="868"/>
      <c r="D184" s="868"/>
      <c r="E184" s="868"/>
      <c r="F184" s="868"/>
      <c r="G184" s="869"/>
      <c r="H184" s="842" t="s">
        <v>7446</v>
      </c>
      <c r="I184" s="843"/>
      <c r="J184" s="843"/>
      <c r="K184" s="843"/>
      <c r="L184" s="843"/>
      <c r="M184" s="843"/>
      <c r="N184" s="843"/>
      <c r="O184" s="843"/>
      <c r="P184" s="843"/>
      <c r="Q184" s="843"/>
      <c r="R184" s="843"/>
      <c r="S184" s="843"/>
      <c r="T184" s="843"/>
      <c r="U184" s="843"/>
      <c r="V184" s="843"/>
      <c r="W184" s="843"/>
      <c r="X184" s="843"/>
      <c r="Y184" s="843"/>
      <c r="Z184" s="843"/>
      <c r="AA184" s="843"/>
      <c r="AB184" s="843"/>
      <c r="AC184" s="844"/>
      <c r="AD184" s="621">
        <f>'CE MINISTERIALE'!AD184</f>
        <v>0</v>
      </c>
      <c r="AE184" s="827">
        <f>'CE MINISTERIALE'!AE184</f>
        <v>0</v>
      </c>
      <c r="AF184" s="827"/>
      <c r="AG184" s="827"/>
      <c r="AH184" s="827"/>
      <c r="AI184" s="828"/>
      <c r="AJ184" s="615" t="s">
        <v>6571</v>
      </c>
    </row>
    <row r="185" spans="1:36" s="567" customFormat="1" ht="15" customHeight="1">
      <c r="A185" s="615"/>
      <c r="B185" s="867" t="s">
        <v>3014</v>
      </c>
      <c r="C185" s="868"/>
      <c r="D185" s="868"/>
      <c r="E185" s="868"/>
      <c r="F185" s="868"/>
      <c r="G185" s="869"/>
      <c r="H185" s="870" t="s">
        <v>7447</v>
      </c>
      <c r="I185" s="871"/>
      <c r="J185" s="871"/>
      <c r="K185" s="871"/>
      <c r="L185" s="871"/>
      <c r="M185" s="871"/>
      <c r="N185" s="871"/>
      <c r="O185" s="871"/>
      <c r="P185" s="871"/>
      <c r="Q185" s="871"/>
      <c r="R185" s="871"/>
      <c r="S185" s="871"/>
      <c r="T185" s="871"/>
      <c r="U185" s="871"/>
      <c r="V185" s="871"/>
      <c r="W185" s="871"/>
      <c r="X185" s="871"/>
      <c r="Y185" s="871"/>
      <c r="Z185" s="871"/>
      <c r="AA185" s="871"/>
      <c r="AB185" s="871"/>
      <c r="AC185" s="872"/>
      <c r="AD185" s="621">
        <f>'CE MINISTERIALE'!AD185</f>
        <v>0</v>
      </c>
      <c r="AE185" s="827">
        <f>'CE MINISTERIALE'!AE185</f>
        <v>0</v>
      </c>
      <c r="AF185" s="827"/>
      <c r="AG185" s="827"/>
      <c r="AH185" s="827"/>
      <c r="AI185" s="828"/>
      <c r="AJ185" s="615" t="s">
        <v>6571</v>
      </c>
    </row>
    <row r="186" spans="1:36" s="567" customFormat="1" ht="15" customHeight="1">
      <c r="A186" s="615"/>
      <c r="B186" s="867" t="s">
        <v>6799</v>
      </c>
      <c r="C186" s="868"/>
      <c r="D186" s="868"/>
      <c r="E186" s="868"/>
      <c r="F186" s="868"/>
      <c r="G186" s="869"/>
      <c r="H186" s="870" t="s">
        <v>7448</v>
      </c>
      <c r="I186" s="871"/>
      <c r="J186" s="871"/>
      <c r="K186" s="871"/>
      <c r="L186" s="871"/>
      <c r="M186" s="871"/>
      <c r="N186" s="871"/>
      <c r="O186" s="871"/>
      <c r="P186" s="871"/>
      <c r="Q186" s="871"/>
      <c r="R186" s="871"/>
      <c r="S186" s="871"/>
      <c r="T186" s="871"/>
      <c r="U186" s="871"/>
      <c r="V186" s="871"/>
      <c r="W186" s="871"/>
      <c r="X186" s="871"/>
      <c r="Y186" s="871"/>
      <c r="Z186" s="871"/>
      <c r="AA186" s="871"/>
      <c r="AB186" s="871"/>
      <c r="AC186" s="872"/>
      <c r="AD186" s="625">
        <f>'CE MINISTERIALE'!AD186</f>
        <v>0</v>
      </c>
      <c r="AE186" s="851">
        <f>'CE MINISTERIALE'!AE186</f>
        <v>0</v>
      </c>
      <c r="AF186" s="851"/>
      <c r="AG186" s="851"/>
      <c r="AH186" s="851"/>
      <c r="AI186" s="852"/>
      <c r="AJ186" s="615" t="s">
        <v>6571</v>
      </c>
    </row>
    <row r="187" spans="1:36" s="567" customFormat="1" ht="15" customHeight="1">
      <c r="A187" s="615"/>
      <c r="B187" s="861" t="s">
        <v>3066</v>
      </c>
      <c r="C187" s="862"/>
      <c r="D187" s="862"/>
      <c r="E187" s="862"/>
      <c r="F187" s="862"/>
      <c r="G187" s="863"/>
      <c r="H187" s="864" t="s">
        <v>7449</v>
      </c>
      <c r="I187" s="865"/>
      <c r="J187" s="865"/>
      <c r="K187" s="865"/>
      <c r="L187" s="865"/>
      <c r="M187" s="865"/>
      <c r="N187" s="865"/>
      <c r="O187" s="865"/>
      <c r="P187" s="865"/>
      <c r="Q187" s="865"/>
      <c r="R187" s="865"/>
      <c r="S187" s="865"/>
      <c r="T187" s="865"/>
      <c r="U187" s="865"/>
      <c r="V187" s="865"/>
      <c r="W187" s="865"/>
      <c r="X187" s="865"/>
      <c r="Y187" s="865"/>
      <c r="Z187" s="865"/>
      <c r="AA187" s="865"/>
      <c r="AB187" s="865"/>
      <c r="AC187" s="866"/>
      <c r="AD187" s="621">
        <f>'CE MINISTERIALE'!AD187</f>
        <v>0</v>
      </c>
      <c r="AE187" s="827">
        <f>'CE MINISTERIALE'!AE187</f>
        <v>0</v>
      </c>
      <c r="AF187" s="827"/>
      <c r="AG187" s="827"/>
      <c r="AH187" s="827"/>
      <c r="AI187" s="828"/>
      <c r="AJ187" s="615" t="s">
        <v>6571</v>
      </c>
    </row>
    <row r="188" spans="1:36" s="567" customFormat="1" ht="15" customHeight="1">
      <c r="A188" s="615"/>
      <c r="B188" s="861" t="s">
        <v>6802</v>
      </c>
      <c r="C188" s="862"/>
      <c r="D188" s="862"/>
      <c r="E188" s="862"/>
      <c r="F188" s="862"/>
      <c r="G188" s="863"/>
      <c r="H188" s="864" t="s">
        <v>7450</v>
      </c>
      <c r="I188" s="865"/>
      <c r="J188" s="865"/>
      <c r="K188" s="865"/>
      <c r="L188" s="865"/>
      <c r="M188" s="865"/>
      <c r="N188" s="865"/>
      <c r="O188" s="865"/>
      <c r="P188" s="865"/>
      <c r="Q188" s="865"/>
      <c r="R188" s="865"/>
      <c r="S188" s="865"/>
      <c r="T188" s="865"/>
      <c r="U188" s="865"/>
      <c r="V188" s="865"/>
      <c r="W188" s="865"/>
      <c r="X188" s="865"/>
      <c r="Y188" s="865"/>
      <c r="Z188" s="865"/>
      <c r="AA188" s="865"/>
      <c r="AB188" s="865"/>
      <c r="AC188" s="866"/>
      <c r="AD188" s="621">
        <f>'CE MINISTERIALE'!AD188</f>
        <v>0</v>
      </c>
      <c r="AE188" s="827">
        <f>'CE MINISTERIALE'!AE188</f>
        <v>0</v>
      </c>
      <c r="AF188" s="827"/>
      <c r="AG188" s="827"/>
      <c r="AH188" s="827"/>
      <c r="AI188" s="828"/>
      <c r="AJ188" s="615" t="s">
        <v>6571</v>
      </c>
    </row>
    <row r="189" spans="1:36" s="567" customFormat="1" ht="15" customHeight="1">
      <c r="A189" s="615"/>
      <c r="B189" s="861" t="s">
        <v>3046</v>
      </c>
      <c r="C189" s="862"/>
      <c r="D189" s="862"/>
      <c r="E189" s="862"/>
      <c r="F189" s="862"/>
      <c r="G189" s="863"/>
      <c r="H189" s="864" t="s">
        <v>7451</v>
      </c>
      <c r="I189" s="865"/>
      <c r="J189" s="865"/>
      <c r="K189" s="865"/>
      <c r="L189" s="865"/>
      <c r="M189" s="865"/>
      <c r="N189" s="865"/>
      <c r="O189" s="865"/>
      <c r="P189" s="865"/>
      <c r="Q189" s="865"/>
      <c r="R189" s="865"/>
      <c r="S189" s="865"/>
      <c r="T189" s="865"/>
      <c r="U189" s="865"/>
      <c r="V189" s="865"/>
      <c r="W189" s="865"/>
      <c r="X189" s="865"/>
      <c r="Y189" s="865"/>
      <c r="Z189" s="865"/>
      <c r="AA189" s="865"/>
      <c r="AB189" s="865"/>
      <c r="AC189" s="866"/>
      <c r="AD189" s="621">
        <f>'CE MINISTERIALE'!AD189</f>
        <v>0</v>
      </c>
      <c r="AE189" s="827">
        <f>'CE MINISTERIALE'!AE189</f>
        <v>0</v>
      </c>
      <c r="AF189" s="827"/>
      <c r="AG189" s="827"/>
      <c r="AH189" s="827"/>
      <c r="AI189" s="828"/>
      <c r="AJ189" s="615" t="s">
        <v>6571</v>
      </c>
    </row>
    <row r="190" spans="1:36" s="567" customFormat="1" ht="15" customHeight="1">
      <c r="A190" s="615"/>
      <c r="B190" s="845" t="s">
        <v>3035</v>
      </c>
      <c r="C190" s="846"/>
      <c r="D190" s="846"/>
      <c r="E190" s="846"/>
      <c r="F190" s="846"/>
      <c r="G190" s="847"/>
      <c r="H190" s="848" t="s">
        <v>7452</v>
      </c>
      <c r="I190" s="849"/>
      <c r="J190" s="849"/>
      <c r="K190" s="849"/>
      <c r="L190" s="849"/>
      <c r="M190" s="849"/>
      <c r="N190" s="849"/>
      <c r="O190" s="849"/>
      <c r="P190" s="849"/>
      <c r="Q190" s="849"/>
      <c r="R190" s="849"/>
      <c r="S190" s="849"/>
      <c r="T190" s="849"/>
      <c r="U190" s="849"/>
      <c r="V190" s="849"/>
      <c r="W190" s="849"/>
      <c r="X190" s="849"/>
      <c r="Y190" s="849"/>
      <c r="Z190" s="849"/>
      <c r="AA190" s="849"/>
      <c r="AB190" s="849"/>
      <c r="AC190" s="850"/>
      <c r="AD190" s="621">
        <f>'CE MINISTERIALE'!AD190</f>
        <v>0</v>
      </c>
      <c r="AE190" s="827">
        <f>'CE MINISTERIALE'!AE190</f>
        <v>0</v>
      </c>
      <c r="AF190" s="827"/>
      <c r="AG190" s="827"/>
      <c r="AH190" s="827"/>
      <c r="AI190" s="828"/>
      <c r="AJ190" s="615" t="s">
        <v>6571</v>
      </c>
    </row>
    <row r="191" spans="1:36" s="567" customFormat="1" ht="25.5" customHeight="1">
      <c r="A191" s="615"/>
      <c r="B191" s="839" t="s">
        <v>3076</v>
      </c>
      <c r="C191" s="840"/>
      <c r="D191" s="840"/>
      <c r="E191" s="840"/>
      <c r="F191" s="840"/>
      <c r="G191" s="841"/>
      <c r="H191" s="842" t="s">
        <v>7453</v>
      </c>
      <c r="I191" s="843"/>
      <c r="J191" s="843"/>
      <c r="K191" s="843"/>
      <c r="L191" s="843"/>
      <c r="M191" s="843"/>
      <c r="N191" s="843"/>
      <c r="O191" s="843"/>
      <c r="P191" s="843"/>
      <c r="Q191" s="843"/>
      <c r="R191" s="843"/>
      <c r="S191" s="843"/>
      <c r="T191" s="843"/>
      <c r="U191" s="843"/>
      <c r="V191" s="843"/>
      <c r="W191" s="843"/>
      <c r="X191" s="843"/>
      <c r="Y191" s="843"/>
      <c r="Z191" s="843"/>
      <c r="AA191" s="843"/>
      <c r="AB191" s="843"/>
      <c r="AC191" s="844"/>
      <c r="AD191" s="621">
        <f>'CE MINISTERIALE'!AD191</f>
        <v>0</v>
      </c>
      <c r="AE191" s="827">
        <f>'CE MINISTERIALE'!AE191</f>
        <v>0</v>
      </c>
      <c r="AF191" s="827"/>
      <c r="AG191" s="827"/>
      <c r="AH191" s="827"/>
      <c r="AI191" s="828"/>
      <c r="AJ191" s="615" t="s">
        <v>6571</v>
      </c>
    </row>
    <row r="192" spans="1:36" s="567" customFormat="1" ht="15" customHeight="1">
      <c r="A192" s="615"/>
      <c r="B192" s="831" t="s">
        <v>6807</v>
      </c>
      <c r="C192" s="832"/>
      <c r="D192" s="832"/>
      <c r="E192" s="832"/>
      <c r="F192" s="832"/>
      <c r="G192" s="833"/>
      <c r="H192" s="834" t="s">
        <v>7454</v>
      </c>
      <c r="I192" s="835"/>
      <c r="J192" s="835"/>
      <c r="K192" s="835"/>
      <c r="L192" s="835"/>
      <c r="M192" s="835"/>
      <c r="N192" s="835"/>
      <c r="O192" s="835"/>
      <c r="P192" s="835"/>
      <c r="Q192" s="835"/>
      <c r="R192" s="835"/>
      <c r="S192" s="835"/>
      <c r="T192" s="835"/>
      <c r="U192" s="835"/>
      <c r="V192" s="835"/>
      <c r="W192" s="835"/>
      <c r="X192" s="835"/>
      <c r="Y192" s="835"/>
      <c r="Z192" s="835"/>
      <c r="AA192" s="835"/>
      <c r="AB192" s="835"/>
      <c r="AC192" s="836"/>
      <c r="AD192" s="624">
        <f>'CE MINISTERIALE'!AD192</f>
        <v>0</v>
      </c>
      <c r="AE192" s="851">
        <f>'CE MINISTERIALE'!AE192</f>
        <v>0</v>
      </c>
      <c r="AF192" s="851"/>
      <c r="AG192" s="851"/>
      <c r="AH192" s="851"/>
      <c r="AI192" s="852"/>
      <c r="AJ192" s="615" t="s">
        <v>6571</v>
      </c>
    </row>
    <row r="193" spans="1:36" s="567" customFormat="1" ht="15" customHeight="1">
      <c r="A193" s="615" t="s">
        <v>6586</v>
      </c>
      <c r="B193" s="839" t="s">
        <v>6809</v>
      </c>
      <c r="C193" s="840"/>
      <c r="D193" s="840"/>
      <c r="E193" s="840"/>
      <c r="F193" s="840"/>
      <c r="G193" s="841"/>
      <c r="H193" s="842" t="s">
        <v>7455</v>
      </c>
      <c r="I193" s="843"/>
      <c r="J193" s="843"/>
      <c r="K193" s="843"/>
      <c r="L193" s="843"/>
      <c r="M193" s="843"/>
      <c r="N193" s="843"/>
      <c r="O193" s="843"/>
      <c r="P193" s="843"/>
      <c r="Q193" s="843"/>
      <c r="R193" s="843"/>
      <c r="S193" s="843"/>
      <c r="T193" s="843"/>
      <c r="U193" s="843"/>
      <c r="V193" s="843"/>
      <c r="W193" s="843"/>
      <c r="X193" s="843"/>
      <c r="Y193" s="843"/>
      <c r="Z193" s="843"/>
      <c r="AA193" s="843"/>
      <c r="AB193" s="843"/>
      <c r="AC193" s="844"/>
      <c r="AD193" s="621">
        <f>'CE MINISTERIALE'!AD193</f>
        <v>0</v>
      </c>
      <c r="AE193" s="827">
        <f>'CE MINISTERIALE'!AE193</f>
        <v>0</v>
      </c>
      <c r="AF193" s="827"/>
      <c r="AG193" s="827"/>
      <c r="AH193" s="827"/>
      <c r="AI193" s="828"/>
      <c r="AJ193" s="615" t="s">
        <v>6571</v>
      </c>
    </row>
    <row r="194" spans="1:36" s="567" customFormat="1" ht="15" customHeight="1">
      <c r="A194" s="626"/>
      <c r="B194" s="839" t="s">
        <v>6811</v>
      </c>
      <c r="C194" s="840"/>
      <c r="D194" s="840"/>
      <c r="E194" s="840"/>
      <c r="F194" s="840"/>
      <c r="G194" s="841"/>
      <c r="H194" s="842" t="s">
        <v>7456</v>
      </c>
      <c r="I194" s="843"/>
      <c r="J194" s="843"/>
      <c r="K194" s="843"/>
      <c r="L194" s="843"/>
      <c r="M194" s="843"/>
      <c r="N194" s="843"/>
      <c r="O194" s="843"/>
      <c r="P194" s="843"/>
      <c r="Q194" s="843"/>
      <c r="R194" s="843"/>
      <c r="S194" s="843"/>
      <c r="T194" s="843"/>
      <c r="U194" s="843"/>
      <c r="V194" s="843"/>
      <c r="W194" s="843"/>
      <c r="X194" s="843"/>
      <c r="Y194" s="843"/>
      <c r="Z194" s="843"/>
      <c r="AA194" s="843"/>
      <c r="AB194" s="843"/>
      <c r="AC194" s="844"/>
      <c r="AD194" s="621">
        <f>'CE MINISTERIALE'!AD194</f>
        <v>0</v>
      </c>
      <c r="AE194" s="827">
        <f>'CE MINISTERIALE'!AE194</f>
        <v>0</v>
      </c>
      <c r="AF194" s="827"/>
      <c r="AG194" s="827"/>
      <c r="AH194" s="827"/>
      <c r="AI194" s="828"/>
      <c r="AJ194" s="615" t="s">
        <v>6571</v>
      </c>
    </row>
    <row r="195" spans="1:36" s="567" customFormat="1" ht="15" customHeight="1">
      <c r="A195" s="626" t="s">
        <v>6646</v>
      </c>
      <c r="B195" s="839" t="s">
        <v>3113</v>
      </c>
      <c r="C195" s="840"/>
      <c r="D195" s="840"/>
      <c r="E195" s="840"/>
      <c r="F195" s="840"/>
      <c r="G195" s="841"/>
      <c r="H195" s="842" t="s">
        <v>7457</v>
      </c>
      <c r="I195" s="843"/>
      <c r="J195" s="843"/>
      <c r="K195" s="843"/>
      <c r="L195" s="843"/>
      <c r="M195" s="843"/>
      <c r="N195" s="843"/>
      <c r="O195" s="843"/>
      <c r="P195" s="843"/>
      <c r="Q195" s="843"/>
      <c r="R195" s="843"/>
      <c r="S195" s="843"/>
      <c r="T195" s="843"/>
      <c r="U195" s="843"/>
      <c r="V195" s="843"/>
      <c r="W195" s="843"/>
      <c r="X195" s="843"/>
      <c r="Y195" s="843"/>
      <c r="Z195" s="843"/>
      <c r="AA195" s="843"/>
      <c r="AB195" s="843"/>
      <c r="AC195" s="844"/>
      <c r="AD195" s="621">
        <f>'CE MINISTERIALE'!AD195</f>
        <v>0</v>
      </c>
      <c r="AE195" s="827">
        <f>'CE MINISTERIALE'!AE195</f>
        <v>0</v>
      </c>
      <c r="AF195" s="827"/>
      <c r="AG195" s="827"/>
      <c r="AH195" s="827"/>
      <c r="AI195" s="828"/>
      <c r="AJ195" s="615" t="s">
        <v>6571</v>
      </c>
    </row>
    <row r="196" spans="1:36" s="567" customFormat="1" ht="15" customHeight="1">
      <c r="A196" s="626"/>
      <c r="B196" s="839" t="s">
        <v>3100</v>
      </c>
      <c r="C196" s="840"/>
      <c r="D196" s="840"/>
      <c r="E196" s="840"/>
      <c r="F196" s="840"/>
      <c r="G196" s="841"/>
      <c r="H196" s="842" t="s">
        <v>7458</v>
      </c>
      <c r="I196" s="843"/>
      <c r="J196" s="843"/>
      <c r="K196" s="843"/>
      <c r="L196" s="843"/>
      <c r="M196" s="843"/>
      <c r="N196" s="843"/>
      <c r="O196" s="843"/>
      <c r="P196" s="843"/>
      <c r="Q196" s="843"/>
      <c r="R196" s="843"/>
      <c r="S196" s="843"/>
      <c r="T196" s="843"/>
      <c r="U196" s="843"/>
      <c r="V196" s="843"/>
      <c r="W196" s="843"/>
      <c r="X196" s="843"/>
      <c r="Y196" s="843"/>
      <c r="Z196" s="843"/>
      <c r="AA196" s="843"/>
      <c r="AB196" s="843"/>
      <c r="AC196" s="844"/>
      <c r="AD196" s="621">
        <f>'CE MINISTERIALE'!AD196</f>
        <v>0</v>
      </c>
      <c r="AE196" s="827">
        <f>'CE MINISTERIALE'!AE196</f>
        <v>0</v>
      </c>
      <c r="AF196" s="827"/>
      <c r="AG196" s="827"/>
      <c r="AH196" s="827"/>
      <c r="AI196" s="828"/>
      <c r="AJ196" s="615" t="s">
        <v>6571</v>
      </c>
    </row>
    <row r="197" spans="1:36" s="567" customFormat="1" ht="15" customHeight="1">
      <c r="A197" s="626"/>
      <c r="B197" s="839" t="s">
        <v>3107</v>
      </c>
      <c r="C197" s="840"/>
      <c r="D197" s="840"/>
      <c r="E197" s="840"/>
      <c r="F197" s="840"/>
      <c r="G197" s="841"/>
      <c r="H197" s="842" t="s">
        <v>7459</v>
      </c>
      <c r="I197" s="843"/>
      <c r="J197" s="843"/>
      <c r="K197" s="843"/>
      <c r="L197" s="843"/>
      <c r="M197" s="843"/>
      <c r="N197" s="843"/>
      <c r="O197" s="843"/>
      <c r="P197" s="843"/>
      <c r="Q197" s="843"/>
      <c r="R197" s="843"/>
      <c r="S197" s="843"/>
      <c r="T197" s="843"/>
      <c r="U197" s="843"/>
      <c r="V197" s="843"/>
      <c r="W197" s="843"/>
      <c r="X197" s="843"/>
      <c r="Y197" s="843"/>
      <c r="Z197" s="843"/>
      <c r="AA197" s="843"/>
      <c r="AB197" s="843"/>
      <c r="AC197" s="844"/>
      <c r="AD197" s="621">
        <f>'CE MINISTERIALE'!AD197</f>
        <v>0</v>
      </c>
      <c r="AE197" s="827">
        <f>'CE MINISTERIALE'!AE197</f>
        <v>0</v>
      </c>
      <c r="AF197" s="827"/>
      <c r="AG197" s="827"/>
      <c r="AH197" s="827"/>
      <c r="AI197" s="828"/>
      <c r="AJ197" s="615" t="s">
        <v>6571</v>
      </c>
    </row>
    <row r="198" spans="1:36" s="567" customFormat="1" ht="15" customHeight="1">
      <c r="A198" s="615"/>
      <c r="B198" s="831" t="s">
        <v>6816</v>
      </c>
      <c r="C198" s="832"/>
      <c r="D198" s="832"/>
      <c r="E198" s="832"/>
      <c r="F198" s="832"/>
      <c r="G198" s="833"/>
      <c r="H198" s="834" t="s">
        <v>7460</v>
      </c>
      <c r="I198" s="835"/>
      <c r="J198" s="835"/>
      <c r="K198" s="835"/>
      <c r="L198" s="835"/>
      <c r="M198" s="835"/>
      <c r="N198" s="835"/>
      <c r="O198" s="835"/>
      <c r="P198" s="835"/>
      <c r="Q198" s="835"/>
      <c r="R198" s="835"/>
      <c r="S198" s="835"/>
      <c r="T198" s="835"/>
      <c r="U198" s="835"/>
      <c r="V198" s="835"/>
      <c r="W198" s="835"/>
      <c r="X198" s="835"/>
      <c r="Y198" s="835"/>
      <c r="Z198" s="835"/>
      <c r="AA198" s="835"/>
      <c r="AB198" s="835"/>
      <c r="AC198" s="836"/>
      <c r="AD198" s="624">
        <f>'CE MINISTERIALE'!AD198</f>
        <v>0</v>
      </c>
      <c r="AE198" s="851">
        <f>'CE MINISTERIALE'!AE198</f>
        <v>0</v>
      </c>
      <c r="AF198" s="851"/>
      <c r="AG198" s="851"/>
      <c r="AH198" s="851"/>
      <c r="AI198" s="852"/>
      <c r="AJ198" s="615" t="s">
        <v>6571</v>
      </c>
    </row>
    <row r="199" spans="1:36" s="567" customFormat="1" ht="15" customHeight="1">
      <c r="A199" s="615" t="s">
        <v>6586</v>
      </c>
      <c r="B199" s="839" t="s">
        <v>6818</v>
      </c>
      <c r="C199" s="840"/>
      <c r="D199" s="840"/>
      <c r="E199" s="840"/>
      <c r="F199" s="840"/>
      <c r="G199" s="841"/>
      <c r="H199" s="842" t="s">
        <v>7461</v>
      </c>
      <c r="I199" s="843"/>
      <c r="J199" s="843"/>
      <c r="K199" s="843"/>
      <c r="L199" s="843"/>
      <c r="M199" s="843"/>
      <c r="N199" s="843"/>
      <c r="O199" s="843"/>
      <c r="P199" s="843"/>
      <c r="Q199" s="843"/>
      <c r="R199" s="843"/>
      <c r="S199" s="843"/>
      <c r="T199" s="843"/>
      <c r="U199" s="843"/>
      <c r="V199" s="843"/>
      <c r="W199" s="843"/>
      <c r="X199" s="843"/>
      <c r="Y199" s="843"/>
      <c r="Z199" s="843"/>
      <c r="AA199" s="843"/>
      <c r="AB199" s="843"/>
      <c r="AC199" s="844"/>
      <c r="AD199" s="621">
        <f>'CE MINISTERIALE'!AD199</f>
        <v>0</v>
      </c>
      <c r="AE199" s="827">
        <f>'CE MINISTERIALE'!AE199</f>
        <v>0</v>
      </c>
      <c r="AF199" s="827"/>
      <c r="AG199" s="827"/>
      <c r="AH199" s="827"/>
      <c r="AI199" s="828"/>
      <c r="AJ199" s="615" t="s">
        <v>6571</v>
      </c>
    </row>
    <row r="200" spans="1:36" s="567" customFormat="1" ht="15" customHeight="1">
      <c r="A200" s="615"/>
      <c r="B200" s="839" t="s">
        <v>3182</v>
      </c>
      <c r="C200" s="840"/>
      <c r="D200" s="840"/>
      <c r="E200" s="840"/>
      <c r="F200" s="840"/>
      <c r="G200" s="841"/>
      <c r="H200" s="842" t="s">
        <v>7462</v>
      </c>
      <c r="I200" s="843"/>
      <c r="J200" s="843"/>
      <c r="K200" s="843"/>
      <c r="L200" s="843"/>
      <c r="M200" s="843"/>
      <c r="N200" s="843"/>
      <c r="O200" s="843"/>
      <c r="P200" s="843"/>
      <c r="Q200" s="843"/>
      <c r="R200" s="843"/>
      <c r="S200" s="843"/>
      <c r="T200" s="843"/>
      <c r="U200" s="843"/>
      <c r="V200" s="843"/>
      <c r="W200" s="843"/>
      <c r="X200" s="843"/>
      <c r="Y200" s="843"/>
      <c r="Z200" s="843"/>
      <c r="AA200" s="843"/>
      <c r="AB200" s="843"/>
      <c r="AC200" s="844"/>
      <c r="AD200" s="621">
        <f>'CE MINISTERIALE'!AD200</f>
        <v>0</v>
      </c>
      <c r="AE200" s="827">
        <f>'CE MINISTERIALE'!AE200</f>
        <v>0</v>
      </c>
      <c r="AF200" s="827"/>
      <c r="AG200" s="827"/>
      <c r="AH200" s="827"/>
      <c r="AI200" s="828"/>
      <c r="AJ200" s="615" t="s">
        <v>6571</v>
      </c>
    </row>
    <row r="201" spans="1:36" s="567" customFormat="1" ht="15" customHeight="1">
      <c r="A201" s="615" t="s">
        <v>6643</v>
      </c>
      <c r="B201" s="839" t="s">
        <v>3350</v>
      </c>
      <c r="C201" s="840"/>
      <c r="D201" s="840"/>
      <c r="E201" s="840"/>
      <c r="F201" s="840"/>
      <c r="G201" s="841"/>
      <c r="H201" s="842" t="s">
        <v>7463</v>
      </c>
      <c r="I201" s="843"/>
      <c r="J201" s="843"/>
      <c r="K201" s="843"/>
      <c r="L201" s="843"/>
      <c r="M201" s="843"/>
      <c r="N201" s="843"/>
      <c r="O201" s="843"/>
      <c r="P201" s="843"/>
      <c r="Q201" s="843"/>
      <c r="R201" s="843"/>
      <c r="S201" s="843"/>
      <c r="T201" s="843"/>
      <c r="U201" s="843"/>
      <c r="V201" s="843"/>
      <c r="W201" s="843"/>
      <c r="X201" s="843"/>
      <c r="Y201" s="843"/>
      <c r="Z201" s="843"/>
      <c r="AA201" s="843"/>
      <c r="AB201" s="843"/>
      <c r="AC201" s="844"/>
      <c r="AD201" s="621">
        <f>'CE MINISTERIALE'!AD201</f>
        <v>0</v>
      </c>
      <c r="AE201" s="827">
        <f>'CE MINISTERIALE'!AE201</f>
        <v>0</v>
      </c>
      <c r="AF201" s="827"/>
      <c r="AG201" s="827"/>
      <c r="AH201" s="827"/>
      <c r="AI201" s="828"/>
      <c r="AJ201" s="615" t="s">
        <v>6571</v>
      </c>
    </row>
    <row r="202" spans="1:36" s="567" customFormat="1" ht="15" customHeight="1">
      <c r="A202" s="615"/>
      <c r="B202" s="839" t="s">
        <v>3189</v>
      </c>
      <c r="C202" s="840"/>
      <c r="D202" s="840"/>
      <c r="E202" s="840"/>
      <c r="F202" s="840"/>
      <c r="G202" s="841"/>
      <c r="H202" s="842" t="s">
        <v>7464</v>
      </c>
      <c r="I202" s="843"/>
      <c r="J202" s="843"/>
      <c r="K202" s="843"/>
      <c r="L202" s="843"/>
      <c r="M202" s="843"/>
      <c r="N202" s="843"/>
      <c r="O202" s="843"/>
      <c r="P202" s="843"/>
      <c r="Q202" s="843"/>
      <c r="R202" s="843"/>
      <c r="S202" s="843"/>
      <c r="T202" s="843"/>
      <c r="U202" s="843"/>
      <c r="V202" s="843"/>
      <c r="W202" s="843"/>
      <c r="X202" s="843"/>
      <c r="Y202" s="843"/>
      <c r="Z202" s="843"/>
      <c r="AA202" s="843"/>
      <c r="AB202" s="843"/>
      <c r="AC202" s="844"/>
      <c r="AD202" s="621">
        <f>'CE MINISTERIALE'!AD202</f>
        <v>0</v>
      </c>
      <c r="AE202" s="827">
        <f>'CE MINISTERIALE'!AE202</f>
        <v>0</v>
      </c>
      <c r="AF202" s="827"/>
      <c r="AG202" s="827"/>
      <c r="AH202" s="827"/>
      <c r="AI202" s="828"/>
      <c r="AJ202" s="615" t="s">
        <v>6571</v>
      </c>
    </row>
    <row r="203" spans="1:36" s="567" customFormat="1" ht="15" customHeight="1">
      <c r="A203" s="615"/>
      <c r="B203" s="831" t="s">
        <v>6823</v>
      </c>
      <c r="C203" s="832"/>
      <c r="D203" s="832"/>
      <c r="E203" s="832"/>
      <c r="F203" s="832"/>
      <c r="G203" s="833"/>
      <c r="H203" s="834" t="s">
        <v>7465</v>
      </c>
      <c r="I203" s="835"/>
      <c r="J203" s="835"/>
      <c r="K203" s="835"/>
      <c r="L203" s="835"/>
      <c r="M203" s="835"/>
      <c r="N203" s="835"/>
      <c r="O203" s="835"/>
      <c r="P203" s="835"/>
      <c r="Q203" s="835"/>
      <c r="R203" s="835"/>
      <c r="S203" s="835"/>
      <c r="T203" s="835"/>
      <c r="U203" s="835"/>
      <c r="V203" s="835"/>
      <c r="W203" s="835"/>
      <c r="X203" s="835"/>
      <c r="Y203" s="835"/>
      <c r="Z203" s="835"/>
      <c r="AA203" s="835"/>
      <c r="AB203" s="835"/>
      <c r="AC203" s="836"/>
      <c r="AD203" s="624">
        <f>'CE MINISTERIALE'!AD203</f>
        <v>0</v>
      </c>
      <c r="AE203" s="851">
        <f>'CE MINISTERIALE'!AE203</f>
        <v>0</v>
      </c>
      <c r="AF203" s="851"/>
      <c r="AG203" s="851"/>
      <c r="AH203" s="851"/>
      <c r="AI203" s="852"/>
      <c r="AJ203" s="615" t="s">
        <v>6571</v>
      </c>
    </row>
    <row r="204" spans="1:36" s="567" customFormat="1" ht="15" customHeight="1">
      <c r="A204" s="615" t="s">
        <v>6586</v>
      </c>
      <c r="B204" s="839" t="s">
        <v>6825</v>
      </c>
      <c r="C204" s="840"/>
      <c r="D204" s="840"/>
      <c r="E204" s="840"/>
      <c r="F204" s="840"/>
      <c r="G204" s="841"/>
      <c r="H204" s="842" t="s">
        <v>7466</v>
      </c>
      <c r="I204" s="843"/>
      <c r="J204" s="843"/>
      <c r="K204" s="843"/>
      <c r="L204" s="843"/>
      <c r="M204" s="843"/>
      <c r="N204" s="843"/>
      <c r="O204" s="843"/>
      <c r="P204" s="843"/>
      <c r="Q204" s="843"/>
      <c r="R204" s="843"/>
      <c r="S204" s="843"/>
      <c r="T204" s="843"/>
      <c r="U204" s="843"/>
      <c r="V204" s="843"/>
      <c r="W204" s="843"/>
      <c r="X204" s="843"/>
      <c r="Y204" s="843"/>
      <c r="Z204" s="843"/>
      <c r="AA204" s="843"/>
      <c r="AB204" s="843"/>
      <c r="AC204" s="844"/>
      <c r="AD204" s="621">
        <f>'CE MINISTERIALE'!AD204</f>
        <v>0</v>
      </c>
      <c r="AE204" s="827">
        <f>'CE MINISTERIALE'!AE204</f>
        <v>0</v>
      </c>
      <c r="AF204" s="827"/>
      <c r="AG204" s="827"/>
      <c r="AH204" s="827"/>
      <c r="AI204" s="828"/>
      <c r="AJ204" s="615" t="s">
        <v>6571</v>
      </c>
    </row>
    <row r="205" spans="1:36" s="567" customFormat="1" ht="15" customHeight="1">
      <c r="A205" s="615"/>
      <c r="B205" s="839" t="s">
        <v>6827</v>
      </c>
      <c r="C205" s="840"/>
      <c r="D205" s="840"/>
      <c r="E205" s="840"/>
      <c r="F205" s="840"/>
      <c r="G205" s="841"/>
      <c r="H205" s="842" t="s">
        <v>7467</v>
      </c>
      <c r="I205" s="843"/>
      <c r="J205" s="843"/>
      <c r="K205" s="843"/>
      <c r="L205" s="843"/>
      <c r="M205" s="843"/>
      <c r="N205" s="843"/>
      <c r="O205" s="843"/>
      <c r="P205" s="843"/>
      <c r="Q205" s="843"/>
      <c r="R205" s="843"/>
      <c r="S205" s="843"/>
      <c r="T205" s="843"/>
      <c r="U205" s="843"/>
      <c r="V205" s="843"/>
      <c r="W205" s="843"/>
      <c r="X205" s="843"/>
      <c r="Y205" s="843"/>
      <c r="Z205" s="843"/>
      <c r="AA205" s="843"/>
      <c r="AB205" s="843"/>
      <c r="AC205" s="844"/>
      <c r="AD205" s="621">
        <f>'CE MINISTERIALE'!AD205</f>
        <v>0</v>
      </c>
      <c r="AE205" s="827">
        <f>'CE MINISTERIALE'!AE205</f>
        <v>0</v>
      </c>
      <c r="AF205" s="827"/>
      <c r="AG205" s="827"/>
      <c r="AH205" s="827"/>
      <c r="AI205" s="828"/>
      <c r="AJ205" s="615" t="s">
        <v>6571</v>
      </c>
    </row>
    <row r="206" spans="1:36" s="567" customFormat="1" ht="15" customHeight="1">
      <c r="A206" s="615" t="s">
        <v>6643</v>
      </c>
      <c r="B206" s="839" t="s">
        <v>6829</v>
      </c>
      <c r="C206" s="840"/>
      <c r="D206" s="840"/>
      <c r="E206" s="840"/>
      <c r="F206" s="840"/>
      <c r="G206" s="841"/>
      <c r="H206" s="842" t="s">
        <v>7468</v>
      </c>
      <c r="I206" s="843"/>
      <c r="J206" s="843"/>
      <c r="K206" s="843"/>
      <c r="L206" s="843"/>
      <c r="M206" s="843"/>
      <c r="N206" s="843"/>
      <c r="O206" s="843"/>
      <c r="P206" s="843"/>
      <c r="Q206" s="843"/>
      <c r="R206" s="843"/>
      <c r="S206" s="843"/>
      <c r="T206" s="843"/>
      <c r="U206" s="843"/>
      <c r="V206" s="843"/>
      <c r="W206" s="843"/>
      <c r="X206" s="843"/>
      <c r="Y206" s="843"/>
      <c r="Z206" s="843"/>
      <c r="AA206" s="843"/>
      <c r="AB206" s="843"/>
      <c r="AC206" s="844"/>
      <c r="AD206" s="621">
        <f>'CE MINISTERIALE'!AD206</f>
        <v>0</v>
      </c>
      <c r="AE206" s="827">
        <f>'CE MINISTERIALE'!AE206</f>
        <v>0</v>
      </c>
      <c r="AF206" s="827"/>
      <c r="AG206" s="827"/>
      <c r="AH206" s="827"/>
      <c r="AI206" s="828"/>
      <c r="AJ206" s="615" t="s">
        <v>6571</v>
      </c>
    </row>
    <row r="207" spans="1:36" s="567" customFormat="1" ht="15" customHeight="1">
      <c r="A207" s="615"/>
      <c r="B207" s="839" t="s">
        <v>3089</v>
      </c>
      <c r="C207" s="840"/>
      <c r="D207" s="840"/>
      <c r="E207" s="840"/>
      <c r="F207" s="840"/>
      <c r="G207" s="841"/>
      <c r="H207" s="842" t="s">
        <v>7469</v>
      </c>
      <c r="I207" s="843"/>
      <c r="J207" s="843"/>
      <c r="K207" s="843"/>
      <c r="L207" s="843"/>
      <c r="M207" s="843"/>
      <c r="N207" s="843"/>
      <c r="O207" s="843"/>
      <c r="P207" s="843"/>
      <c r="Q207" s="843"/>
      <c r="R207" s="843"/>
      <c r="S207" s="843"/>
      <c r="T207" s="843"/>
      <c r="U207" s="843"/>
      <c r="V207" s="843"/>
      <c r="W207" s="843"/>
      <c r="X207" s="843"/>
      <c r="Y207" s="843"/>
      <c r="Z207" s="843"/>
      <c r="AA207" s="843"/>
      <c r="AB207" s="843"/>
      <c r="AC207" s="844"/>
      <c r="AD207" s="621">
        <f>'CE MINISTERIALE'!AD207</f>
        <v>0</v>
      </c>
      <c r="AE207" s="827">
        <f>'CE MINISTERIALE'!AE207</f>
        <v>0</v>
      </c>
      <c r="AF207" s="827"/>
      <c r="AG207" s="827"/>
      <c r="AH207" s="827"/>
      <c r="AI207" s="828"/>
      <c r="AJ207" s="615" t="s">
        <v>6571</v>
      </c>
    </row>
    <row r="208" spans="1:36" s="567" customFormat="1" ht="15" customHeight="1">
      <c r="A208" s="615"/>
      <c r="B208" s="831" t="s">
        <v>6832</v>
      </c>
      <c r="C208" s="832"/>
      <c r="D208" s="832"/>
      <c r="E208" s="832"/>
      <c r="F208" s="832"/>
      <c r="G208" s="833"/>
      <c r="H208" s="834" t="s">
        <v>7470</v>
      </c>
      <c r="I208" s="835"/>
      <c r="J208" s="835"/>
      <c r="K208" s="835"/>
      <c r="L208" s="835"/>
      <c r="M208" s="835"/>
      <c r="N208" s="835"/>
      <c r="O208" s="835"/>
      <c r="P208" s="835"/>
      <c r="Q208" s="835"/>
      <c r="R208" s="835"/>
      <c r="S208" s="835"/>
      <c r="T208" s="835"/>
      <c r="U208" s="835"/>
      <c r="V208" s="835"/>
      <c r="W208" s="835"/>
      <c r="X208" s="835"/>
      <c r="Y208" s="835"/>
      <c r="Z208" s="835"/>
      <c r="AA208" s="835"/>
      <c r="AB208" s="835"/>
      <c r="AC208" s="836"/>
      <c r="AD208" s="624">
        <f>'CE MINISTERIALE'!AD208</f>
        <v>0</v>
      </c>
      <c r="AE208" s="851">
        <f>'CE MINISTERIALE'!AE208</f>
        <v>0</v>
      </c>
      <c r="AF208" s="851"/>
      <c r="AG208" s="851"/>
      <c r="AH208" s="851"/>
      <c r="AI208" s="852"/>
      <c r="AJ208" s="615" t="s">
        <v>6571</v>
      </c>
    </row>
    <row r="209" spans="1:36" s="567" customFormat="1" ht="15" customHeight="1">
      <c r="A209" s="615" t="s">
        <v>6586</v>
      </c>
      <c r="B209" s="839" t="s">
        <v>6834</v>
      </c>
      <c r="C209" s="840"/>
      <c r="D209" s="840"/>
      <c r="E209" s="840"/>
      <c r="F209" s="840"/>
      <c r="G209" s="841"/>
      <c r="H209" s="842" t="s">
        <v>7471</v>
      </c>
      <c r="I209" s="843"/>
      <c r="J209" s="843"/>
      <c r="K209" s="843"/>
      <c r="L209" s="843"/>
      <c r="M209" s="843"/>
      <c r="N209" s="843"/>
      <c r="O209" s="843"/>
      <c r="P209" s="843"/>
      <c r="Q209" s="843"/>
      <c r="R209" s="843"/>
      <c r="S209" s="843"/>
      <c r="T209" s="843"/>
      <c r="U209" s="843"/>
      <c r="V209" s="843"/>
      <c r="W209" s="843"/>
      <c r="X209" s="843"/>
      <c r="Y209" s="843"/>
      <c r="Z209" s="843"/>
      <c r="AA209" s="843"/>
      <c r="AB209" s="843"/>
      <c r="AC209" s="844"/>
      <c r="AD209" s="621">
        <f>'CE MINISTERIALE'!AD209</f>
        <v>0</v>
      </c>
      <c r="AE209" s="827">
        <f>'CE MINISTERIALE'!AE209</f>
        <v>0</v>
      </c>
      <c r="AF209" s="827"/>
      <c r="AG209" s="827"/>
      <c r="AH209" s="827"/>
      <c r="AI209" s="828"/>
      <c r="AJ209" s="615" t="s">
        <v>6571</v>
      </c>
    </row>
    <row r="210" spans="1:36" s="567" customFormat="1" ht="15" customHeight="1">
      <c r="A210" s="615"/>
      <c r="B210" s="839" t="s">
        <v>3277</v>
      </c>
      <c r="C210" s="840"/>
      <c r="D210" s="840"/>
      <c r="E210" s="840"/>
      <c r="F210" s="840"/>
      <c r="G210" s="841"/>
      <c r="H210" s="842" t="s">
        <v>7472</v>
      </c>
      <c r="I210" s="843"/>
      <c r="J210" s="843"/>
      <c r="K210" s="843"/>
      <c r="L210" s="843"/>
      <c r="M210" s="843"/>
      <c r="N210" s="843"/>
      <c r="O210" s="843"/>
      <c r="P210" s="843"/>
      <c r="Q210" s="843"/>
      <c r="R210" s="843"/>
      <c r="S210" s="843"/>
      <c r="T210" s="843"/>
      <c r="U210" s="843"/>
      <c r="V210" s="843"/>
      <c r="W210" s="843"/>
      <c r="X210" s="843"/>
      <c r="Y210" s="843"/>
      <c r="Z210" s="843"/>
      <c r="AA210" s="843"/>
      <c r="AB210" s="843"/>
      <c r="AC210" s="844"/>
      <c r="AD210" s="621">
        <f>'CE MINISTERIALE'!AD210</f>
        <v>0</v>
      </c>
      <c r="AE210" s="827">
        <f>'CE MINISTERIALE'!AE210</f>
        <v>0</v>
      </c>
      <c r="AF210" s="827"/>
      <c r="AG210" s="827"/>
      <c r="AH210" s="827"/>
      <c r="AI210" s="828"/>
      <c r="AJ210" s="615" t="s">
        <v>6571</v>
      </c>
    </row>
    <row r="211" spans="1:36" s="567" customFormat="1" ht="15" customHeight="1">
      <c r="A211" s="615" t="s">
        <v>6643</v>
      </c>
      <c r="B211" s="839" t="s">
        <v>3270</v>
      </c>
      <c r="C211" s="840"/>
      <c r="D211" s="840"/>
      <c r="E211" s="840"/>
      <c r="F211" s="840"/>
      <c r="G211" s="841"/>
      <c r="H211" s="842" t="s">
        <v>7473</v>
      </c>
      <c r="I211" s="843"/>
      <c r="J211" s="843"/>
      <c r="K211" s="843"/>
      <c r="L211" s="843"/>
      <c r="M211" s="843"/>
      <c r="N211" s="843"/>
      <c r="O211" s="843"/>
      <c r="P211" s="843"/>
      <c r="Q211" s="843"/>
      <c r="R211" s="843"/>
      <c r="S211" s="843"/>
      <c r="T211" s="843"/>
      <c r="U211" s="843"/>
      <c r="V211" s="843"/>
      <c r="W211" s="843"/>
      <c r="X211" s="843"/>
      <c r="Y211" s="843"/>
      <c r="Z211" s="843"/>
      <c r="AA211" s="843"/>
      <c r="AB211" s="843"/>
      <c r="AC211" s="844"/>
      <c r="AD211" s="621">
        <f>'CE MINISTERIALE'!AD211</f>
        <v>0</v>
      </c>
      <c r="AE211" s="827">
        <f>'CE MINISTERIALE'!AE211</f>
        <v>0</v>
      </c>
      <c r="AF211" s="827"/>
      <c r="AG211" s="827"/>
      <c r="AH211" s="827"/>
      <c r="AI211" s="828"/>
      <c r="AJ211" s="615" t="s">
        <v>6571</v>
      </c>
    </row>
    <row r="212" spans="1:36" s="567" customFormat="1" ht="15" customHeight="1">
      <c r="A212" s="615"/>
      <c r="B212" s="839" t="s">
        <v>6838</v>
      </c>
      <c r="C212" s="840"/>
      <c r="D212" s="840"/>
      <c r="E212" s="840"/>
      <c r="F212" s="840"/>
      <c r="G212" s="841"/>
      <c r="H212" s="842" t="s">
        <v>7474</v>
      </c>
      <c r="I212" s="843"/>
      <c r="J212" s="843"/>
      <c r="K212" s="843"/>
      <c r="L212" s="843"/>
      <c r="M212" s="843"/>
      <c r="N212" s="843"/>
      <c r="O212" s="843"/>
      <c r="P212" s="843"/>
      <c r="Q212" s="843"/>
      <c r="R212" s="843"/>
      <c r="S212" s="843"/>
      <c r="T212" s="843"/>
      <c r="U212" s="843"/>
      <c r="V212" s="843"/>
      <c r="W212" s="843"/>
      <c r="X212" s="843"/>
      <c r="Y212" s="843"/>
      <c r="Z212" s="843"/>
      <c r="AA212" s="843"/>
      <c r="AB212" s="843"/>
      <c r="AC212" s="844"/>
      <c r="AD212" s="621">
        <f>'CE MINISTERIALE'!AD212</f>
        <v>0</v>
      </c>
      <c r="AE212" s="851">
        <f>'CE MINISTERIALE'!AE212</f>
        <v>0</v>
      </c>
      <c r="AF212" s="851"/>
      <c r="AG212" s="851"/>
      <c r="AH212" s="851"/>
      <c r="AI212" s="852"/>
      <c r="AJ212" s="615" t="s">
        <v>6571</v>
      </c>
    </row>
    <row r="213" spans="1:36" s="567" customFormat="1" ht="15" customHeight="1">
      <c r="A213" s="615"/>
      <c r="B213" s="845" t="s">
        <v>3298</v>
      </c>
      <c r="C213" s="846"/>
      <c r="D213" s="846"/>
      <c r="E213" s="846"/>
      <c r="F213" s="846"/>
      <c r="G213" s="847"/>
      <c r="H213" s="848" t="s">
        <v>7475</v>
      </c>
      <c r="I213" s="849"/>
      <c r="J213" s="849"/>
      <c r="K213" s="849"/>
      <c r="L213" s="849"/>
      <c r="M213" s="849"/>
      <c r="N213" s="849"/>
      <c r="O213" s="849"/>
      <c r="P213" s="849"/>
      <c r="Q213" s="849"/>
      <c r="R213" s="849"/>
      <c r="S213" s="849"/>
      <c r="T213" s="849"/>
      <c r="U213" s="849"/>
      <c r="V213" s="849"/>
      <c r="W213" s="849"/>
      <c r="X213" s="849"/>
      <c r="Y213" s="849"/>
      <c r="Z213" s="849"/>
      <c r="AA213" s="849"/>
      <c r="AB213" s="849"/>
      <c r="AC213" s="850"/>
      <c r="AD213" s="621">
        <f>'CE MINISTERIALE'!AD213</f>
        <v>0</v>
      </c>
      <c r="AE213" s="827">
        <f>'CE MINISTERIALE'!AE213</f>
        <v>0</v>
      </c>
      <c r="AF213" s="827"/>
      <c r="AG213" s="827"/>
      <c r="AH213" s="827"/>
      <c r="AI213" s="828"/>
      <c r="AJ213" s="615" t="s">
        <v>6571</v>
      </c>
    </row>
    <row r="214" spans="1:36" s="567" customFormat="1" ht="15" customHeight="1">
      <c r="A214" s="615"/>
      <c r="B214" s="845" t="s">
        <v>6841</v>
      </c>
      <c r="C214" s="846"/>
      <c r="D214" s="846"/>
      <c r="E214" s="846"/>
      <c r="F214" s="846"/>
      <c r="G214" s="847"/>
      <c r="H214" s="848" t="s">
        <v>7476</v>
      </c>
      <c r="I214" s="849"/>
      <c r="J214" s="849"/>
      <c r="K214" s="849"/>
      <c r="L214" s="849"/>
      <c r="M214" s="849"/>
      <c r="N214" s="849"/>
      <c r="O214" s="849"/>
      <c r="P214" s="849"/>
      <c r="Q214" s="849"/>
      <c r="R214" s="849"/>
      <c r="S214" s="849"/>
      <c r="T214" s="849"/>
      <c r="U214" s="849"/>
      <c r="V214" s="849"/>
      <c r="W214" s="849"/>
      <c r="X214" s="849"/>
      <c r="Y214" s="849"/>
      <c r="Z214" s="849"/>
      <c r="AA214" s="849"/>
      <c r="AB214" s="849"/>
      <c r="AC214" s="850"/>
      <c r="AD214" s="621">
        <f>'CE MINISTERIALE'!AD214</f>
        <v>0</v>
      </c>
      <c r="AE214" s="827">
        <f>'CE MINISTERIALE'!AE214</f>
        <v>0</v>
      </c>
      <c r="AF214" s="827"/>
      <c r="AG214" s="827"/>
      <c r="AH214" s="827"/>
      <c r="AI214" s="828"/>
      <c r="AJ214" s="615" t="s">
        <v>6571</v>
      </c>
    </row>
    <row r="215" spans="1:36" s="567" customFormat="1" ht="15" customHeight="1">
      <c r="A215" s="615"/>
      <c r="B215" s="845" t="s">
        <v>3291</v>
      </c>
      <c r="C215" s="846"/>
      <c r="D215" s="846"/>
      <c r="E215" s="846"/>
      <c r="F215" s="846"/>
      <c r="G215" s="847"/>
      <c r="H215" s="848" t="s">
        <v>7477</v>
      </c>
      <c r="I215" s="849"/>
      <c r="J215" s="849"/>
      <c r="K215" s="849"/>
      <c r="L215" s="849"/>
      <c r="M215" s="849"/>
      <c r="N215" s="849"/>
      <c r="O215" s="849"/>
      <c r="P215" s="849"/>
      <c r="Q215" s="849"/>
      <c r="R215" s="849"/>
      <c r="S215" s="849"/>
      <c r="T215" s="849"/>
      <c r="U215" s="849"/>
      <c r="V215" s="849"/>
      <c r="W215" s="849"/>
      <c r="X215" s="849"/>
      <c r="Y215" s="849"/>
      <c r="Z215" s="849"/>
      <c r="AA215" s="849"/>
      <c r="AB215" s="849"/>
      <c r="AC215" s="850"/>
      <c r="AD215" s="621">
        <f>'CE MINISTERIALE'!AD215</f>
        <v>0</v>
      </c>
      <c r="AE215" s="827">
        <f>'CE MINISTERIALE'!AE215</f>
        <v>0</v>
      </c>
      <c r="AF215" s="827"/>
      <c r="AG215" s="827"/>
      <c r="AH215" s="827"/>
      <c r="AI215" s="828"/>
      <c r="AJ215" s="615" t="s">
        <v>6571</v>
      </c>
    </row>
    <row r="216" spans="1:36" s="567" customFormat="1" ht="15" customHeight="1">
      <c r="A216" s="615"/>
      <c r="B216" s="845" t="s">
        <v>6844</v>
      </c>
      <c r="C216" s="846"/>
      <c r="D216" s="846"/>
      <c r="E216" s="846"/>
      <c r="F216" s="846"/>
      <c r="G216" s="847"/>
      <c r="H216" s="848" t="s">
        <v>7478</v>
      </c>
      <c r="I216" s="849"/>
      <c r="J216" s="849"/>
      <c r="K216" s="849"/>
      <c r="L216" s="849"/>
      <c r="M216" s="849"/>
      <c r="N216" s="849"/>
      <c r="O216" s="849"/>
      <c r="P216" s="849"/>
      <c r="Q216" s="849"/>
      <c r="R216" s="849"/>
      <c r="S216" s="849"/>
      <c r="T216" s="849"/>
      <c r="U216" s="849"/>
      <c r="V216" s="849"/>
      <c r="W216" s="849"/>
      <c r="X216" s="849"/>
      <c r="Y216" s="849"/>
      <c r="Z216" s="849"/>
      <c r="AA216" s="849"/>
      <c r="AB216" s="849"/>
      <c r="AC216" s="850"/>
      <c r="AD216" s="621">
        <f>'CE MINISTERIALE'!AD216</f>
        <v>0</v>
      </c>
      <c r="AE216" s="827">
        <f>'CE MINISTERIALE'!AE216</f>
        <v>0</v>
      </c>
      <c r="AF216" s="827"/>
      <c r="AG216" s="827"/>
      <c r="AH216" s="827"/>
      <c r="AI216" s="828"/>
      <c r="AJ216" s="615" t="s">
        <v>6571</v>
      </c>
    </row>
    <row r="217" spans="1:36" s="567" customFormat="1" ht="29.45" customHeight="1">
      <c r="A217" s="615"/>
      <c r="B217" s="839" t="s">
        <v>3304</v>
      </c>
      <c r="C217" s="840"/>
      <c r="D217" s="840"/>
      <c r="E217" s="840"/>
      <c r="F217" s="840"/>
      <c r="G217" s="841"/>
      <c r="H217" s="842" t="s">
        <v>7479</v>
      </c>
      <c r="I217" s="843"/>
      <c r="J217" s="843"/>
      <c r="K217" s="843"/>
      <c r="L217" s="843"/>
      <c r="M217" s="843"/>
      <c r="N217" s="843"/>
      <c r="O217" s="843"/>
      <c r="P217" s="843"/>
      <c r="Q217" s="843"/>
      <c r="R217" s="843"/>
      <c r="S217" s="843"/>
      <c r="T217" s="843"/>
      <c r="U217" s="843"/>
      <c r="V217" s="843"/>
      <c r="W217" s="843"/>
      <c r="X217" s="843"/>
      <c r="Y217" s="843"/>
      <c r="Z217" s="843"/>
      <c r="AA217" s="843"/>
      <c r="AB217" s="843"/>
      <c r="AC217" s="844"/>
      <c r="AD217" s="621">
        <f>'CE MINISTERIALE'!AD217</f>
        <v>0</v>
      </c>
      <c r="AE217" s="827">
        <f>'CE MINISTERIALE'!AE217</f>
        <v>0</v>
      </c>
      <c r="AF217" s="827"/>
      <c r="AG217" s="827"/>
      <c r="AH217" s="827"/>
      <c r="AI217" s="828"/>
      <c r="AJ217" s="615" t="s">
        <v>6571</v>
      </c>
    </row>
    <row r="218" spans="1:36" s="567" customFormat="1" ht="30" customHeight="1">
      <c r="A218" s="615"/>
      <c r="B218" s="831" t="s">
        <v>6847</v>
      </c>
      <c r="C218" s="832"/>
      <c r="D218" s="832"/>
      <c r="E218" s="832"/>
      <c r="F218" s="832"/>
      <c r="G218" s="833"/>
      <c r="H218" s="834" t="s">
        <v>7480</v>
      </c>
      <c r="I218" s="835"/>
      <c r="J218" s="835"/>
      <c r="K218" s="835"/>
      <c r="L218" s="835"/>
      <c r="M218" s="835"/>
      <c r="N218" s="835"/>
      <c r="O218" s="835"/>
      <c r="P218" s="835"/>
      <c r="Q218" s="835"/>
      <c r="R218" s="835"/>
      <c r="S218" s="835"/>
      <c r="T218" s="835"/>
      <c r="U218" s="835"/>
      <c r="V218" s="835"/>
      <c r="W218" s="835"/>
      <c r="X218" s="835"/>
      <c r="Y218" s="835"/>
      <c r="Z218" s="835"/>
      <c r="AA218" s="835"/>
      <c r="AB218" s="835"/>
      <c r="AC218" s="836"/>
      <c r="AD218" s="624">
        <f>'CE MINISTERIALE'!AD218</f>
        <v>0</v>
      </c>
      <c r="AE218" s="851">
        <f>'CE MINISTERIALE'!AE218</f>
        <v>0</v>
      </c>
      <c r="AF218" s="851"/>
      <c r="AG218" s="851"/>
      <c r="AH218" s="851"/>
      <c r="AI218" s="852"/>
      <c r="AJ218" s="615" t="s">
        <v>6571</v>
      </c>
    </row>
    <row r="219" spans="1:36" s="567" customFormat="1" ht="15" customHeight="1">
      <c r="A219" s="615" t="s">
        <v>6586</v>
      </c>
      <c r="B219" s="839" t="s">
        <v>6849</v>
      </c>
      <c r="C219" s="840"/>
      <c r="D219" s="840"/>
      <c r="E219" s="840"/>
      <c r="F219" s="840"/>
      <c r="G219" s="841"/>
      <c r="H219" s="842" t="s">
        <v>7481</v>
      </c>
      <c r="I219" s="843"/>
      <c r="J219" s="843"/>
      <c r="K219" s="843"/>
      <c r="L219" s="843"/>
      <c r="M219" s="843"/>
      <c r="N219" s="843"/>
      <c r="O219" s="843"/>
      <c r="P219" s="843"/>
      <c r="Q219" s="843"/>
      <c r="R219" s="843"/>
      <c r="S219" s="843"/>
      <c r="T219" s="843"/>
      <c r="U219" s="843"/>
      <c r="V219" s="843"/>
      <c r="W219" s="843"/>
      <c r="X219" s="843"/>
      <c r="Y219" s="843"/>
      <c r="Z219" s="843"/>
      <c r="AA219" s="843"/>
      <c r="AB219" s="843"/>
      <c r="AC219" s="844"/>
      <c r="AD219" s="621">
        <f>'CE MINISTERIALE'!AD219</f>
        <v>0</v>
      </c>
      <c r="AE219" s="827">
        <f>'CE MINISTERIALE'!AE219</f>
        <v>0</v>
      </c>
      <c r="AF219" s="827"/>
      <c r="AG219" s="827"/>
      <c r="AH219" s="827"/>
      <c r="AI219" s="828"/>
      <c r="AJ219" s="615" t="s">
        <v>6571</v>
      </c>
    </row>
    <row r="220" spans="1:36" s="567" customFormat="1" ht="15" customHeight="1">
      <c r="A220" s="615"/>
      <c r="B220" s="839" t="s">
        <v>6851</v>
      </c>
      <c r="C220" s="840"/>
      <c r="D220" s="840"/>
      <c r="E220" s="840"/>
      <c r="F220" s="840"/>
      <c r="G220" s="841"/>
      <c r="H220" s="842" t="s">
        <v>7482</v>
      </c>
      <c r="I220" s="843"/>
      <c r="J220" s="843"/>
      <c r="K220" s="843"/>
      <c r="L220" s="843"/>
      <c r="M220" s="843"/>
      <c r="N220" s="843"/>
      <c r="O220" s="843"/>
      <c r="P220" s="843"/>
      <c r="Q220" s="843"/>
      <c r="R220" s="843"/>
      <c r="S220" s="843"/>
      <c r="T220" s="843"/>
      <c r="U220" s="843"/>
      <c r="V220" s="843"/>
      <c r="W220" s="843"/>
      <c r="X220" s="843"/>
      <c r="Y220" s="843"/>
      <c r="Z220" s="843"/>
      <c r="AA220" s="843"/>
      <c r="AB220" s="843"/>
      <c r="AC220" s="844"/>
      <c r="AD220" s="621">
        <f>'CE MINISTERIALE'!AD220</f>
        <v>0</v>
      </c>
      <c r="AE220" s="827">
        <f>'CE MINISTERIALE'!AE220</f>
        <v>0</v>
      </c>
      <c r="AF220" s="827"/>
      <c r="AG220" s="827"/>
      <c r="AH220" s="827"/>
      <c r="AI220" s="828"/>
      <c r="AJ220" s="615" t="s">
        <v>6571</v>
      </c>
    </row>
    <row r="221" spans="1:36" s="567" customFormat="1" ht="15" customHeight="1">
      <c r="A221" s="615" t="s">
        <v>6646</v>
      </c>
      <c r="B221" s="839" t="s">
        <v>6853</v>
      </c>
      <c r="C221" s="840"/>
      <c r="D221" s="840"/>
      <c r="E221" s="840"/>
      <c r="F221" s="840"/>
      <c r="G221" s="841"/>
      <c r="H221" s="842" t="s">
        <v>7483</v>
      </c>
      <c r="I221" s="843"/>
      <c r="J221" s="843"/>
      <c r="K221" s="843"/>
      <c r="L221" s="843"/>
      <c r="M221" s="843"/>
      <c r="N221" s="843"/>
      <c r="O221" s="843"/>
      <c r="P221" s="843"/>
      <c r="Q221" s="843"/>
      <c r="R221" s="843"/>
      <c r="S221" s="843"/>
      <c r="T221" s="843"/>
      <c r="U221" s="843"/>
      <c r="V221" s="843"/>
      <c r="W221" s="843"/>
      <c r="X221" s="843"/>
      <c r="Y221" s="843"/>
      <c r="Z221" s="843"/>
      <c r="AA221" s="843"/>
      <c r="AB221" s="843"/>
      <c r="AC221" s="844"/>
      <c r="AD221" s="621">
        <f>'CE MINISTERIALE'!AD221</f>
        <v>0</v>
      </c>
      <c r="AE221" s="827">
        <f>'CE MINISTERIALE'!AE221</f>
        <v>0</v>
      </c>
      <c r="AF221" s="827"/>
      <c r="AG221" s="827"/>
      <c r="AH221" s="827"/>
      <c r="AI221" s="828"/>
      <c r="AJ221" s="615" t="s">
        <v>6571</v>
      </c>
    </row>
    <row r="222" spans="1:36" s="567" customFormat="1" ht="15" customHeight="1">
      <c r="A222" s="615"/>
      <c r="B222" s="839" t="s">
        <v>3135</v>
      </c>
      <c r="C222" s="840"/>
      <c r="D222" s="840"/>
      <c r="E222" s="840"/>
      <c r="F222" s="840"/>
      <c r="G222" s="841"/>
      <c r="H222" s="842" t="s">
        <v>7484</v>
      </c>
      <c r="I222" s="843"/>
      <c r="J222" s="843"/>
      <c r="K222" s="843"/>
      <c r="L222" s="843"/>
      <c r="M222" s="843"/>
      <c r="N222" s="843"/>
      <c r="O222" s="843"/>
      <c r="P222" s="843"/>
      <c r="Q222" s="843"/>
      <c r="R222" s="843"/>
      <c r="S222" s="843"/>
      <c r="T222" s="843"/>
      <c r="U222" s="843"/>
      <c r="V222" s="843"/>
      <c r="W222" s="843"/>
      <c r="X222" s="843"/>
      <c r="Y222" s="843"/>
      <c r="Z222" s="843"/>
      <c r="AA222" s="843"/>
      <c r="AB222" s="843"/>
      <c r="AC222" s="844"/>
      <c r="AD222" s="621">
        <f>'CE MINISTERIALE'!AD222</f>
        <v>0</v>
      </c>
      <c r="AE222" s="827">
        <f>'CE MINISTERIALE'!AE222</f>
        <v>0</v>
      </c>
      <c r="AF222" s="827"/>
      <c r="AG222" s="827"/>
      <c r="AH222" s="827"/>
      <c r="AI222" s="828"/>
      <c r="AJ222" s="615" t="s">
        <v>6571</v>
      </c>
    </row>
    <row r="223" spans="1:36" s="567" customFormat="1" ht="15" customHeight="1">
      <c r="A223" s="626"/>
      <c r="B223" s="839" t="s">
        <v>3142</v>
      </c>
      <c r="C223" s="840"/>
      <c r="D223" s="840"/>
      <c r="E223" s="840"/>
      <c r="F223" s="840"/>
      <c r="G223" s="841"/>
      <c r="H223" s="842" t="s">
        <v>7485</v>
      </c>
      <c r="I223" s="843"/>
      <c r="J223" s="843"/>
      <c r="K223" s="843"/>
      <c r="L223" s="843"/>
      <c r="M223" s="843"/>
      <c r="N223" s="843"/>
      <c r="O223" s="843"/>
      <c r="P223" s="843"/>
      <c r="Q223" s="843"/>
      <c r="R223" s="843"/>
      <c r="S223" s="843"/>
      <c r="T223" s="843"/>
      <c r="U223" s="843"/>
      <c r="V223" s="843"/>
      <c r="W223" s="843"/>
      <c r="X223" s="843"/>
      <c r="Y223" s="843"/>
      <c r="Z223" s="843"/>
      <c r="AA223" s="843"/>
      <c r="AB223" s="843"/>
      <c r="AC223" s="844"/>
      <c r="AD223" s="621">
        <f>'CE MINISTERIALE'!AD223</f>
        <v>0</v>
      </c>
      <c r="AE223" s="827">
        <f>'CE MINISTERIALE'!AE223</f>
        <v>0</v>
      </c>
      <c r="AF223" s="827"/>
      <c r="AG223" s="827"/>
      <c r="AH223" s="827"/>
      <c r="AI223" s="828"/>
      <c r="AJ223" s="615" t="s">
        <v>6571</v>
      </c>
    </row>
    <row r="224" spans="1:36" s="567" customFormat="1" ht="28.15" customHeight="1">
      <c r="A224" s="615"/>
      <c r="B224" s="831" t="s">
        <v>6857</v>
      </c>
      <c r="C224" s="832"/>
      <c r="D224" s="832"/>
      <c r="E224" s="832"/>
      <c r="F224" s="832"/>
      <c r="G224" s="833"/>
      <c r="H224" s="834" t="s">
        <v>7486</v>
      </c>
      <c r="I224" s="835"/>
      <c r="J224" s="835"/>
      <c r="K224" s="835"/>
      <c r="L224" s="835"/>
      <c r="M224" s="835"/>
      <c r="N224" s="835"/>
      <c r="O224" s="835"/>
      <c r="P224" s="835"/>
      <c r="Q224" s="835"/>
      <c r="R224" s="835"/>
      <c r="S224" s="835"/>
      <c r="T224" s="835"/>
      <c r="U224" s="835"/>
      <c r="V224" s="835"/>
      <c r="W224" s="835"/>
      <c r="X224" s="835"/>
      <c r="Y224" s="835"/>
      <c r="Z224" s="835"/>
      <c r="AA224" s="835"/>
      <c r="AB224" s="835"/>
      <c r="AC224" s="836"/>
      <c r="AD224" s="624">
        <f>'CE MINISTERIALE'!AD224</f>
        <v>0</v>
      </c>
      <c r="AE224" s="851">
        <f>'CE MINISTERIALE'!AE224</f>
        <v>0</v>
      </c>
      <c r="AF224" s="851"/>
      <c r="AG224" s="851"/>
      <c r="AH224" s="851"/>
      <c r="AI224" s="852"/>
      <c r="AJ224" s="615" t="s">
        <v>6571</v>
      </c>
    </row>
    <row r="225" spans="1:36" s="567" customFormat="1" ht="30" customHeight="1">
      <c r="A225" s="615" t="s">
        <v>6586</v>
      </c>
      <c r="B225" s="839" t="s">
        <v>6859</v>
      </c>
      <c r="C225" s="840"/>
      <c r="D225" s="840"/>
      <c r="E225" s="840"/>
      <c r="F225" s="840"/>
      <c r="G225" s="841"/>
      <c r="H225" s="842" t="s">
        <v>7487</v>
      </c>
      <c r="I225" s="843"/>
      <c r="J225" s="843"/>
      <c r="K225" s="843"/>
      <c r="L225" s="843"/>
      <c r="M225" s="843"/>
      <c r="N225" s="843"/>
      <c r="O225" s="843"/>
      <c r="P225" s="843"/>
      <c r="Q225" s="843"/>
      <c r="R225" s="843"/>
      <c r="S225" s="843"/>
      <c r="T225" s="843"/>
      <c r="U225" s="843"/>
      <c r="V225" s="843"/>
      <c r="W225" s="843"/>
      <c r="X225" s="843"/>
      <c r="Y225" s="843"/>
      <c r="Z225" s="843"/>
      <c r="AA225" s="843"/>
      <c r="AB225" s="843"/>
      <c r="AC225" s="844"/>
      <c r="AD225" s="621">
        <f>'CE MINISTERIALE'!AD225</f>
        <v>0</v>
      </c>
      <c r="AE225" s="827">
        <f>'CE MINISTERIALE'!AE225</f>
        <v>0</v>
      </c>
      <c r="AF225" s="827"/>
      <c r="AG225" s="827"/>
      <c r="AH225" s="827"/>
      <c r="AI225" s="828"/>
      <c r="AJ225" s="615" t="s">
        <v>6571</v>
      </c>
    </row>
    <row r="226" spans="1:36" s="567" customFormat="1" ht="15" customHeight="1">
      <c r="A226" s="615"/>
      <c r="B226" s="839" t="s">
        <v>3240</v>
      </c>
      <c r="C226" s="840"/>
      <c r="D226" s="840"/>
      <c r="E226" s="840"/>
      <c r="F226" s="840"/>
      <c r="G226" s="841"/>
      <c r="H226" s="842" t="s">
        <v>7488</v>
      </c>
      <c r="I226" s="843"/>
      <c r="J226" s="843"/>
      <c r="K226" s="843"/>
      <c r="L226" s="843"/>
      <c r="M226" s="843"/>
      <c r="N226" s="843"/>
      <c r="O226" s="843"/>
      <c r="P226" s="843"/>
      <c r="Q226" s="843"/>
      <c r="R226" s="843"/>
      <c r="S226" s="843"/>
      <c r="T226" s="843"/>
      <c r="U226" s="843"/>
      <c r="V226" s="843"/>
      <c r="W226" s="843"/>
      <c r="X226" s="843"/>
      <c r="Y226" s="843"/>
      <c r="Z226" s="843"/>
      <c r="AA226" s="843"/>
      <c r="AB226" s="843"/>
      <c r="AC226" s="844"/>
      <c r="AD226" s="621">
        <f>'CE MINISTERIALE'!AD226</f>
        <v>0</v>
      </c>
      <c r="AE226" s="827">
        <f>'CE MINISTERIALE'!AE226</f>
        <v>0</v>
      </c>
      <c r="AF226" s="827"/>
      <c r="AG226" s="827"/>
      <c r="AH226" s="827"/>
      <c r="AI226" s="828"/>
      <c r="AJ226" s="615" t="s">
        <v>6571</v>
      </c>
    </row>
    <row r="227" spans="1:36" s="567" customFormat="1" ht="15" customHeight="1">
      <c r="A227" s="615" t="s">
        <v>6643</v>
      </c>
      <c r="B227" s="839" t="s">
        <v>3248</v>
      </c>
      <c r="C227" s="840"/>
      <c r="D227" s="840"/>
      <c r="E227" s="840"/>
      <c r="F227" s="840"/>
      <c r="G227" s="841"/>
      <c r="H227" s="842" t="s">
        <v>7489</v>
      </c>
      <c r="I227" s="843"/>
      <c r="J227" s="843"/>
      <c r="K227" s="843"/>
      <c r="L227" s="843"/>
      <c r="M227" s="843"/>
      <c r="N227" s="843"/>
      <c r="O227" s="843"/>
      <c r="P227" s="843"/>
      <c r="Q227" s="843"/>
      <c r="R227" s="843"/>
      <c r="S227" s="843"/>
      <c r="T227" s="843"/>
      <c r="U227" s="843"/>
      <c r="V227" s="843"/>
      <c r="W227" s="843"/>
      <c r="X227" s="843"/>
      <c r="Y227" s="843"/>
      <c r="Z227" s="843"/>
      <c r="AA227" s="843"/>
      <c r="AB227" s="843"/>
      <c r="AC227" s="844"/>
      <c r="AD227" s="621">
        <f>'CE MINISTERIALE'!AD227</f>
        <v>0</v>
      </c>
      <c r="AE227" s="827">
        <f>'CE MINISTERIALE'!AE227</f>
        <v>0</v>
      </c>
      <c r="AF227" s="827"/>
      <c r="AG227" s="827"/>
      <c r="AH227" s="827"/>
      <c r="AI227" s="828"/>
      <c r="AJ227" s="615" t="s">
        <v>6571</v>
      </c>
    </row>
    <row r="228" spans="1:36" s="567" customFormat="1" ht="15" customHeight="1">
      <c r="A228" s="615"/>
      <c r="B228" s="839" t="s">
        <v>3253</v>
      </c>
      <c r="C228" s="840"/>
      <c r="D228" s="840"/>
      <c r="E228" s="840"/>
      <c r="F228" s="840"/>
      <c r="G228" s="841"/>
      <c r="H228" s="842" t="s">
        <v>7490</v>
      </c>
      <c r="I228" s="843"/>
      <c r="J228" s="843"/>
      <c r="K228" s="843"/>
      <c r="L228" s="843"/>
      <c r="M228" s="843"/>
      <c r="N228" s="843"/>
      <c r="O228" s="843"/>
      <c r="P228" s="843"/>
      <c r="Q228" s="843"/>
      <c r="R228" s="843"/>
      <c r="S228" s="843"/>
      <c r="T228" s="843"/>
      <c r="U228" s="843"/>
      <c r="V228" s="843"/>
      <c r="W228" s="843"/>
      <c r="X228" s="843"/>
      <c r="Y228" s="843"/>
      <c r="Z228" s="843"/>
      <c r="AA228" s="843"/>
      <c r="AB228" s="843"/>
      <c r="AC228" s="844"/>
      <c r="AD228" s="621">
        <f>'CE MINISTERIALE'!AD228</f>
        <v>0</v>
      </c>
      <c r="AE228" s="827">
        <f>'CE MINISTERIALE'!AE228</f>
        <v>0</v>
      </c>
      <c r="AF228" s="827"/>
      <c r="AG228" s="827"/>
      <c r="AH228" s="827"/>
      <c r="AI228" s="828"/>
      <c r="AJ228" s="615" t="s">
        <v>6571</v>
      </c>
    </row>
    <row r="229" spans="1:36" s="567" customFormat="1" ht="15" customHeight="1">
      <c r="A229" s="626"/>
      <c r="B229" s="839" t="s">
        <v>6864</v>
      </c>
      <c r="C229" s="840"/>
      <c r="D229" s="840"/>
      <c r="E229" s="840"/>
      <c r="F229" s="840"/>
      <c r="G229" s="841"/>
      <c r="H229" s="842" t="s">
        <v>7491</v>
      </c>
      <c r="I229" s="843"/>
      <c r="J229" s="843"/>
      <c r="K229" s="843"/>
      <c r="L229" s="843"/>
      <c r="M229" s="843"/>
      <c r="N229" s="843"/>
      <c r="O229" s="843"/>
      <c r="P229" s="843"/>
      <c r="Q229" s="843"/>
      <c r="R229" s="843"/>
      <c r="S229" s="843"/>
      <c r="T229" s="843"/>
      <c r="U229" s="843"/>
      <c r="V229" s="843"/>
      <c r="W229" s="843"/>
      <c r="X229" s="843"/>
      <c r="Y229" s="843"/>
      <c r="Z229" s="843"/>
      <c r="AA229" s="843"/>
      <c r="AB229" s="843"/>
      <c r="AC229" s="844"/>
      <c r="AD229" s="621">
        <f>'CE MINISTERIALE'!AD229</f>
        <v>0</v>
      </c>
      <c r="AE229" s="827">
        <f>'CE MINISTERIALE'!AE229</f>
        <v>0</v>
      </c>
      <c r="AF229" s="827"/>
      <c r="AG229" s="827"/>
      <c r="AH229" s="827"/>
      <c r="AI229" s="828"/>
      <c r="AJ229" s="615" t="s">
        <v>6571</v>
      </c>
    </row>
    <row r="230" spans="1:36" s="567" customFormat="1" ht="25.5" customHeight="1">
      <c r="A230" s="615"/>
      <c r="B230" s="839" t="s">
        <v>6866</v>
      </c>
      <c r="C230" s="840"/>
      <c r="D230" s="840"/>
      <c r="E230" s="840"/>
      <c r="F230" s="840"/>
      <c r="G230" s="841"/>
      <c r="H230" s="842" t="s">
        <v>7492</v>
      </c>
      <c r="I230" s="843"/>
      <c r="J230" s="843"/>
      <c r="K230" s="843"/>
      <c r="L230" s="843"/>
      <c r="M230" s="843"/>
      <c r="N230" s="843"/>
      <c r="O230" s="843"/>
      <c r="P230" s="843"/>
      <c r="Q230" s="843"/>
      <c r="R230" s="843"/>
      <c r="S230" s="843"/>
      <c r="T230" s="843"/>
      <c r="U230" s="843"/>
      <c r="V230" s="843"/>
      <c r="W230" s="843"/>
      <c r="X230" s="843"/>
      <c r="Y230" s="843"/>
      <c r="Z230" s="843"/>
      <c r="AA230" s="843"/>
      <c r="AB230" s="843"/>
      <c r="AC230" s="844"/>
      <c r="AD230" s="621">
        <f>'CE MINISTERIALE'!AD230</f>
        <v>0</v>
      </c>
      <c r="AE230" s="827">
        <f>'CE MINISTERIALE'!AE230</f>
        <v>0</v>
      </c>
      <c r="AF230" s="827"/>
      <c r="AG230" s="827"/>
      <c r="AH230" s="827"/>
      <c r="AI230" s="828"/>
      <c r="AJ230" s="615" t="s">
        <v>6571</v>
      </c>
    </row>
    <row r="231" spans="1:36" s="567" customFormat="1" ht="15" customHeight="1">
      <c r="A231" s="615"/>
      <c r="B231" s="831" t="s">
        <v>6868</v>
      </c>
      <c r="C231" s="832"/>
      <c r="D231" s="832"/>
      <c r="E231" s="832"/>
      <c r="F231" s="832"/>
      <c r="G231" s="833"/>
      <c r="H231" s="834" t="s">
        <v>7493</v>
      </c>
      <c r="I231" s="835"/>
      <c r="J231" s="835"/>
      <c r="K231" s="835"/>
      <c r="L231" s="835"/>
      <c r="M231" s="835"/>
      <c r="N231" s="835"/>
      <c r="O231" s="835"/>
      <c r="P231" s="835"/>
      <c r="Q231" s="835"/>
      <c r="R231" s="835"/>
      <c r="S231" s="835"/>
      <c r="T231" s="835"/>
      <c r="U231" s="835"/>
      <c r="V231" s="835"/>
      <c r="W231" s="835"/>
      <c r="X231" s="835"/>
      <c r="Y231" s="835"/>
      <c r="Z231" s="835"/>
      <c r="AA231" s="835"/>
      <c r="AB231" s="835"/>
      <c r="AC231" s="836"/>
      <c r="AD231" s="624">
        <f>'CE MINISTERIALE'!AD231</f>
        <v>0</v>
      </c>
      <c r="AE231" s="851">
        <f>'CE MINISTERIALE'!AE231</f>
        <v>0</v>
      </c>
      <c r="AF231" s="851"/>
      <c r="AG231" s="851"/>
      <c r="AH231" s="851"/>
      <c r="AI231" s="852"/>
      <c r="AJ231" s="615" t="s">
        <v>6571</v>
      </c>
    </row>
    <row r="232" spans="1:36" s="567" customFormat="1" ht="25.5" customHeight="1">
      <c r="A232" s="615" t="s">
        <v>6586</v>
      </c>
      <c r="B232" s="839" t="s">
        <v>6870</v>
      </c>
      <c r="C232" s="840"/>
      <c r="D232" s="840"/>
      <c r="E232" s="840"/>
      <c r="F232" s="840"/>
      <c r="G232" s="841"/>
      <c r="H232" s="842" t="s">
        <v>7494</v>
      </c>
      <c r="I232" s="843"/>
      <c r="J232" s="843"/>
      <c r="K232" s="843"/>
      <c r="L232" s="843"/>
      <c r="M232" s="843"/>
      <c r="N232" s="843"/>
      <c r="O232" s="843"/>
      <c r="P232" s="843"/>
      <c r="Q232" s="843"/>
      <c r="R232" s="843"/>
      <c r="S232" s="843"/>
      <c r="T232" s="843"/>
      <c r="U232" s="843"/>
      <c r="V232" s="843"/>
      <c r="W232" s="843"/>
      <c r="X232" s="843"/>
      <c r="Y232" s="843"/>
      <c r="Z232" s="843"/>
      <c r="AA232" s="843"/>
      <c r="AB232" s="843"/>
      <c r="AC232" s="844"/>
      <c r="AD232" s="621">
        <f>'CE MINISTERIALE'!AD232</f>
        <v>0</v>
      </c>
      <c r="AE232" s="827">
        <f>'CE MINISTERIALE'!AE232</f>
        <v>0</v>
      </c>
      <c r="AF232" s="827"/>
      <c r="AG232" s="827"/>
      <c r="AH232" s="827"/>
      <c r="AI232" s="828"/>
      <c r="AJ232" s="615" t="s">
        <v>6571</v>
      </c>
    </row>
    <row r="233" spans="1:36" s="567" customFormat="1" ht="15" customHeight="1">
      <c r="A233" s="615"/>
      <c r="B233" s="839" t="s">
        <v>6872</v>
      </c>
      <c r="C233" s="840"/>
      <c r="D233" s="840"/>
      <c r="E233" s="840"/>
      <c r="F233" s="840"/>
      <c r="G233" s="841"/>
      <c r="H233" s="842" t="s">
        <v>7495</v>
      </c>
      <c r="I233" s="843"/>
      <c r="J233" s="843"/>
      <c r="K233" s="843"/>
      <c r="L233" s="843"/>
      <c r="M233" s="843"/>
      <c r="N233" s="843"/>
      <c r="O233" s="843"/>
      <c r="P233" s="843"/>
      <c r="Q233" s="843"/>
      <c r="R233" s="843"/>
      <c r="S233" s="843"/>
      <c r="T233" s="843"/>
      <c r="U233" s="843"/>
      <c r="V233" s="843"/>
      <c r="W233" s="843"/>
      <c r="X233" s="843"/>
      <c r="Y233" s="843"/>
      <c r="Z233" s="843"/>
      <c r="AA233" s="843"/>
      <c r="AB233" s="843"/>
      <c r="AC233" s="844"/>
      <c r="AD233" s="621">
        <f>'CE MINISTERIALE'!AD233</f>
        <v>0</v>
      </c>
      <c r="AE233" s="827">
        <f>'CE MINISTERIALE'!AE233</f>
        <v>0</v>
      </c>
      <c r="AF233" s="827"/>
      <c r="AG233" s="827"/>
      <c r="AH233" s="827"/>
      <c r="AI233" s="828"/>
      <c r="AJ233" s="615" t="s">
        <v>6571</v>
      </c>
    </row>
    <row r="234" spans="1:36" s="567" customFormat="1" ht="15" customHeight="1">
      <c r="A234" s="615" t="s">
        <v>6643</v>
      </c>
      <c r="B234" s="839" t="s">
        <v>3226</v>
      </c>
      <c r="C234" s="840"/>
      <c r="D234" s="840"/>
      <c r="E234" s="840"/>
      <c r="F234" s="840"/>
      <c r="G234" s="841"/>
      <c r="H234" s="842" t="s">
        <v>7496</v>
      </c>
      <c r="I234" s="843"/>
      <c r="J234" s="843"/>
      <c r="K234" s="843"/>
      <c r="L234" s="843"/>
      <c r="M234" s="843"/>
      <c r="N234" s="843"/>
      <c r="O234" s="843"/>
      <c r="P234" s="843"/>
      <c r="Q234" s="843"/>
      <c r="R234" s="843"/>
      <c r="S234" s="843"/>
      <c r="T234" s="843"/>
      <c r="U234" s="843"/>
      <c r="V234" s="843"/>
      <c r="W234" s="843"/>
      <c r="X234" s="843"/>
      <c r="Y234" s="843"/>
      <c r="Z234" s="843"/>
      <c r="AA234" s="843"/>
      <c r="AB234" s="843"/>
      <c r="AC234" s="844"/>
      <c r="AD234" s="621">
        <f>'CE MINISTERIALE'!AD234</f>
        <v>0</v>
      </c>
      <c r="AE234" s="827">
        <f>'CE MINISTERIALE'!AE234</f>
        <v>0</v>
      </c>
      <c r="AF234" s="827"/>
      <c r="AG234" s="827"/>
      <c r="AH234" s="827"/>
      <c r="AI234" s="828"/>
      <c r="AJ234" s="615" t="s">
        <v>6571</v>
      </c>
    </row>
    <row r="235" spans="1:36" s="567" customFormat="1" ht="15" customHeight="1">
      <c r="A235" s="615"/>
      <c r="B235" s="839" t="s">
        <v>3216</v>
      </c>
      <c r="C235" s="840"/>
      <c r="D235" s="840"/>
      <c r="E235" s="840"/>
      <c r="F235" s="840"/>
      <c r="G235" s="841"/>
      <c r="H235" s="842" t="s">
        <v>7497</v>
      </c>
      <c r="I235" s="843"/>
      <c r="J235" s="843"/>
      <c r="K235" s="843"/>
      <c r="L235" s="843"/>
      <c r="M235" s="843"/>
      <c r="N235" s="843"/>
      <c r="O235" s="843"/>
      <c r="P235" s="843"/>
      <c r="Q235" s="843"/>
      <c r="R235" s="843"/>
      <c r="S235" s="843"/>
      <c r="T235" s="843"/>
      <c r="U235" s="843"/>
      <c r="V235" s="843"/>
      <c r="W235" s="843"/>
      <c r="X235" s="843"/>
      <c r="Y235" s="843"/>
      <c r="Z235" s="843"/>
      <c r="AA235" s="843"/>
      <c r="AB235" s="843"/>
      <c r="AC235" s="844"/>
      <c r="AD235" s="621">
        <f>'CE MINISTERIALE'!AD235</f>
        <v>0</v>
      </c>
      <c r="AE235" s="827">
        <f>'CE MINISTERIALE'!AE235</f>
        <v>0</v>
      </c>
      <c r="AF235" s="827"/>
      <c r="AG235" s="827"/>
      <c r="AH235" s="827"/>
      <c r="AI235" s="828"/>
      <c r="AJ235" s="615" t="s">
        <v>6571</v>
      </c>
    </row>
    <row r="236" spans="1:36" s="567" customFormat="1" ht="25.5" customHeight="1">
      <c r="A236" s="615"/>
      <c r="B236" s="839" t="s">
        <v>6876</v>
      </c>
      <c r="C236" s="840"/>
      <c r="D236" s="840"/>
      <c r="E236" s="840"/>
      <c r="F236" s="840"/>
      <c r="G236" s="841"/>
      <c r="H236" s="842" t="s">
        <v>7498</v>
      </c>
      <c r="I236" s="843"/>
      <c r="J236" s="843"/>
      <c r="K236" s="843"/>
      <c r="L236" s="843"/>
      <c r="M236" s="843"/>
      <c r="N236" s="843"/>
      <c r="O236" s="843"/>
      <c r="P236" s="843"/>
      <c r="Q236" s="843"/>
      <c r="R236" s="843"/>
      <c r="S236" s="843"/>
      <c r="T236" s="843"/>
      <c r="U236" s="843"/>
      <c r="V236" s="843"/>
      <c r="W236" s="843"/>
      <c r="X236" s="843"/>
      <c r="Y236" s="843"/>
      <c r="Z236" s="843"/>
      <c r="AA236" s="843"/>
      <c r="AB236" s="843"/>
      <c r="AC236" s="844"/>
      <c r="AD236" s="621">
        <f>'CE MINISTERIALE'!AD236</f>
        <v>0</v>
      </c>
      <c r="AE236" s="827">
        <f>'CE MINISTERIALE'!AE236</f>
        <v>0</v>
      </c>
      <c r="AF236" s="827"/>
      <c r="AG236" s="827"/>
      <c r="AH236" s="827"/>
      <c r="AI236" s="828"/>
      <c r="AJ236" s="615" t="s">
        <v>6571</v>
      </c>
    </row>
    <row r="237" spans="1:36" s="567" customFormat="1" ht="15" customHeight="1">
      <c r="A237" s="615"/>
      <c r="B237" s="831" t="s">
        <v>6878</v>
      </c>
      <c r="C237" s="832"/>
      <c r="D237" s="832"/>
      <c r="E237" s="832"/>
      <c r="F237" s="832"/>
      <c r="G237" s="833"/>
      <c r="H237" s="834" t="s">
        <v>7499</v>
      </c>
      <c r="I237" s="835"/>
      <c r="J237" s="835"/>
      <c r="K237" s="835"/>
      <c r="L237" s="835"/>
      <c r="M237" s="835"/>
      <c r="N237" s="835"/>
      <c r="O237" s="835"/>
      <c r="P237" s="835"/>
      <c r="Q237" s="835"/>
      <c r="R237" s="835"/>
      <c r="S237" s="835"/>
      <c r="T237" s="835"/>
      <c r="U237" s="835"/>
      <c r="V237" s="835"/>
      <c r="W237" s="835"/>
      <c r="X237" s="835"/>
      <c r="Y237" s="835"/>
      <c r="Z237" s="835"/>
      <c r="AA237" s="835"/>
      <c r="AB237" s="835"/>
      <c r="AC237" s="836"/>
      <c r="AD237" s="624">
        <f>'CE MINISTERIALE'!AD237</f>
        <v>0</v>
      </c>
      <c r="AE237" s="851">
        <f>'CE MINISTERIALE'!AE237</f>
        <v>0</v>
      </c>
      <c r="AF237" s="851"/>
      <c r="AG237" s="851"/>
      <c r="AH237" s="851"/>
      <c r="AI237" s="852"/>
      <c r="AJ237" s="615" t="s">
        <v>6571</v>
      </c>
    </row>
    <row r="238" spans="1:36" s="567" customFormat="1" ht="25.5" customHeight="1">
      <c r="A238" s="615" t="s">
        <v>6586</v>
      </c>
      <c r="B238" s="839" t="s">
        <v>6880</v>
      </c>
      <c r="C238" s="840"/>
      <c r="D238" s="840"/>
      <c r="E238" s="840"/>
      <c r="F238" s="840"/>
      <c r="G238" s="841"/>
      <c r="H238" s="842" t="s">
        <v>7500</v>
      </c>
      <c r="I238" s="843"/>
      <c r="J238" s="843"/>
      <c r="K238" s="843"/>
      <c r="L238" s="843"/>
      <c r="M238" s="843"/>
      <c r="N238" s="843"/>
      <c r="O238" s="843"/>
      <c r="P238" s="843"/>
      <c r="Q238" s="843"/>
      <c r="R238" s="843"/>
      <c r="S238" s="843"/>
      <c r="T238" s="843"/>
      <c r="U238" s="843"/>
      <c r="V238" s="843"/>
      <c r="W238" s="843"/>
      <c r="X238" s="843"/>
      <c r="Y238" s="843"/>
      <c r="Z238" s="843"/>
      <c r="AA238" s="843"/>
      <c r="AB238" s="843"/>
      <c r="AC238" s="844"/>
      <c r="AD238" s="621">
        <f>'CE MINISTERIALE'!AD238</f>
        <v>0</v>
      </c>
      <c r="AE238" s="827">
        <f>'CE MINISTERIALE'!AE238</f>
        <v>0</v>
      </c>
      <c r="AF238" s="827"/>
      <c r="AG238" s="827"/>
      <c r="AH238" s="827"/>
      <c r="AI238" s="828"/>
      <c r="AJ238" s="615" t="s">
        <v>6571</v>
      </c>
    </row>
    <row r="239" spans="1:36" s="567" customFormat="1" ht="15" customHeight="1">
      <c r="A239" s="615"/>
      <c r="B239" s="839" t="s">
        <v>2748</v>
      </c>
      <c r="C239" s="840"/>
      <c r="D239" s="840"/>
      <c r="E239" s="840"/>
      <c r="F239" s="840"/>
      <c r="G239" s="841"/>
      <c r="H239" s="842" t="s">
        <v>7501</v>
      </c>
      <c r="I239" s="843"/>
      <c r="J239" s="843"/>
      <c r="K239" s="843"/>
      <c r="L239" s="843"/>
      <c r="M239" s="843"/>
      <c r="N239" s="843"/>
      <c r="O239" s="843"/>
      <c r="P239" s="843"/>
      <c r="Q239" s="843"/>
      <c r="R239" s="843"/>
      <c r="S239" s="843"/>
      <c r="T239" s="843"/>
      <c r="U239" s="843"/>
      <c r="V239" s="843"/>
      <c r="W239" s="843"/>
      <c r="X239" s="843"/>
      <c r="Y239" s="843"/>
      <c r="Z239" s="843"/>
      <c r="AA239" s="843"/>
      <c r="AB239" s="843"/>
      <c r="AC239" s="844"/>
      <c r="AD239" s="621">
        <f>'CE MINISTERIALE'!AD239</f>
        <v>0</v>
      </c>
      <c r="AE239" s="827">
        <f>'CE MINISTERIALE'!AE239</f>
        <v>0</v>
      </c>
      <c r="AF239" s="827"/>
      <c r="AG239" s="827"/>
      <c r="AH239" s="827"/>
      <c r="AI239" s="828"/>
      <c r="AJ239" s="615" t="s">
        <v>6571</v>
      </c>
    </row>
    <row r="240" spans="1:36" s="567" customFormat="1" ht="15" customHeight="1">
      <c r="A240" s="615" t="s">
        <v>6643</v>
      </c>
      <c r="B240" s="839" t="s">
        <v>2773</v>
      </c>
      <c r="C240" s="840"/>
      <c r="D240" s="840"/>
      <c r="E240" s="840"/>
      <c r="F240" s="840"/>
      <c r="G240" s="841"/>
      <c r="H240" s="842" t="s">
        <v>7502</v>
      </c>
      <c r="I240" s="843"/>
      <c r="J240" s="843"/>
      <c r="K240" s="843"/>
      <c r="L240" s="843"/>
      <c r="M240" s="843"/>
      <c r="N240" s="843"/>
      <c r="O240" s="843"/>
      <c r="P240" s="843"/>
      <c r="Q240" s="843"/>
      <c r="R240" s="843"/>
      <c r="S240" s="843"/>
      <c r="T240" s="843"/>
      <c r="U240" s="843"/>
      <c r="V240" s="843"/>
      <c r="W240" s="843"/>
      <c r="X240" s="843"/>
      <c r="Y240" s="843"/>
      <c r="Z240" s="843"/>
      <c r="AA240" s="843"/>
      <c r="AB240" s="843"/>
      <c r="AC240" s="844"/>
      <c r="AD240" s="621">
        <f>'CE MINISTERIALE'!AD240</f>
        <v>0</v>
      </c>
      <c r="AE240" s="827">
        <f>'CE MINISTERIALE'!AE240</f>
        <v>0</v>
      </c>
      <c r="AF240" s="827"/>
      <c r="AG240" s="827"/>
      <c r="AH240" s="827"/>
      <c r="AI240" s="828"/>
      <c r="AJ240" s="615" t="s">
        <v>6571</v>
      </c>
    </row>
    <row r="241" spans="1:36" s="567" customFormat="1" ht="15" customHeight="1">
      <c r="A241" s="615"/>
      <c r="B241" s="839" t="s">
        <v>2756</v>
      </c>
      <c r="C241" s="840"/>
      <c r="D241" s="840"/>
      <c r="E241" s="840"/>
      <c r="F241" s="840"/>
      <c r="G241" s="841"/>
      <c r="H241" s="842" t="s">
        <v>7503</v>
      </c>
      <c r="I241" s="843"/>
      <c r="J241" s="843"/>
      <c r="K241" s="843"/>
      <c r="L241" s="843"/>
      <c r="M241" s="843"/>
      <c r="N241" s="843"/>
      <c r="O241" s="843"/>
      <c r="P241" s="843"/>
      <c r="Q241" s="843"/>
      <c r="R241" s="843"/>
      <c r="S241" s="843"/>
      <c r="T241" s="843"/>
      <c r="U241" s="843"/>
      <c r="V241" s="843"/>
      <c r="W241" s="843"/>
      <c r="X241" s="843"/>
      <c r="Y241" s="843"/>
      <c r="Z241" s="843"/>
      <c r="AA241" s="843"/>
      <c r="AB241" s="843"/>
      <c r="AC241" s="844"/>
      <c r="AD241" s="621">
        <f>'CE MINISTERIALE'!AD241</f>
        <v>0</v>
      </c>
      <c r="AE241" s="827">
        <f>'CE MINISTERIALE'!AE241</f>
        <v>0</v>
      </c>
      <c r="AF241" s="827"/>
      <c r="AG241" s="827"/>
      <c r="AH241" s="827"/>
      <c r="AI241" s="828"/>
      <c r="AJ241" s="615" t="s">
        <v>6571</v>
      </c>
    </row>
    <row r="242" spans="1:36" s="567" customFormat="1" ht="15" customHeight="1">
      <c r="A242" s="615"/>
      <c r="B242" s="831" t="s">
        <v>6885</v>
      </c>
      <c r="C242" s="832"/>
      <c r="D242" s="832"/>
      <c r="E242" s="832"/>
      <c r="F242" s="832"/>
      <c r="G242" s="833"/>
      <c r="H242" s="834" t="s">
        <v>7504</v>
      </c>
      <c r="I242" s="835"/>
      <c r="J242" s="835"/>
      <c r="K242" s="835"/>
      <c r="L242" s="835"/>
      <c r="M242" s="835"/>
      <c r="N242" s="835"/>
      <c r="O242" s="835"/>
      <c r="P242" s="835"/>
      <c r="Q242" s="835"/>
      <c r="R242" s="835"/>
      <c r="S242" s="835"/>
      <c r="T242" s="835"/>
      <c r="U242" s="835"/>
      <c r="V242" s="835"/>
      <c r="W242" s="835"/>
      <c r="X242" s="835"/>
      <c r="Y242" s="835"/>
      <c r="Z242" s="835"/>
      <c r="AA242" s="835"/>
      <c r="AB242" s="835"/>
      <c r="AC242" s="836"/>
      <c r="AD242" s="624">
        <f>'CE MINISTERIALE'!AD242</f>
        <v>0</v>
      </c>
      <c r="AE242" s="851">
        <f>'CE MINISTERIALE'!AE242</f>
        <v>0</v>
      </c>
      <c r="AF242" s="851"/>
      <c r="AG242" s="851"/>
      <c r="AH242" s="851"/>
      <c r="AI242" s="852"/>
      <c r="AJ242" s="615" t="s">
        <v>6571</v>
      </c>
    </row>
    <row r="243" spans="1:36" s="567" customFormat="1" ht="25.5" customHeight="1">
      <c r="A243" s="615" t="s">
        <v>6586</v>
      </c>
      <c r="B243" s="839" t="s">
        <v>6887</v>
      </c>
      <c r="C243" s="840"/>
      <c r="D243" s="840"/>
      <c r="E243" s="840"/>
      <c r="F243" s="840"/>
      <c r="G243" s="841"/>
      <c r="H243" s="842" t="s">
        <v>7505</v>
      </c>
      <c r="I243" s="843"/>
      <c r="J243" s="843"/>
      <c r="K243" s="843"/>
      <c r="L243" s="843"/>
      <c r="M243" s="843"/>
      <c r="N243" s="843"/>
      <c r="O243" s="843"/>
      <c r="P243" s="843"/>
      <c r="Q243" s="843"/>
      <c r="R243" s="843"/>
      <c r="S243" s="843"/>
      <c r="T243" s="843"/>
      <c r="U243" s="843"/>
      <c r="V243" s="843"/>
      <c r="W243" s="843"/>
      <c r="X243" s="843"/>
      <c r="Y243" s="843"/>
      <c r="Z243" s="843"/>
      <c r="AA243" s="843"/>
      <c r="AB243" s="843"/>
      <c r="AC243" s="844"/>
      <c r="AD243" s="621">
        <f>'CE MINISTERIALE'!AD243</f>
        <v>0</v>
      </c>
      <c r="AE243" s="827">
        <f>'CE MINISTERIALE'!AE243</f>
        <v>0</v>
      </c>
      <c r="AF243" s="827"/>
      <c r="AG243" s="827"/>
      <c r="AH243" s="827"/>
      <c r="AI243" s="828"/>
      <c r="AJ243" s="615" t="s">
        <v>6571</v>
      </c>
    </row>
    <row r="244" spans="1:36" s="567" customFormat="1" ht="15" customHeight="1">
      <c r="A244" s="615"/>
      <c r="B244" s="839" t="s">
        <v>3150</v>
      </c>
      <c r="C244" s="840"/>
      <c r="D244" s="840"/>
      <c r="E244" s="840"/>
      <c r="F244" s="840"/>
      <c r="G244" s="841"/>
      <c r="H244" s="842" t="s">
        <v>7506</v>
      </c>
      <c r="I244" s="843"/>
      <c r="J244" s="843"/>
      <c r="K244" s="843"/>
      <c r="L244" s="843"/>
      <c r="M244" s="843"/>
      <c r="N244" s="843"/>
      <c r="O244" s="843"/>
      <c r="P244" s="843"/>
      <c r="Q244" s="843"/>
      <c r="R244" s="843"/>
      <c r="S244" s="843"/>
      <c r="T244" s="843"/>
      <c r="U244" s="843"/>
      <c r="V244" s="843"/>
      <c r="W244" s="843"/>
      <c r="X244" s="843"/>
      <c r="Y244" s="843"/>
      <c r="Z244" s="843"/>
      <c r="AA244" s="843"/>
      <c r="AB244" s="843"/>
      <c r="AC244" s="844"/>
      <c r="AD244" s="621">
        <f>'CE MINISTERIALE'!AD244</f>
        <v>0</v>
      </c>
      <c r="AE244" s="827">
        <f>'CE MINISTERIALE'!AE244</f>
        <v>0</v>
      </c>
      <c r="AF244" s="827"/>
      <c r="AG244" s="827"/>
      <c r="AH244" s="827"/>
      <c r="AI244" s="828"/>
      <c r="AJ244" s="615" t="s">
        <v>6571</v>
      </c>
    </row>
    <row r="245" spans="1:36" s="567" customFormat="1" ht="15" customHeight="1">
      <c r="A245" s="615" t="s">
        <v>6646</v>
      </c>
      <c r="B245" s="839" t="s">
        <v>3166</v>
      </c>
      <c r="C245" s="840"/>
      <c r="D245" s="840"/>
      <c r="E245" s="840"/>
      <c r="F245" s="840"/>
      <c r="G245" s="841"/>
      <c r="H245" s="842" t="s">
        <v>7507</v>
      </c>
      <c r="I245" s="843"/>
      <c r="J245" s="843"/>
      <c r="K245" s="843"/>
      <c r="L245" s="843"/>
      <c r="M245" s="843"/>
      <c r="N245" s="843"/>
      <c r="O245" s="843"/>
      <c r="P245" s="843"/>
      <c r="Q245" s="843"/>
      <c r="R245" s="843"/>
      <c r="S245" s="843"/>
      <c r="T245" s="843"/>
      <c r="U245" s="843"/>
      <c r="V245" s="843"/>
      <c r="W245" s="843"/>
      <c r="X245" s="843"/>
      <c r="Y245" s="843"/>
      <c r="Z245" s="843"/>
      <c r="AA245" s="843"/>
      <c r="AB245" s="843"/>
      <c r="AC245" s="844"/>
      <c r="AD245" s="621">
        <f>'CE MINISTERIALE'!AD245</f>
        <v>0</v>
      </c>
      <c r="AE245" s="827">
        <f>'CE MINISTERIALE'!AE245</f>
        <v>0</v>
      </c>
      <c r="AF245" s="827"/>
      <c r="AG245" s="827"/>
      <c r="AH245" s="827"/>
      <c r="AI245" s="828"/>
      <c r="AJ245" s="615" t="s">
        <v>6571</v>
      </c>
    </row>
    <row r="246" spans="1:36" s="567" customFormat="1" ht="15" customHeight="1">
      <c r="A246" s="615"/>
      <c r="B246" s="839" t="s">
        <v>2849</v>
      </c>
      <c r="C246" s="840"/>
      <c r="D246" s="840"/>
      <c r="E246" s="840"/>
      <c r="F246" s="840"/>
      <c r="G246" s="841"/>
      <c r="H246" s="842" t="s">
        <v>7508</v>
      </c>
      <c r="I246" s="843"/>
      <c r="J246" s="843"/>
      <c r="K246" s="843"/>
      <c r="L246" s="843"/>
      <c r="M246" s="843"/>
      <c r="N246" s="843"/>
      <c r="O246" s="843"/>
      <c r="P246" s="843"/>
      <c r="Q246" s="843"/>
      <c r="R246" s="843"/>
      <c r="S246" s="843"/>
      <c r="T246" s="843"/>
      <c r="U246" s="843"/>
      <c r="V246" s="843"/>
      <c r="W246" s="843"/>
      <c r="X246" s="843"/>
      <c r="Y246" s="843"/>
      <c r="Z246" s="843"/>
      <c r="AA246" s="843"/>
      <c r="AB246" s="843"/>
      <c r="AC246" s="844"/>
      <c r="AD246" s="621">
        <f>'CE MINISTERIALE'!AD246</f>
        <v>0</v>
      </c>
      <c r="AE246" s="827">
        <f>'CE MINISTERIALE'!AE246</f>
        <v>0</v>
      </c>
      <c r="AF246" s="827"/>
      <c r="AG246" s="827"/>
      <c r="AH246" s="827"/>
      <c r="AI246" s="828"/>
      <c r="AJ246" s="615" t="s">
        <v>6571</v>
      </c>
    </row>
    <row r="247" spans="1:36" s="567" customFormat="1" ht="15" customHeight="1">
      <c r="A247" s="615"/>
      <c r="B247" s="839" t="s">
        <v>3126</v>
      </c>
      <c r="C247" s="840"/>
      <c r="D247" s="840"/>
      <c r="E247" s="840"/>
      <c r="F247" s="840"/>
      <c r="G247" s="841"/>
      <c r="H247" s="842" t="s">
        <v>7509</v>
      </c>
      <c r="I247" s="843"/>
      <c r="J247" s="843"/>
      <c r="K247" s="843"/>
      <c r="L247" s="843"/>
      <c r="M247" s="843"/>
      <c r="N247" s="843"/>
      <c r="O247" s="843"/>
      <c r="P247" s="843"/>
      <c r="Q247" s="843"/>
      <c r="R247" s="843"/>
      <c r="S247" s="843"/>
      <c r="T247" s="843"/>
      <c r="U247" s="843"/>
      <c r="V247" s="843"/>
      <c r="W247" s="843"/>
      <c r="X247" s="843"/>
      <c r="Y247" s="843"/>
      <c r="Z247" s="843"/>
      <c r="AA247" s="843"/>
      <c r="AB247" s="843"/>
      <c r="AC247" s="844"/>
      <c r="AD247" s="621">
        <f>'CE MINISTERIALE'!AD247</f>
        <v>0</v>
      </c>
      <c r="AE247" s="827">
        <f>'CE MINISTERIALE'!AE247</f>
        <v>0</v>
      </c>
      <c r="AF247" s="827"/>
      <c r="AG247" s="827"/>
      <c r="AH247" s="827"/>
      <c r="AI247" s="828"/>
      <c r="AJ247" s="615" t="s">
        <v>6571</v>
      </c>
    </row>
    <row r="248" spans="1:36" s="567" customFormat="1" ht="28.15" customHeight="1">
      <c r="A248" s="626"/>
      <c r="B248" s="831" t="s">
        <v>6893</v>
      </c>
      <c r="C248" s="832"/>
      <c r="D248" s="832"/>
      <c r="E248" s="832"/>
      <c r="F248" s="832"/>
      <c r="G248" s="833"/>
      <c r="H248" s="834" t="s">
        <v>7510</v>
      </c>
      <c r="I248" s="835"/>
      <c r="J248" s="835"/>
      <c r="K248" s="835"/>
      <c r="L248" s="835"/>
      <c r="M248" s="835"/>
      <c r="N248" s="835"/>
      <c r="O248" s="835"/>
      <c r="P248" s="835"/>
      <c r="Q248" s="835"/>
      <c r="R248" s="835"/>
      <c r="S248" s="835"/>
      <c r="T248" s="835"/>
      <c r="U248" s="835"/>
      <c r="V248" s="835"/>
      <c r="W248" s="835"/>
      <c r="X248" s="835"/>
      <c r="Y248" s="835"/>
      <c r="Z248" s="835"/>
      <c r="AA248" s="835"/>
      <c r="AB248" s="835"/>
      <c r="AC248" s="836"/>
      <c r="AD248" s="624">
        <f>'CE MINISTERIALE'!AD248</f>
        <v>0</v>
      </c>
      <c r="AE248" s="851">
        <f>'CE MINISTERIALE'!AE248</f>
        <v>0</v>
      </c>
      <c r="AF248" s="851"/>
      <c r="AG248" s="851"/>
      <c r="AH248" s="851"/>
      <c r="AI248" s="852"/>
      <c r="AJ248" s="615" t="s">
        <v>6571</v>
      </c>
    </row>
    <row r="249" spans="1:36" s="567" customFormat="1" ht="30" customHeight="1">
      <c r="A249" s="615"/>
      <c r="B249" s="839" t="s">
        <v>4325</v>
      </c>
      <c r="C249" s="840"/>
      <c r="D249" s="840"/>
      <c r="E249" s="840"/>
      <c r="F249" s="840"/>
      <c r="G249" s="841"/>
      <c r="H249" s="842" t="s">
        <v>7511</v>
      </c>
      <c r="I249" s="843"/>
      <c r="J249" s="843"/>
      <c r="K249" s="843"/>
      <c r="L249" s="843"/>
      <c r="M249" s="843"/>
      <c r="N249" s="843"/>
      <c r="O249" s="843"/>
      <c r="P249" s="843"/>
      <c r="Q249" s="843"/>
      <c r="R249" s="843"/>
      <c r="S249" s="843"/>
      <c r="T249" s="843"/>
      <c r="U249" s="843"/>
      <c r="V249" s="843"/>
      <c r="W249" s="843"/>
      <c r="X249" s="843"/>
      <c r="Y249" s="843"/>
      <c r="Z249" s="843"/>
      <c r="AA249" s="843"/>
      <c r="AB249" s="843"/>
      <c r="AC249" s="844"/>
      <c r="AD249" s="621">
        <f>'CE MINISTERIALE'!AD249</f>
        <v>0</v>
      </c>
      <c r="AE249" s="827">
        <f>'CE MINISTERIALE'!AE249</f>
        <v>0</v>
      </c>
      <c r="AF249" s="827"/>
      <c r="AG249" s="827"/>
      <c r="AH249" s="827"/>
      <c r="AI249" s="828"/>
      <c r="AJ249" s="615" t="s">
        <v>6571</v>
      </c>
    </row>
    <row r="250" spans="1:36" s="567" customFormat="1" ht="19.899999999999999" customHeight="1">
      <c r="A250" s="615"/>
      <c r="B250" s="839" t="s">
        <v>4333</v>
      </c>
      <c r="C250" s="840"/>
      <c r="D250" s="840"/>
      <c r="E250" s="840"/>
      <c r="F250" s="840"/>
      <c r="G250" s="841"/>
      <c r="H250" s="842" t="s">
        <v>7512</v>
      </c>
      <c r="I250" s="843"/>
      <c r="J250" s="843"/>
      <c r="K250" s="843"/>
      <c r="L250" s="843"/>
      <c r="M250" s="843"/>
      <c r="N250" s="843"/>
      <c r="O250" s="843"/>
      <c r="P250" s="843"/>
      <c r="Q250" s="843"/>
      <c r="R250" s="843"/>
      <c r="S250" s="843"/>
      <c r="T250" s="843"/>
      <c r="U250" s="843"/>
      <c r="V250" s="843"/>
      <c r="W250" s="843"/>
      <c r="X250" s="843"/>
      <c r="Y250" s="843"/>
      <c r="Z250" s="843"/>
      <c r="AA250" s="843"/>
      <c r="AB250" s="843"/>
      <c r="AC250" s="844"/>
      <c r="AD250" s="621">
        <f>'CE MINISTERIALE'!AD250</f>
        <v>0</v>
      </c>
      <c r="AE250" s="827">
        <f>'CE MINISTERIALE'!AE250</f>
        <v>0</v>
      </c>
      <c r="AF250" s="827"/>
      <c r="AG250" s="827"/>
      <c r="AH250" s="827"/>
      <c r="AI250" s="828"/>
      <c r="AJ250" s="615" t="s">
        <v>6571</v>
      </c>
    </row>
    <row r="251" spans="1:36" s="567" customFormat="1" ht="30" customHeight="1">
      <c r="A251" s="615"/>
      <c r="B251" s="839" t="s">
        <v>6897</v>
      </c>
      <c r="C251" s="840"/>
      <c r="D251" s="840"/>
      <c r="E251" s="840"/>
      <c r="F251" s="840"/>
      <c r="G251" s="841"/>
      <c r="H251" s="842" t="s">
        <v>7513</v>
      </c>
      <c r="I251" s="843"/>
      <c r="J251" s="843"/>
      <c r="K251" s="843"/>
      <c r="L251" s="843"/>
      <c r="M251" s="843"/>
      <c r="N251" s="843"/>
      <c r="O251" s="843"/>
      <c r="P251" s="843"/>
      <c r="Q251" s="843"/>
      <c r="R251" s="843"/>
      <c r="S251" s="843"/>
      <c r="T251" s="843"/>
      <c r="U251" s="843"/>
      <c r="V251" s="843"/>
      <c r="W251" s="843"/>
      <c r="X251" s="843"/>
      <c r="Y251" s="843"/>
      <c r="Z251" s="843"/>
      <c r="AA251" s="843"/>
      <c r="AB251" s="843"/>
      <c r="AC251" s="844"/>
      <c r="AD251" s="621">
        <f>'CE MINISTERIALE'!AD251</f>
        <v>0</v>
      </c>
      <c r="AE251" s="827">
        <f>'CE MINISTERIALE'!AE251</f>
        <v>0</v>
      </c>
      <c r="AF251" s="827"/>
      <c r="AG251" s="827"/>
      <c r="AH251" s="827"/>
      <c r="AI251" s="828"/>
      <c r="AJ251" s="615" t="s">
        <v>6571</v>
      </c>
    </row>
    <row r="252" spans="1:36" s="567" customFormat="1" ht="28.15" customHeight="1">
      <c r="A252" s="615"/>
      <c r="B252" s="839" t="s">
        <v>4339</v>
      </c>
      <c r="C252" s="840"/>
      <c r="D252" s="840"/>
      <c r="E252" s="840"/>
      <c r="F252" s="840"/>
      <c r="G252" s="841"/>
      <c r="H252" s="842" t="s">
        <v>7514</v>
      </c>
      <c r="I252" s="843"/>
      <c r="J252" s="843"/>
      <c r="K252" s="843"/>
      <c r="L252" s="843"/>
      <c r="M252" s="843"/>
      <c r="N252" s="843"/>
      <c r="O252" s="843"/>
      <c r="P252" s="843"/>
      <c r="Q252" s="843"/>
      <c r="R252" s="843"/>
      <c r="S252" s="843"/>
      <c r="T252" s="843"/>
      <c r="U252" s="843"/>
      <c r="V252" s="843"/>
      <c r="W252" s="843"/>
      <c r="X252" s="843"/>
      <c r="Y252" s="843"/>
      <c r="Z252" s="843"/>
      <c r="AA252" s="843"/>
      <c r="AB252" s="843"/>
      <c r="AC252" s="844"/>
      <c r="AD252" s="621">
        <f>'CE MINISTERIALE'!AD252</f>
        <v>0</v>
      </c>
      <c r="AE252" s="827">
        <f>'CE MINISTERIALE'!AE252</f>
        <v>0</v>
      </c>
      <c r="AF252" s="827"/>
      <c r="AG252" s="827"/>
      <c r="AH252" s="827"/>
      <c r="AI252" s="828"/>
      <c r="AJ252" s="615" t="s">
        <v>6571</v>
      </c>
    </row>
    <row r="253" spans="1:36" s="567" customFormat="1" ht="29.45" customHeight="1">
      <c r="A253" s="615" t="s">
        <v>6586</v>
      </c>
      <c r="B253" s="839" t="s">
        <v>6900</v>
      </c>
      <c r="C253" s="840"/>
      <c r="D253" s="840"/>
      <c r="E253" s="840"/>
      <c r="F253" s="840"/>
      <c r="G253" s="841"/>
      <c r="H253" s="842" t="s">
        <v>7515</v>
      </c>
      <c r="I253" s="843"/>
      <c r="J253" s="843"/>
      <c r="K253" s="843"/>
      <c r="L253" s="843"/>
      <c r="M253" s="843"/>
      <c r="N253" s="843"/>
      <c r="O253" s="843"/>
      <c r="P253" s="843"/>
      <c r="Q253" s="843"/>
      <c r="R253" s="843"/>
      <c r="S253" s="843"/>
      <c r="T253" s="843"/>
      <c r="U253" s="843"/>
      <c r="V253" s="843"/>
      <c r="W253" s="843"/>
      <c r="X253" s="843"/>
      <c r="Y253" s="843"/>
      <c r="Z253" s="843"/>
      <c r="AA253" s="843"/>
      <c r="AB253" s="843"/>
      <c r="AC253" s="844"/>
      <c r="AD253" s="621">
        <f>'CE MINISTERIALE'!AD253</f>
        <v>0</v>
      </c>
      <c r="AE253" s="827">
        <f>'CE MINISTERIALE'!AE253</f>
        <v>0</v>
      </c>
      <c r="AF253" s="827"/>
      <c r="AG253" s="827"/>
      <c r="AH253" s="827"/>
      <c r="AI253" s="828"/>
      <c r="AJ253" s="615" t="s">
        <v>6571</v>
      </c>
    </row>
    <row r="254" spans="1:36" s="567" customFormat="1" ht="15" customHeight="1">
      <c r="A254" s="615"/>
      <c r="B254" s="839" t="s">
        <v>4345</v>
      </c>
      <c r="C254" s="840"/>
      <c r="D254" s="840"/>
      <c r="E254" s="840"/>
      <c r="F254" s="840"/>
      <c r="G254" s="841"/>
      <c r="H254" s="842" t="s">
        <v>7516</v>
      </c>
      <c r="I254" s="843"/>
      <c r="J254" s="843"/>
      <c r="K254" s="843"/>
      <c r="L254" s="843"/>
      <c r="M254" s="843"/>
      <c r="N254" s="843"/>
      <c r="O254" s="843"/>
      <c r="P254" s="843"/>
      <c r="Q254" s="843"/>
      <c r="R254" s="843"/>
      <c r="S254" s="843"/>
      <c r="T254" s="843"/>
      <c r="U254" s="843"/>
      <c r="V254" s="843"/>
      <c r="W254" s="843"/>
      <c r="X254" s="843"/>
      <c r="Y254" s="843"/>
      <c r="Z254" s="843"/>
      <c r="AA254" s="843"/>
      <c r="AB254" s="843"/>
      <c r="AC254" s="844"/>
      <c r="AD254" s="621">
        <f>'CE MINISTERIALE'!AD254</f>
        <v>0</v>
      </c>
      <c r="AE254" s="827">
        <f>'CE MINISTERIALE'!AE254</f>
        <v>0</v>
      </c>
      <c r="AF254" s="827"/>
      <c r="AG254" s="827"/>
      <c r="AH254" s="827"/>
      <c r="AI254" s="828"/>
      <c r="AJ254" s="615" t="s">
        <v>6571</v>
      </c>
    </row>
    <row r="255" spans="1:36" s="567" customFormat="1" ht="31.15" customHeight="1">
      <c r="A255" s="615" t="s">
        <v>6586</v>
      </c>
      <c r="B255" s="839" t="s">
        <v>6903</v>
      </c>
      <c r="C255" s="840"/>
      <c r="D255" s="840"/>
      <c r="E255" s="840"/>
      <c r="F255" s="840"/>
      <c r="G255" s="841"/>
      <c r="H255" s="842" t="s">
        <v>7517</v>
      </c>
      <c r="I255" s="843"/>
      <c r="J255" s="843"/>
      <c r="K255" s="843"/>
      <c r="L255" s="843"/>
      <c r="M255" s="843"/>
      <c r="N255" s="843"/>
      <c r="O255" s="843"/>
      <c r="P255" s="843"/>
      <c r="Q255" s="843"/>
      <c r="R255" s="843"/>
      <c r="S255" s="843"/>
      <c r="T255" s="843"/>
      <c r="U255" s="843"/>
      <c r="V255" s="843"/>
      <c r="W255" s="843"/>
      <c r="X255" s="843"/>
      <c r="Y255" s="843"/>
      <c r="Z255" s="843"/>
      <c r="AA255" s="843"/>
      <c r="AB255" s="843"/>
      <c r="AC255" s="844"/>
      <c r="AD255" s="621">
        <f>'CE MINISTERIALE'!AD255</f>
        <v>0</v>
      </c>
      <c r="AE255" s="827">
        <f>'CE MINISTERIALE'!AE255</f>
        <v>0</v>
      </c>
      <c r="AF255" s="827"/>
      <c r="AG255" s="827"/>
      <c r="AH255" s="827"/>
      <c r="AI255" s="828"/>
      <c r="AJ255" s="615" t="s">
        <v>6571</v>
      </c>
    </row>
    <row r="256" spans="1:36" s="567" customFormat="1" ht="15" customHeight="1">
      <c r="A256" s="615"/>
      <c r="B256" s="831" t="s">
        <v>6905</v>
      </c>
      <c r="C256" s="832"/>
      <c r="D256" s="832"/>
      <c r="E256" s="832"/>
      <c r="F256" s="832"/>
      <c r="G256" s="833"/>
      <c r="H256" s="834" t="s">
        <v>7518</v>
      </c>
      <c r="I256" s="835"/>
      <c r="J256" s="835"/>
      <c r="K256" s="835"/>
      <c r="L256" s="835"/>
      <c r="M256" s="835"/>
      <c r="N256" s="835"/>
      <c r="O256" s="835"/>
      <c r="P256" s="835"/>
      <c r="Q256" s="835"/>
      <c r="R256" s="835"/>
      <c r="S256" s="835"/>
      <c r="T256" s="835"/>
      <c r="U256" s="835"/>
      <c r="V256" s="835"/>
      <c r="W256" s="835"/>
      <c r="X256" s="835"/>
      <c r="Y256" s="835"/>
      <c r="Z256" s="835"/>
      <c r="AA256" s="835"/>
      <c r="AB256" s="835"/>
      <c r="AC256" s="836"/>
      <c r="AD256" s="624">
        <f>'CE MINISTERIALE'!AD256</f>
        <v>0</v>
      </c>
      <c r="AE256" s="851">
        <f>'CE MINISTERIALE'!AE256</f>
        <v>0</v>
      </c>
      <c r="AF256" s="851"/>
      <c r="AG256" s="851"/>
      <c r="AH256" s="851"/>
      <c r="AI256" s="852"/>
      <c r="AJ256" s="615" t="s">
        <v>6571</v>
      </c>
    </row>
    <row r="257" spans="1:36" s="567" customFormat="1" ht="15" customHeight="1">
      <c r="A257" s="626"/>
      <c r="B257" s="839" t="s">
        <v>3420</v>
      </c>
      <c r="C257" s="840"/>
      <c r="D257" s="840"/>
      <c r="E257" s="840"/>
      <c r="F257" s="840"/>
      <c r="G257" s="841"/>
      <c r="H257" s="842" t="s">
        <v>7519</v>
      </c>
      <c r="I257" s="843"/>
      <c r="J257" s="843"/>
      <c r="K257" s="843"/>
      <c r="L257" s="843"/>
      <c r="M257" s="843"/>
      <c r="N257" s="843"/>
      <c r="O257" s="843"/>
      <c r="P257" s="843"/>
      <c r="Q257" s="843"/>
      <c r="R257" s="843"/>
      <c r="S257" s="843"/>
      <c r="T257" s="843"/>
      <c r="U257" s="843"/>
      <c r="V257" s="843"/>
      <c r="W257" s="843"/>
      <c r="X257" s="843"/>
      <c r="Y257" s="843"/>
      <c r="Z257" s="843"/>
      <c r="AA257" s="843"/>
      <c r="AB257" s="843"/>
      <c r="AC257" s="844"/>
      <c r="AD257" s="621">
        <f>'CE MINISTERIALE'!AD257</f>
        <v>0</v>
      </c>
      <c r="AE257" s="827">
        <f>'CE MINISTERIALE'!AE257</f>
        <v>0</v>
      </c>
      <c r="AF257" s="827"/>
      <c r="AG257" s="827"/>
      <c r="AH257" s="827"/>
      <c r="AI257" s="828"/>
      <c r="AJ257" s="615" t="s">
        <v>6571</v>
      </c>
    </row>
    <row r="258" spans="1:36" s="567" customFormat="1" ht="15" customHeight="1">
      <c r="A258" s="626"/>
      <c r="B258" s="839" t="s">
        <v>3378</v>
      </c>
      <c r="C258" s="840"/>
      <c r="D258" s="840"/>
      <c r="E258" s="840"/>
      <c r="F258" s="840"/>
      <c r="G258" s="841"/>
      <c r="H258" s="842" t="s">
        <v>7520</v>
      </c>
      <c r="I258" s="843"/>
      <c r="J258" s="843"/>
      <c r="K258" s="843"/>
      <c r="L258" s="843"/>
      <c r="M258" s="843"/>
      <c r="N258" s="843"/>
      <c r="O258" s="843"/>
      <c r="P258" s="843"/>
      <c r="Q258" s="843"/>
      <c r="R258" s="843"/>
      <c r="S258" s="843"/>
      <c r="T258" s="843"/>
      <c r="U258" s="843"/>
      <c r="V258" s="843"/>
      <c r="W258" s="843"/>
      <c r="X258" s="843"/>
      <c r="Y258" s="843"/>
      <c r="Z258" s="843"/>
      <c r="AA258" s="843"/>
      <c r="AB258" s="843"/>
      <c r="AC258" s="844"/>
      <c r="AD258" s="621">
        <f>'CE MINISTERIALE'!AD258</f>
        <v>0</v>
      </c>
      <c r="AE258" s="827">
        <f>'CE MINISTERIALE'!AE258</f>
        <v>0</v>
      </c>
      <c r="AF258" s="827"/>
      <c r="AG258" s="827"/>
      <c r="AH258" s="827"/>
      <c r="AI258" s="828"/>
      <c r="AJ258" s="615" t="s">
        <v>6571</v>
      </c>
    </row>
    <row r="259" spans="1:36" s="567" customFormat="1" ht="15" customHeight="1">
      <c r="A259" s="615"/>
      <c r="B259" s="839" t="s">
        <v>6909</v>
      </c>
      <c r="C259" s="840"/>
      <c r="D259" s="840"/>
      <c r="E259" s="840"/>
      <c r="F259" s="840"/>
      <c r="G259" s="841"/>
      <c r="H259" s="842" t="s">
        <v>7521</v>
      </c>
      <c r="I259" s="843"/>
      <c r="J259" s="843"/>
      <c r="K259" s="843"/>
      <c r="L259" s="843"/>
      <c r="M259" s="843"/>
      <c r="N259" s="843"/>
      <c r="O259" s="843"/>
      <c r="P259" s="843"/>
      <c r="Q259" s="843"/>
      <c r="R259" s="843"/>
      <c r="S259" s="843"/>
      <c r="T259" s="843"/>
      <c r="U259" s="843"/>
      <c r="V259" s="843"/>
      <c r="W259" s="843"/>
      <c r="X259" s="843"/>
      <c r="Y259" s="843"/>
      <c r="Z259" s="843"/>
      <c r="AA259" s="843"/>
      <c r="AB259" s="843"/>
      <c r="AC259" s="844"/>
      <c r="AD259" s="621">
        <f>'CE MINISTERIALE'!AD259</f>
        <v>0</v>
      </c>
      <c r="AE259" s="827">
        <f>'CE MINISTERIALE'!AE259</f>
        <v>0</v>
      </c>
      <c r="AF259" s="827"/>
      <c r="AG259" s="827"/>
      <c r="AH259" s="827"/>
      <c r="AI259" s="828"/>
      <c r="AJ259" s="615" t="s">
        <v>6571</v>
      </c>
    </row>
    <row r="260" spans="1:36" s="567" customFormat="1" ht="15" customHeight="1">
      <c r="A260" s="626"/>
      <c r="B260" s="839" t="s">
        <v>6911</v>
      </c>
      <c r="C260" s="840"/>
      <c r="D260" s="840"/>
      <c r="E260" s="840"/>
      <c r="F260" s="840"/>
      <c r="G260" s="841"/>
      <c r="H260" s="842" t="s">
        <v>7522</v>
      </c>
      <c r="I260" s="843"/>
      <c r="J260" s="843"/>
      <c r="K260" s="843"/>
      <c r="L260" s="843"/>
      <c r="M260" s="843"/>
      <c r="N260" s="843"/>
      <c r="O260" s="843"/>
      <c r="P260" s="843"/>
      <c r="Q260" s="843"/>
      <c r="R260" s="843"/>
      <c r="S260" s="843"/>
      <c r="T260" s="843"/>
      <c r="U260" s="843"/>
      <c r="V260" s="843"/>
      <c r="W260" s="843"/>
      <c r="X260" s="843"/>
      <c r="Y260" s="843"/>
      <c r="Z260" s="843"/>
      <c r="AA260" s="843"/>
      <c r="AB260" s="843"/>
      <c r="AC260" s="844"/>
      <c r="AD260" s="621">
        <f>'CE MINISTERIALE'!AD260</f>
        <v>0</v>
      </c>
      <c r="AE260" s="827">
        <f>'CE MINISTERIALE'!AE260</f>
        <v>0</v>
      </c>
      <c r="AF260" s="827"/>
      <c r="AG260" s="827"/>
      <c r="AH260" s="827"/>
      <c r="AI260" s="828"/>
      <c r="AJ260" s="615" t="s">
        <v>6571</v>
      </c>
    </row>
    <row r="261" spans="1:36" s="567" customFormat="1" ht="15" customHeight="1">
      <c r="A261" s="626"/>
      <c r="B261" s="839" t="s">
        <v>3368</v>
      </c>
      <c r="C261" s="840"/>
      <c r="D261" s="840"/>
      <c r="E261" s="840"/>
      <c r="F261" s="840"/>
      <c r="G261" s="841"/>
      <c r="H261" s="842" t="s">
        <v>7523</v>
      </c>
      <c r="I261" s="843"/>
      <c r="J261" s="843"/>
      <c r="K261" s="843"/>
      <c r="L261" s="843"/>
      <c r="M261" s="843"/>
      <c r="N261" s="843"/>
      <c r="O261" s="843"/>
      <c r="P261" s="843"/>
      <c r="Q261" s="843"/>
      <c r="R261" s="843"/>
      <c r="S261" s="843"/>
      <c r="T261" s="843"/>
      <c r="U261" s="843"/>
      <c r="V261" s="843"/>
      <c r="W261" s="843"/>
      <c r="X261" s="843"/>
      <c r="Y261" s="843"/>
      <c r="Z261" s="843"/>
      <c r="AA261" s="843"/>
      <c r="AB261" s="843"/>
      <c r="AC261" s="844"/>
      <c r="AD261" s="621">
        <f>'CE MINISTERIALE'!AD261</f>
        <v>0</v>
      </c>
      <c r="AE261" s="827">
        <f>'CE MINISTERIALE'!AE261</f>
        <v>0</v>
      </c>
      <c r="AF261" s="827"/>
      <c r="AG261" s="827"/>
      <c r="AH261" s="827"/>
      <c r="AI261" s="828"/>
      <c r="AJ261" s="615" t="s">
        <v>6571</v>
      </c>
    </row>
    <row r="262" spans="1:36" s="567" customFormat="1" ht="15" customHeight="1">
      <c r="A262" s="626" t="s">
        <v>6586</v>
      </c>
      <c r="B262" s="839" t="s">
        <v>6914</v>
      </c>
      <c r="C262" s="840"/>
      <c r="D262" s="840"/>
      <c r="E262" s="840"/>
      <c r="F262" s="840"/>
      <c r="G262" s="841"/>
      <c r="H262" s="842" t="s">
        <v>7524</v>
      </c>
      <c r="I262" s="843"/>
      <c r="J262" s="843"/>
      <c r="K262" s="843"/>
      <c r="L262" s="843"/>
      <c r="M262" s="843"/>
      <c r="N262" s="843"/>
      <c r="O262" s="843"/>
      <c r="P262" s="843"/>
      <c r="Q262" s="843"/>
      <c r="R262" s="843"/>
      <c r="S262" s="843"/>
      <c r="T262" s="843"/>
      <c r="U262" s="843"/>
      <c r="V262" s="843"/>
      <c r="W262" s="843"/>
      <c r="X262" s="843"/>
      <c r="Y262" s="843"/>
      <c r="Z262" s="843"/>
      <c r="AA262" s="843"/>
      <c r="AB262" s="843"/>
      <c r="AC262" s="844"/>
      <c r="AD262" s="621">
        <f>'CE MINISTERIALE'!AD262</f>
        <v>0</v>
      </c>
      <c r="AE262" s="827">
        <f>'CE MINISTERIALE'!AE262</f>
        <v>0</v>
      </c>
      <c r="AF262" s="827"/>
      <c r="AG262" s="827"/>
      <c r="AH262" s="827"/>
      <c r="AI262" s="828"/>
      <c r="AJ262" s="615" t="s">
        <v>6571</v>
      </c>
    </row>
    <row r="263" spans="1:36" s="567" customFormat="1" ht="32.450000000000003" customHeight="1">
      <c r="A263" s="615"/>
      <c r="B263" s="831" t="s">
        <v>6916</v>
      </c>
      <c r="C263" s="832"/>
      <c r="D263" s="832"/>
      <c r="E263" s="832"/>
      <c r="F263" s="832"/>
      <c r="G263" s="833"/>
      <c r="H263" s="834" t="s">
        <v>7525</v>
      </c>
      <c r="I263" s="835"/>
      <c r="J263" s="835"/>
      <c r="K263" s="835"/>
      <c r="L263" s="835"/>
      <c r="M263" s="835"/>
      <c r="N263" s="835"/>
      <c r="O263" s="835"/>
      <c r="P263" s="835"/>
      <c r="Q263" s="835"/>
      <c r="R263" s="835"/>
      <c r="S263" s="835"/>
      <c r="T263" s="835"/>
      <c r="U263" s="835"/>
      <c r="V263" s="835"/>
      <c r="W263" s="835"/>
      <c r="X263" s="835"/>
      <c r="Y263" s="835"/>
      <c r="Z263" s="835"/>
      <c r="AA263" s="835"/>
      <c r="AB263" s="835"/>
      <c r="AC263" s="836"/>
      <c r="AD263" s="624">
        <f>'CE MINISTERIALE'!AD263</f>
        <v>0</v>
      </c>
      <c r="AE263" s="851">
        <f>'CE MINISTERIALE'!AE263</f>
        <v>0</v>
      </c>
      <c r="AF263" s="851"/>
      <c r="AG263" s="851"/>
      <c r="AH263" s="851"/>
      <c r="AI263" s="852"/>
      <c r="AJ263" s="615" t="s">
        <v>6571</v>
      </c>
    </row>
    <row r="264" spans="1:36" s="567" customFormat="1" ht="15" customHeight="1">
      <c r="A264" s="615" t="s">
        <v>6586</v>
      </c>
      <c r="B264" s="839" t="s">
        <v>6918</v>
      </c>
      <c r="C264" s="840"/>
      <c r="D264" s="840"/>
      <c r="E264" s="840"/>
      <c r="F264" s="840"/>
      <c r="G264" s="841"/>
      <c r="H264" s="842" t="s">
        <v>7526</v>
      </c>
      <c r="I264" s="843"/>
      <c r="J264" s="843"/>
      <c r="K264" s="843"/>
      <c r="L264" s="843"/>
      <c r="M264" s="843"/>
      <c r="N264" s="843"/>
      <c r="O264" s="843"/>
      <c r="P264" s="843"/>
      <c r="Q264" s="843"/>
      <c r="R264" s="843"/>
      <c r="S264" s="843"/>
      <c r="T264" s="843"/>
      <c r="U264" s="843"/>
      <c r="V264" s="843"/>
      <c r="W264" s="843"/>
      <c r="X264" s="843"/>
      <c r="Y264" s="843"/>
      <c r="Z264" s="843"/>
      <c r="AA264" s="843"/>
      <c r="AB264" s="843"/>
      <c r="AC264" s="844"/>
      <c r="AD264" s="621">
        <f>'CE MINISTERIALE'!AD264</f>
        <v>0</v>
      </c>
      <c r="AE264" s="827">
        <f>'CE MINISTERIALE'!AE264</f>
        <v>0</v>
      </c>
      <c r="AF264" s="827"/>
      <c r="AG264" s="827"/>
      <c r="AH264" s="827"/>
      <c r="AI264" s="828"/>
      <c r="AJ264" s="615" t="s">
        <v>6571</v>
      </c>
    </row>
    <row r="265" spans="1:36" s="567" customFormat="1" ht="15" customHeight="1">
      <c r="A265" s="615"/>
      <c r="B265" s="839" t="s">
        <v>2807</v>
      </c>
      <c r="C265" s="840"/>
      <c r="D265" s="840"/>
      <c r="E265" s="840"/>
      <c r="F265" s="840"/>
      <c r="G265" s="841"/>
      <c r="H265" s="842" t="s">
        <v>7527</v>
      </c>
      <c r="I265" s="843"/>
      <c r="J265" s="843"/>
      <c r="K265" s="843"/>
      <c r="L265" s="843"/>
      <c r="M265" s="843"/>
      <c r="N265" s="843"/>
      <c r="O265" s="843"/>
      <c r="P265" s="843"/>
      <c r="Q265" s="843"/>
      <c r="R265" s="843"/>
      <c r="S265" s="843"/>
      <c r="T265" s="843"/>
      <c r="U265" s="843"/>
      <c r="V265" s="843"/>
      <c r="W265" s="843"/>
      <c r="X265" s="843"/>
      <c r="Y265" s="843"/>
      <c r="Z265" s="843"/>
      <c r="AA265" s="843"/>
      <c r="AB265" s="843"/>
      <c r="AC265" s="844"/>
      <c r="AD265" s="621">
        <f>'CE MINISTERIALE'!AD265</f>
        <v>0</v>
      </c>
      <c r="AE265" s="827">
        <f>'CE MINISTERIALE'!AE265</f>
        <v>0</v>
      </c>
      <c r="AF265" s="827"/>
      <c r="AG265" s="827"/>
      <c r="AH265" s="827"/>
      <c r="AI265" s="828"/>
      <c r="AJ265" s="615" t="s">
        <v>6571</v>
      </c>
    </row>
    <row r="266" spans="1:36" s="567" customFormat="1" ht="29.45" customHeight="1">
      <c r="A266" s="615"/>
      <c r="B266" s="839" t="s">
        <v>6921</v>
      </c>
      <c r="C266" s="840"/>
      <c r="D266" s="840"/>
      <c r="E266" s="840"/>
      <c r="F266" s="840"/>
      <c r="G266" s="841"/>
      <c r="H266" s="842" t="s">
        <v>7528</v>
      </c>
      <c r="I266" s="843"/>
      <c r="J266" s="843"/>
      <c r="K266" s="843"/>
      <c r="L266" s="843"/>
      <c r="M266" s="843"/>
      <c r="N266" s="843"/>
      <c r="O266" s="843"/>
      <c r="P266" s="843"/>
      <c r="Q266" s="843"/>
      <c r="R266" s="843"/>
      <c r="S266" s="843"/>
      <c r="T266" s="843"/>
      <c r="U266" s="843"/>
      <c r="V266" s="843"/>
      <c r="W266" s="843"/>
      <c r="X266" s="843"/>
      <c r="Y266" s="843"/>
      <c r="Z266" s="843"/>
      <c r="AA266" s="843"/>
      <c r="AB266" s="843"/>
      <c r="AC266" s="844"/>
      <c r="AD266" s="621">
        <f>'CE MINISTERIALE'!AD266</f>
        <v>0</v>
      </c>
      <c r="AE266" s="851">
        <f>'CE MINISTERIALE'!AE266</f>
        <v>0</v>
      </c>
      <c r="AF266" s="851"/>
      <c r="AG266" s="851"/>
      <c r="AH266" s="851"/>
      <c r="AI266" s="852"/>
      <c r="AJ266" s="615" t="s">
        <v>6571</v>
      </c>
    </row>
    <row r="267" spans="1:36" s="567" customFormat="1" ht="15" customHeight="1">
      <c r="A267" s="615"/>
      <c r="B267" s="845" t="s">
        <v>6923</v>
      </c>
      <c r="C267" s="846"/>
      <c r="D267" s="846"/>
      <c r="E267" s="846"/>
      <c r="F267" s="846"/>
      <c r="G267" s="847"/>
      <c r="H267" s="848" t="s">
        <v>7529</v>
      </c>
      <c r="I267" s="849"/>
      <c r="J267" s="849"/>
      <c r="K267" s="849"/>
      <c r="L267" s="849"/>
      <c r="M267" s="849"/>
      <c r="N267" s="849"/>
      <c r="O267" s="849"/>
      <c r="P267" s="849"/>
      <c r="Q267" s="849"/>
      <c r="R267" s="849"/>
      <c r="S267" s="849"/>
      <c r="T267" s="849"/>
      <c r="U267" s="849"/>
      <c r="V267" s="849"/>
      <c r="W267" s="849"/>
      <c r="X267" s="849"/>
      <c r="Y267" s="849"/>
      <c r="Z267" s="849"/>
      <c r="AA267" s="849"/>
      <c r="AB267" s="849"/>
      <c r="AC267" s="850"/>
      <c r="AD267" s="621">
        <f>'CE MINISTERIALE'!AD267</f>
        <v>0</v>
      </c>
      <c r="AE267" s="827">
        <f>'CE MINISTERIALE'!AE267</f>
        <v>0</v>
      </c>
      <c r="AF267" s="827"/>
      <c r="AG267" s="827"/>
      <c r="AH267" s="827"/>
      <c r="AI267" s="828"/>
      <c r="AJ267" s="615" t="s">
        <v>6571</v>
      </c>
    </row>
    <row r="268" spans="1:36" s="567" customFormat="1" ht="15" customHeight="1">
      <c r="A268" s="615"/>
      <c r="B268" s="845" t="s">
        <v>2815</v>
      </c>
      <c r="C268" s="846"/>
      <c r="D268" s="846"/>
      <c r="E268" s="846"/>
      <c r="F268" s="846"/>
      <c r="G268" s="847"/>
      <c r="H268" s="848" t="s">
        <v>7530</v>
      </c>
      <c r="I268" s="849"/>
      <c r="J268" s="849"/>
      <c r="K268" s="849"/>
      <c r="L268" s="849"/>
      <c r="M268" s="849"/>
      <c r="N268" s="849"/>
      <c r="O268" s="849"/>
      <c r="P268" s="849"/>
      <c r="Q268" s="849"/>
      <c r="R268" s="849"/>
      <c r="S268" s="849"/>
      <c r="T268" s="849"/>
      <c r="U268" s="849"/>
      <c r="V268" s="849"/>
      <c r="W268" s="849"/>
      <c r="X268" s="849"/>
      <c r="Y268" s="849"/>
      <c r="Z268" s="849"/>
      <c r="AA268" s="849"/>
      <c r="AB268" s="849"/>
      <c r="AC268" s="850"/>
      <c r="AD268" s="621">
        <f>'CE MINISTERIALE'!AD268</f>
        <v>0</v>
      </c>
      <c r="AE268" s="827">
        <f>'CE MINISTERIALE'!AE268</f>
        <v>0</v>
      </c>
      <c r="AF268" s="827"/>
      <c r="AG268" s="827"/>
      <c r="AH268" s="827"/>
      <c r="AI268" s="828"/>
      <c r="AJ268" s="615" t="s">
        <v>6571</v>
      </c>
    </row>
    <row r="269" spans="1:36" s="567" customFormat="1" ht="30" customHeight="1">
      <c r="A269" s="615"/>
      <c r="B269" s="845" t="s">
        <v>4379</v>
      </c>
      <c r="C269" s="846"/>
      <c r="D269" s="846"/>
      <c r="E269" s="846"/>
      <c r="F269" s="846"/>
      <c r="G269" s="847"/>
      <c r="H269" s="848" t="s">
        <v>7531</v>
      </c>
      <c r="I269" s="849"/>
      <c r="J269" s="849"/>
      <c r="K269" s="849"/>
      <c r="L269" s="849"/>
      <c r="M269" s="849"/>
      <c r="N269" s="849"/>
      <c r="O269" s="849"/>
      <c r="P269" s="849"/>
      <c r="Q269" s="849"/>
      <c r="R269" s="849"/>
      <c r="S269" s="849"/>
      <c r="T269" s="849"/>
      <c r="U269" s="849"/>
      <c r="V269" s="849"/>
      <c r="W269" s="849"/>
      <c r="X269" s="849"/>
      <c r="Y269" s="849"/>
      <c r="Z269" s="849"/>
      <c r="AA269" s="849"/>
      <c r="AB269" s="849"/>
      <c r="AC269" s="850"/>
      <c r="AD269" s="621">
        <f>'CE MINISTERIALE'!AD269</f>
        <v>0</v>
      </c>
      <c r="AE269" s="827">
        <f>'CE MINISTERIALE'!AE269</f>
        <v>0</v>
      </c>
      <c r="AF269" s="827"/>
      <c r="AG269" s="827"/>
      <c r="AH269" s="827"/>
      <c r="AI269" s="828"/>
      <c r="AJ269" s="615" t="s">
        <v>6571</v>
      </c>
    </row>
    <row r="270" spans="1:36" s="567" customFormat="1" ht="15" customHeight="1">
      <c r="A270" s="615"/>
      <c r="B270" s="845" t="s">
        <v>6927</v>
      </c>
      <c r="C270" s="846"/>
      <c r="D270" s="846"/>
      <c r="E270" s="846"/>
      <c r="F270" s="846"/>
      <c r="G270" s="847"/>
      <c r="H270" s="848" t="s">
        <v>7532</v>
      </c>
      <c r="I270" s="849"/>
      <c r="J270" s="849"/>
      <c r="K270" s="849"/>
      <c r="L270" s="849"/>
      <c r="M270" s="849"/>
      <c r="N270" s="849"/>
      <c r="O270" s="849"/>
      <c r="P270" s="849"/>
      <c r="Q270" s="849"/>
      <c r="R270" s="849"/>
      <c r="S270" s="849"/>
      <c r="T270" s="849"/>
      <c r="U270" s="849"/>
      <c r="V270" s="849"/>
      <c r="W270" s="849"/>
      <c r="X270" s="849"/>
      <c r="Y270" s="849"/>
      <c r="Z270" s="849"/>
      <c r="AA270" s="849"/>
      <c r="AB270" s="849"/>
      <c r="AC270" s="850"/>
      <c r="AD270" s="621">
        <f>'CE MINISTERIALE'!AD270</f>
        <v>0</v>
      </c>
      <c r="AE270" s="827">
        <f>'CE MINISTERIALE'!AE270</f>
        <v>0</v>
      </c>
      <c r="AF270" s="827"/>
      <c r="AG270" s="827"/>
      <c r="AH270" s="827"/>
      <c r="AI270" s="828"/>
      <c r="AJ270" s="615" t="s">
        <v>6571</v>
      </c>
    </row>
    <row r="271" spans="1:36" s="567" customFormat="1" ht="15" customHeight="1">
      <c r="A271" s="615"/>
      <c r="B271" s="845" t="s">
        <v>2857</v>
      </c>
      <c r="C271" s="846"/>
      <c r="D271" s="846"/>
      <c r="E271" s="846"/>
      <c r="F271" s="846"/>
      <c r="G271" s="847"/>
      <c r="H271" s="848" t="s">
        <v>7533</v>
      </c>
      <c r="I271" s="849"/>
      <c r="J271" s="849"/>
      <c r="K271" s="849"/>
      <c r="L271" s="849"/>
      <c r="M271" s="849"/>
      <c r="N271" s="849"/>
      <c r="O271" s="849"/>
      <c r="P271" s="849"/>
      <c r="Q271" s="849"/>
      <c r="R271" s="849"/>
      <c r="S271" s="849"/>
      <c r="T271" s="849"/>
      <c r="U271" s="849"/>
      <c r="V271" s="849"/>
      <c r="W271" s="849"/>
      <c r="X271" s="849"/>
      <c r="Y271" s="849"/>
      <c r="Z271" s="849"/>
      <c r="AA271" s="849"/>
      <c r="AB271" s="849"/>
      <c r="AC271" s="850"/>
      <c r="AD271" s="621">
        <f>'CE MINISTERIALE'!AD271</f>
        <v>0</v>
      </c>
      <c r="AE271" s="827">
        <f>'CE MINISTERIALE'!AE271</f>
        <v>0</v>
      </c>
      <c r="AF271" s="827"/>
      <c r="AG271" s="827"/>
      <c r="AH271" s="827"/>
      <c r="AI271" s="828"/>
      <c r="AJ271" s="615" t="s">
        <v>6571</v>
      </c>
    </row>
    <row r="272" spans="1:36" s="567" customFormat="1" ht="15" customHeight="1">
      <c r="A272" s="615"/>
      <c r="B272" s="845" t="s">
        <v>4405</v>
      </c>
      <c r="C272" s="846"/>
      <c r="D272" s="846"/>
      <c r="E272" s="846"/>
      <c r="F272" s="846"/>
      <c r="G272" s="847"/>
      <c r="H272" s="848" t="s">
        <v>7534</v>
      </c>
      <c r="I272" s="849"/>
      <c r="J272" s="849"/>
      <c r="K272" s="849"/>
      <c r="L272" s="849"/>
      <c r="M272" s="849"/>
      <c r="N272" s="849"/>
      <c r="O272" s="849"/>
      <c r="P272" s="849"/>
      <c r="Q272" s="849"/>
      <c r="R272" s="849"/>
      <c r="S272" s="849"/>
      <c r="T272" s="849"/>
      <c r="U272" s="849"/>
      <c r="V272" s="849"/>
      <c r="W272" s="849"/>
      <c r="X272" s="849"/>
      <c r="Y272" s="849"/>
      <c r="Z272" s="849"/>
      <c r="AA272" s="849"/>
      <c r="AB272" s="849"/>
      <c r="AC272" s="850"/>
      <c r="AD272" s="621">
        <f>'CE MINISTERIALE'!AD272</f>
        <v>0</v>
      </c>
      <c r="AE272" s="827">
        <f>'CE MINISTERIALE'!AE272</f>
        <v>0</v>
      </c>
      <c r="AF272" s="827"/>
      <c r="AG272" s="827"/>
      <c r="AH272" s="827"/>
      <c r="AI272" s="828"/>
      <c r="AJ272" s="615" t="s">
        <v>6571</v>
      </c>
    </row>
    <row r="273" spans="1:36" s="567" customFormat="1" ht="15" customHeight="1">
      <c r="A273" s="615"/>
      <c r="B273" s="839" t="s">
        <v>6931</v>
      </c>
      <c r="C273" s="840"/>
      <c r="D273" s="840"/>
      <c r="E273" s="840"/>
      <c r="F273" s="840"/>
      <c r="G273" s="841"/>
      <c r="H273" s="935" t="s">
        <v>7535</v>
      </c>
      <c r="I273" s="936"/>
      <c r="J273" s="936"/>
      <c r="K273" s="936"/>
      <c r="L273" s="936"/>
      <c r="M273" s="936"/>
      <c r="N273" s="936"/>
      <c r="O273" s="936"/>
      <c r="P273" s="936"/>
      <c r="Q273" s="936"/>
      <c r="R273" s="936"/>
      <c r="S273" s="936"/>
      <c r="T273" s="936"/>
      <c r="U273" s="936"/>
      <c r="V273" s="936"/>
      <c r="W273" s="936"/>
      <c r="X273" s="936"/>
      <c r="Y273" s="936"/>
      <c r="Z273" s="936"/>
      <c r="AA273" s="936"/>
      <c r="AB273" s="936"/>
      <c r="AC273" s="937"/>
      <c r="AD273" s="621">
        <f>'CE MINISTERIALE'!AD273</f>
        <v>0</v>
      </c>
      <c r="AE273" s="851">
        <f>'CE MINISTERIALE'!AE273</f>
        <v>0</v>
      </c>
      <c r="AF273" s="851"/>
      <c r="AG273" s="851"/>
      <c r="AH273" s="851"/>
      <c r="AI273" s="852"/>
      <c r="AJ273" s="615" t="s">
        <v>6571</v>
      </c>
    </row>
    <row r="274" spans="1:36" s="567" customFormat="1" ht="29.45" customHeight="1">
      <c r="A274" s="615" t="s">
        <v>6586</v>
      </c>
      <c r="B274" s="845" t="s">
        <v>6933</v>
      </c>
      <c r="C274" s="846"/>
      <c r="D274" s="846"/>
      <c r="E274" s="846"/>
      <c r="F274" s="846"/>
      <c r="G274" s="847"/>
      <c r="H274" s="848" t="s">
        <v>7536</v>
      </c>
      <c r="I274" s="849"/>
      <c r="J274" s="849"/>
      <c r="K274" s="849"/>
      <c r="L274" s="849"/>
      <c r="M274" s="849"/>
      <c r="N274" s="849"/>
      <c r="O274" s="849"/>
      <c r="P274" s="849"/>
      <c r="Q274" s="849"/>
      <c r="R274" s="849"/>
      <c r="S274" s="849"/>
      <c r="T274" s="849"/>
      <c r="U274" s="849"/>
      <c r="V274" s="849"/>
      <c r="W274" s="849"/>
      <c r="X274" s="849"/>
      <c r="Y274" s="849"/>
      <c r="Z274" s="849"/>
      <c r="AA274" s="849"/>
      <c r="AB274" s="849"/>
      <c r="AC274" s="850"/>
      <c r="AD274" s="621">
        <f>'CE MINISTERIALE'!AD274</f>
        <v>0</v>
      </c>
      <c r="AE274" s="827">
        <f>'CE MINISTERIALE'!AE274</f>
        <v>0</v>
      </c>
      <c r="AF274" s="827"/>
      <c r="AG274" s="827"/>
      <c r="AH274" s="827"/>
      <c r="AI274" s="828"/>
      <c r="AJ274" s="615" t="s">
        <v>6571</v>
      </c>
    </row>
    <row r="275" spans="1:36" s="567" customFormat="1" ht="31.15" customHeight="1">
      <c r="A275" s="615"/>
      <c r="B275" s="845" t="s">
        <v>4452</v>
      </c>
      <c r="C275" s="846"/>
      <c r="D275" s="846"/>
      <c r="E275" s="846"/>
      <c r="F275" s="846"/>
      <c r="G275" s="847"/>
      <c r="H275" s="848" t="s">
        <v>7537</v>
      </c>
      <c r="I275" s="849"/>
      <c r="J275" s="849"/>
      <c r="K275" s="849"/>
      <c r="L275" s="849"/>
      <c r="M275" s="849"/>
      <c r="N275" s="849"/>
      <c r="O275" s="849"/>
      <c r="P275" s="849"/>
      <c r="Q275" s="849"/>
      <c r="R275" s="849"/>
      <c r="S275" s="849"/>
      <c r="T275" s="849"/>
      <c r="U275" s="849"/>
      <c r="V275" s="849"/>
      <c r="W275" s="849"/>
      <c r="X275" s="849"/>
      <c r="Y275" s="849"/>
      <c r="Z275" s="849"/>
      <c r="AA275" s="849"/>
      <c r="AB275" s="849"/>
      <c r="AC275" s="850"/>
      <c r="AD275" s="621">
        <f>'CE MINISTERIALE'!AD275</f>
        <v>0</v>
      </c>
      <c r="AE275" s="827">
        <f>'CE MINISTERIALE'!AE275</f>
        <v>0</v>
      </c>
      <c r="AF275" s="827"/>
      <c r="AG275" s="827"/>
      <c r="AH275" s="827"/>
      <c r="AI275" s="828"/>
      <c r="AJ275" s="615" t="s">
        <v>6571</v>
      </c>
    </row>
    <row r="276" spans="1:36" s="567" customFormat="1" ht="30.6" customHeight="1">
      <c r="A276" s="615" t="s">
        <v>6646</v>
      </c>
      <c r="B276" s="845" t="s">
        <v>4446</v>
      </c>
      <c r="C276" s="846"/>
      <c r="D276" s="846"/>
      <c r="E276" s="846"/>
      <c r="F276" s="846"/>
      <c r="G276" s="847"/>
      <c r="H276" s="848" t="s">
        <v>7538</v>
      </c>
      <c r="I276" s="849"/>
      <c r="J276" s="849"/>
      <c r="K276" s="849"/>
      <c r="L276" s="849"/>
      <c r="M276" s="849"/>
      <c r="N276" s="849"/>
      <c r="O276" s="849"/>
      <c r="P276" s="849"/>
      <c r="Q276" s="849"/>
      <c r="R276" s="849"/>
      <c r="S276" s="849"/>
      <c r="T276" s="849"/>
      <c r="U276" s="849"/>
      <c r="V276" s="849"/>
      <c r="W276" s="849"/>
      <c r="X276" s="849"/>
      <c r="Y276" s="849"/>
      <c r="Z276" s="849"/>
      <c r="AA276" s="849"/>
      <c r="AB276" s="849"/>
      <c r="AC276" s="850"/>
      <c r="AD276" s="621">
        <f>'CE MINISTERIALE'!AD276</f>
        <v>0</v>
      </c>
      <c r="AE276" s="827">
        <f>'CE MINISTERIALE'!AE276</f>
        <v>0</v>
      </c>
      <c r="AF276" s="827"/>
      <c r="AG276" s="827"/>
      <c r="AH276" s="827"/>
      <c r="AI276" s="828"/>
      <c r="AJ276" s="615" t="s">
        <v>6571</v>
      </c>
    </row>
    <row r="277" spans="1:36" s="567" customFormat="1" ht="28.9" customHeight="1">
      <c r="A277" s="615"/>
      <c r="B277" s="831" t="s">
        <v>6937</v>
      </c>
      <c r="C277" s="832"/>
      <c r="D277" s="832"/>
      <c r="E277" s="832"/>
      <c r="F277" s="832"/>
      <c r="G277" s="833"/>
      <c r="H277" s="834" t="s">
        <v>7539</v>
      </c>
      <c r="I277" s="835"/>
      <c r="J277" s="835"/>
      <c r="K277" s="835"/>
      <c r="L277" s="835"/>
      <c r="M277" s="835"/>
      <c r="N277" s="835"/>
      <c r="O277" s="835"/>
      <c r="P277" s="835"/>
      <c r="Q277" s="835"/>
      <c r="R277" s="835"/>
      <c r="S277" s="835"/>
      <c r="T277" s="835"/>
      <c r="U277" s="835"/>
      <c r="V277" s="835"/>
      <c r="W277" s="835"/>
      <c r="X277" s="835"/>
      <c r="Y277" s="835"/>
      <c r="Z277" s="835"/>
      <c r="AA277" s="835"/>
      <c r="AB277" s="835"/>
      <c r="AC277" s="836"/>
      <c r="AD277" s="624">
        <f>'CE MINISTERIALE'!AD277</f>
        <v>0</v>
      </c>
      <c r="AE277" s="851">
        <f>'CE MINISTERIALE'!AE277</f>
        <v>0</v>
      </c>
      <c r="AF277" s="851"/>
      <c r="AG277" s="851"/>
      <c r="AH277" s="851"/>
      <c r="AI277" s="852"/>
      <c r="AJ277" s="615" t="s">
        <v>6571</v>
      </c>
    </row>
    <row r="278" spans="1:36" s="567" customFormat="1" ht="29.45" customHeight="1">
      <c r="A278" s="626" t="s">
        <v>6586</v>
      </c>
      <c r="B278" s="839" t="s">
        <v>6939</v>
      </c>
      <c r="C278" s="840"/>
      <c r="D278" s="840"/>
      <c r="E278" s="840"/>
      <c r="F278" s="840"/>
      <c r="G278" s="841"/>
      <c r="H278" s="842" t="s">
        <v>7540</v>
      </c>
      <c r="I278" s="843"/>
      <c r="J278" s="843"/>
      <c r="K278" s="843"/>
      <c r="L278" s="843"/>
      <c r="M278" s="843"/>
      <c r="N278" s="843"/>
      <c r="O278" s="843"/>
      <c r="P278" s="843"/>
      <c r="Q278" s="843"/>
      <c r="R278" s="843"/>
      <c r="S278" s="843"/>
      <c r="T278" s="843"/>
      <c r="U278" s="843"/>
      <c r="V278" s="843"/>
      <c r="W278" s="843"/>
      <c r="X278" s="843"/>
      <c r="Y278" s="843"/>
      <c r="Z278" s="843"/>
      <c r="AA278" s="843"/>
      <c r="AB278" s="843"/>
      <c r="AC278" s="844"/>
      <c r="AD278" s="621">
        <f>'CE MINISTERIALE'!AD278</f>
        <v>0</v>
      </c>
      <c r="AE278" s="827">
        <f>'CE MINISTERIALE'!AE278</f>
        <v>0</v>
      </c>
      <c r="AF278" s="827"/>
      <c r="AG278" s="827"/>
      <c r="AH278" s="827"/>
      <c r="AI278" s="828"/>
      <c r="AJ278" s="615" t="s">
        <v>6571</v>
      </c>
    </row>
    <row r="279" spans="1:36" s="567" customFormat="1" ht="33" customHeight="1">
      <c r="A279" s="615"/>
      <c r="B279" s="839" t="s">
        <v>6941</v>
      </c>
      <c r="C279" s="840"/>
      <c r="D279" s="840"/>
      <c r="E279" s="840"/>
      <c r="F279" s="840"/>
      <c r="G279" s="841"/>
      <c r="H279" s="842" t="s">
        <v>7541</v>
      </c>
      <c r="I279" s="843"/>
      <c r="J279" s="843"/>
      <c r="K279" s="843"/>
      <c r="L279" s="843"/>
      <c r="M279" s="843"/>
      <c r="N279" s="843"/>
      <c r="O279" s="843"/>
      <c r="P279" s="843"/>
      <c r="Q279" s="843"/>
      <c r="R279" s="843"/>
      <c r="S279" s="843"/>
      <c r="T279" s="843"/>
      <c r="U279" s="843"/>
      <c r="V279" s="843"/>
      <c r="W279" s="843"/>
      <c r="X279" s="843"/>
      <c r="Y279" s="843"/>
      <c r="Z279" s="843"/>
      <c r="AA279" s="843"/>
      <c r="AB279" s="843"/>
      <c r="AC279" s="844"/>
      <c r="AD279" s="621">
        <f>'CE MINISTERIALE'!AD279</f>
        <v>0</v>
      </c>
      <c r="AE279" s="827">
        <f>'CE MINISTERIALE'!AE279</f>
        <v>0</v>
      </c>
      <c r="AF279" s="827"/>
      <c r="AG279" s="827"/>
      <c r="AH279" s="827"/>
      <c r="AI279" s="828"/>
      <c r="AJ279" s="615" t="s">
        <v>6571</v>
      </c>
    </row>
    <row r="280" spans="1:36" s="567" customFormat="1" ht="30" customHeight="1">
      <c r="A280" s="615"/>
      <c r="B280" s="839" t="s">
        <v>2765</v>
      </c>
      <c r="C280" s="840"/>
      <c r="D280" s="840"/>
      <c r="E280" s="840"/>
      <c r="F280" s="840"/>
      <c r="G280" s="841"/>
      <c r="H280" s="842" t="s">
        <v>7542</v>
      </c>
      <c r="I280" s="843"/>
      <c r="J280" s="843"/>
      <c r="K280" s="843"/>
      <c r="L280" s="843"/>
      <c r="M280" s="843"/>
      <c r="N280" s="843"/>
      <c r="O280" s="843"/>
      <c r="P280" s="843"/>
      <c r="Q280" s="843"/>
      <c r="R280" s="843"/>
      <c r="S280" s="843"/>
      <c r="T280" s="843"/>
      <c r="U280" s="843"/>
      <c r="V280" s="843"/>
      <c r="W280" s="843"/>
      <c r="X280" s="843"/>
      <c r="Y280" s="843"/>
      <c r="Z280" s="843"/>
      <c r="AA280" s="843"/>
      <c r="AB280" s="843"/>
      <c r="AC280" s="844"/>
      <c r="AD280" s="621">
        <f>'CE MINISTERIALE'!AD280</f>
        <v>0</v>
      </c>
      <c r="AE280" s="827">
        <f>'CE MINISTERIALE'!AE280</f>
        <v>0</v>
      </c>
      <c r="AF280" s="827"/>
      <c r="AG280" s="827"/>
      <c r="AH280" s="827"/>
      <c r="AI280" s="828"/>
      <c r="AJ280" s="615" t="s">
        <v>6571</v>
      </c>
    </row>
    <row r="281" spans="1:36" s="567" customFormat="1" ht="15" customHeight="1">
      <c r="A281" s="626"/>
      <c r="B281" s="839" t="s">
        <v>3337</v>
      </c>
      <c r="C281" s="840"/>
      <c r="D281" s="840"/>
      <c r="E281" s="840"/>
      <c r="F281" s="840"/>
      <c r="G281" s="841"/>
      <c r="H281" s="842" t="s">
        <v>7543</v>
      </c>
      <c r="I281" s="843"/>
      <c r="J281" s="843"/>
      <c r="K281" s="843"/>
      <c r="L281" s="843"/>
      <c r="M281" s="843"/>
      <c r="N281" s="843"/>
      <c r="O281" s="843"/>
      <c r="P281" s="843"/>
      <c r="Q281" s="843"/>
      <c r="R281" s="843"/>
      <c r="S281" s="843"/>
      <c r="T281" s="843"/>
      <c r="U281" s="843"/>
      <c r="V281" s="843"/>
      <c r="W281" s="843"/>
      <c r="X281" s="843"/>
      <c r="Y281" s="843"/>
      <c r="Z281" s="843"/>
      <c r="AA281" s="843"/>
      <c r="AB281" s="843"/>
      <c r="AC281" s="844"/>
      <c r="AD281" s="621">
        <f>'CE MINISTERIALE'!AD281</f>
        <v>0</v>
      </c>
      <c r="AE281" s="827">
        <f>'CE MINISTERIALE'!AE281</f>
        <v>0</v>
      </c>
      <c r="AF281" s="827"/>
      <c r="AG281" s="827"/>
      <c r="AH281" s="827"/>
      <c r="AI281" s="828"/>
      <c r="AJ281" s="615" t="s">
        <v>6571</v>
      </c>
    </row>
    <row r="282" spans="1:36" s="567" customFormat="1" ht="15" customHeight="1">
      <c r="A282" s="626"/>
      <c r="B282" s="839" t="s">
        <v>3282</v>
      </c>
      <c r="C282" s="840"/>
      <c r="D282" s="840"/>
      <c r="E282" s="840"/>
      <c r="F282" s="840"/>
      <c r="G282" s="841"/>
      <c r="H282" s="842" t="s">
        <v>7544</v>
      </c>
      <c r="I282" s="843"/>
      <c r="J282" s="843"/>
      <c r="K282" s="843"/>
      <c r="L282" s="843"/>
      <c r="M282" s="843"/>
      <c r="N282" s="843"/>
      <c r="O282" s="843"/>
      <c r="P282" s="843"/>
      <c r="Q282" s="843"/>
      <c r="R282" s="843"/>
      <c r="S282" s="843"/>
      <c r="T282" s="843"/>
      <c r="U282" s="843"/>
      <c r="V282" s="843"/>
      <c r="W282" s="843"/>
      <c r="X282" s="843"/>
      <c r="Y282" s="843"/>
      <c r="Z282" s="843"/>
      <c r="AA282" s="843"/>
      <c r="AB282" s="843"/>
      <c r="AC282" s="844"/>
      <c r="AD282" s="621">
        <f>'CE MINISTERIALE'!AD282</f>
        <v>0</v>
      </c>
      <c r="AE282" s="827">
        <f>'CE MINISTERIALE'!AE282</f>
        <v>0</v>
      </c>
      <c r="AF282" s="827"/>
      <c r="AG282" s="827"/>
      <c r="AH282" s="827"/>
      <c r="AI282" s="828"/>
      <c r="AJ282" s="615" t="s">
        <v>6571</v>
      </c>
    </row>
    <row r="283" spans="1:36" s="567" customFormat="1" ht="15" customHeight="1">
      <c r="A283" s="626" t="s">
        <v>6643</v>
      </c>
      <c r="B283" s="831" t="s">
        <v>6946</v>
      </c>
      <c r="C283" s="832"/>
      <c r="D283" s="832"/>
      <c r="E283" s="832"/>
      <c r="F283" s="832"/>
      <c r="G283" s="833"/>
      <c r="H283" s="834" t="s">
        <v>7545</v>
      </c>
      <c r="I283" s="835"/>
      <c r="J283" s="835"/>
      <c r="K283" s="835"/>
      <c r="L283" s="835"/>
      <c r="M283" s="835"/>
      <c r="N283" s="835"/>
      <c r="O283" s="835"/>
      <c r="P283" s="835"/>
      <c r="Q283" s="835"/>
      <c r="R283" s="835"/>
      <c r="S283" s="835"/>
      <c r="T283" s="835"/>
      <c r="U283" s="835"/>
      <c r="V283" s="835"/>
      <c r="W283" s="835"/>
      <c r="X283" s="835"/>
      <c r="Y283" s="835"/>
      <c r="Z283" s="835"/>
      <c r="AA283" s="835"/>
      <c r="AB283" s="835"/>
      <c r="AC283" s="836"/>
      <c r="AD283" s="621">
        <f>'CE MINISTERIALE'!AD283</f>
        <v>0</v>
      </c>
      <c r="AE283" s="851">
        <f>'CE MINISTERIALE'!AE283</f>
        <v>0</v>
      </c>
      <c r="AF283" s="851"/>
      <c r="AG283" s="851"/>
      <c r="AH283" s="851"/>
      <c r="AI283" s="852"/>
      <c r="AJ283" s="615" t="s">
        <v>6571</v>
      </c>
    </row>
    <row r="284" spans="1:36" s="567" customFormat="1" ht="15" customHeight="1">
      <c r="A284" s="626"/>
      <c r="B284" s="821" t="s">
        <v>6948</v>
      </c>
      <c r="C284" s="822"/>
      <c r="D284" s="822"/>
      <c r="E284" s="822"/>
      <c r="F284" s="822"/>
      <c r="G284" s="823"/>
      <c r="H284" s="824" t="s">
        <v>7546</v>
      </c>
      <c r="I284" s="825"/>
      <c r="J284" s="825"/>
      <c r="K284" s="825"/>
      <c r="L284" s="825"/>
      <c r="M284" s="825"/>
      <c r="N284" s="825"/>
      <c r="O284" s="825"/>
      <c r="P284" s="825"/>
      <c r="Q284" s="825"/>
      <c r="R284" s="825"/>
      <c r="S284" s="825"/>
      <c r="T284" s="825"/>
      <c r="U284" s="825"/>
      <c r="V284" s="825"/>
      <c r="W284" s="825"/>
      <c r="X284" s="825"/>
      <c r="Y284" s="825"/>
      <c r="Z284" s="825"/>
      <c r="AA284" s="825"/>
      <c r="AB284" s="825"/>
      <c r="AC284" s="826"/>
      <c r="AD284" s="624">
        <f>'CE MINISTERIALE'!AD284</f>
        <v>0</v>
      </c>
      <c r="AE284" s="851">
        <f>'CE MINISTERIALE'!AE284</f>
        <v>0</v>
      </c>
      <c r="AF284" s="851"/>
      <c r="AG284" s="851"/>
      <c r="AH284" s="851"/>
      <c r="AI284" s="852"/>
      <c r="AJ284" s="615" t="s">
        <v>6571</v>
      </c>
    </row>
    <row r="285" spans="1:36" s="567" customFormat="1" ht="15" customHeight="1">
      <c r="A285" s="615"/>
      <c r="B285" s="831" t="s">
        <v>6950</v>
      </c>
      <c r="C285" s="832"/>
      <c r="D285" s="832"/>
      <c r="E285" s="832"/>
      <c r="F285" s="832"/>
      <c r="G285" s="833"/>
      <c r="H285" s="834" t="s">
        <v>7547</v>
      </c>
      <c r="I285" s="835"/>
      <c r="J285" s="835"/>
      <c r="K285" s="835"/>
      <c r="L285" s="835"/>
      <c r="M285" s="835"/>
      <c r="N285" s="835"/>
      <c r="O285" s="835"/>
      <c r="P285" s="835"/>
      <c r="Q285" s="835"/>
      <c r="R285" s="835"/>
      <c r="S285" s="835"/>
      <c r="T285" s="835"/>
      <c r="U285" s="835"/>
      <c r="V285" s="835"/>
      <c r="W285" s="835"/>
      <c r="X285" s="835"/>
      <c r="Y285" s="835"/>
      <c r="Z285" s="835"/>
      <c r="AA285" s="835"/>
      <c r="AB285" s="835"/>
      <c r="AC285" s="836"/>
      <c r="AD285" s="624">
        <f>'CE MINISTERIALE'!AD285</f>
        <v>0</v>
      </c>
      <c r="AE285" s="851">
        <f>'CE MINISTERIALE'!AE285</f>
        <v>0</v>
      </c>
      <c r="AF285" s="851"/>
      <c r="AG285" s="851"/>
      <c r="AH285" s="851"/>
      <c r="AI285" s="852"/>
      <c r="AJ285" s="615" t="s">
        <v>6571</v>
      </c>
    </row>
    <row r="286" spans="1:36" s="567" customFormat="1" ht="15" customHeight="1">
      <c r="A286" s="615"/>
      <c r="B286" s="839" t="s">
        <v>2709</v>
      </c>
      <c r="C286" s="840"/>
      <c r="D286" s="840"/>
      <c r="E286" s="840"/>
      <c r="F286" s="840"/>
      <c r="G286" s="841"/>
      <c r="H286" s="842" t="s">
        <v>7548</v>
      </c>
      <c r="I286" s="843"/>
      <c r="J286" s="843"/>
      <c r="K286" s="843"/>
      <c r="L286" s="843"/>
      <c r="M286" s="843"/>
      <c r="N286" s="843"/>
      <c r="O286" s="843"/>
      <c r="P286" s="843"/>
      <c r="Q286" s="843"/>
      <c r="R286" s="843"/>
      <c r="S286" s="843"/>
      <c r="T286" s="843"/>
      <c r="U286" s="843"/>
      <c r="V286" s="843"/>
      <c r="W286" s="843"/>
      <c r="X286" s="843"/>
      <c r="Y286" s="843"/>
      <c r="Z286" s="843"/>
      <c r="AA286" s="843"/>
      <c r="AB286" s="843"/>
      <c r="AC286" s="844"/>
      <c r="AD286" s="621">
        <f>'CE MINISTERIALE'!AD286</f>
        <v>0</v>
      </c>
      <c r="AE286" s="827">
        <f>'CE MINISTERIALE'!AE286</f>
        <v>0</v>
      </c>
      <c r="AF286" s="827"/>
      <c r="AG286" s="827"/>
      <c r="AH286" s="827"/>
      <c r="AI286" s="828"/>
      <c r="AJ286" s="615" t="s">
        <v>6571</v>
      </c>
    </row>
    <row r="287" spans="1:36" s="567" customFormat="1" ht="15" customHeight="1">
      <c r="A287" s="615"/>
      <c r="B287" s="839" t="s">
        <v>2719</v>
      </c>
      <c r="C287" s="840"/>
      <c r="D287" s="840"/>
      <c r="E287" s="840"/>
      <c r="F287" s="840"/>
      <c r="G287" s="841"/>
      <c r="H287" s="842" t="s">
        <v>7549</v>
      </c>
      <c r="I287" s="843"/>
      <c r="J287" s="843"/>
      <c r="K287" s="843"/>
      <c r="L287" s="843"/>
      <c r="M287" s="843"/>
      <c r="N287" s="843"/>
      <c r="O287" s="843"/>
      <c r="P287" s="843"/>
      <c r="Q287" s="843"/>
      <c r="R287" s="843"/>
      <c r="S287" s="843"/>
      <c r="T287" s="843"/>
      <c r="U287" s="843"/>
      <c r="V287" s="843"/>
      <c r="W287" s="843"/>
      <c r="X287" s="843"/>
      <c r="Y287" s="843"/>
      <c r="Z287" s="843"/>
      <c r="AA287" s="843"/>
      <c r="AB287" s="843"/>
      <c r="AC287" s="844"/>
      <c r="AD287" s="621">
        <f>'CE MINISTERIALE'!AD287</f>
        <v>0</v>
      </c>
      <c r="AE287" s="827">
        <f>'CE MINISTERIALE'!AE287</f>
        <v>0</v>
      </c>
      <c r="AF287" s="827"/>
      <c r="AG287" s="827"/>
      <c r="AH287" s="827"/>
      <c r="AI287" s="828"/>
      <c r="AJ287" s="615" t="s">
        <v>6571</v>
      </c>
    </row>
    <row r="288" spans="1:36" s="567" customFormat="1" ht="15" customHeight="1">
      <c r="A288" s="615"/>
      <c r="B288" s="839" t="s">
        <v>2725</v>
      </c>
      <c r="C288" s="840"/>
      <c r="D288" s="840"/>
      <c r="E288" s="840"/>
      <c r="F288" s="840"/>
      <c r="G288" s="841"/>
      <c r="H288" s="842" t="s">
        <v>6954</v>
      </c>
      <c r="I288" s="843"/>
      <c r="J288" s="843"/>
      <c r="K288" s="843"/>
      <c r="L288" s="843"/>
      <c r="M288" s="843"/>
      <c r="N288" s="843"/>
      <c r="O288" s="843"/>
      <c r="P288" s="843"/>
      <c r="Q288" s="843"/>
      <c r="R288" s="843"/>
      <c r="S288" s="843"/>
      <c r="T288" s="843"/>
      <c r="U288" s="843"/>
      <c r="V288" s="843"/>
      <c r="W288" s="843"/>
      <c r="X288" s="843"/>
      <c r="Y288" s="843"/>
      <c r="Z288" s="843"/>
      <c r="AA288" s="843"/>
      <c r="AB288" s="843"/>
      <c r="AC288" s="844"/>
      <c r="AD288" s="621">
        <f>'CE MINISTERIALE'!AD288</f>
        <v>0</v>
      </c>
      <c r="AE288" s="827">
        <f>'CE MINISTERIALE'!AE288</f>
        <v>0</v>
      </c>
      <c r="AF288" s="827"/>
      <c r="AG288" s="827"/>
      <c r="AH288" s="827"/>
      <c r="AI288" s="828"/>
      <c r="AJ288" s="615" t="s">
        <v>6571</v>
      </c>
    </row>
    <row r="289" spans="1:36" s="567" customFormat="1" ht="15" customHeight="1">
      <c r="A289" s="615"/>
      <c r="B289" s="839" t="s">
        <v>2732</v>
      </c>
      <c r="C289" s="840"/>
      <c r="D289" s="840"/>
      <c r="E289" s="840"/>
      <c r="F289" s="840"/>
      <c r="G289" s="841"/>
      <c r="H289" s="842" t="s">
        <v>7550</v>
      </c>
      <c r="I289" s="843"/>
      <c r="J289" s="843"/>
      <c r="K289" s="843"/>
      <c r="L289" s="843"/>
      <c r="M289" s="843"/>
      <c r="N289" s="843"/>
      <c r="O289" s="843"/>
      <c r="P289" s="843"/>
      <c r="Q289" s="843"/>
      <c r="R289" s="843"/>
      <c r="S289" s="843"/>
      <c r="T289" s="843"/>
      <c r="U289" s="843"/>
      <c r="V289" s="843"/>
      <c r="W289" s="843"/>
      <c r="X289" s="843"/>
      <c r="Y289" s="843"/>
      <c r="Z289" s="843"/>
      <c r="AA289" s="843"/>
      <c r="AB289" s="843"/>
      <c r="AC289" s="844"/>
      <c r="AD289" s="621">
        <f>'CE MINISTERIALE'!AD289</f>
        <v>0</v>
      </c>
      <c r="AE289" s="827">
        <f>'CE MINISTERIALE'!AE289</f>
        <v>0</v>
      </c>
      <c r="AF289" s="827"/>
      <c r="AG289" s="827"/>
      <c r="AH289" s="827"/>
      <c r="AI289" s="828"/>
      <c r="AJ289" s="615" t="s">
        <v>6571</v>
      </c>
    </row>
    <row r="290" spans="1:36" s="567" customFormat="1" ht="15" customHeight="1">
      <c r="A290" s="615"/>
      <c r="B290" s="839" t="s">
        <v>2739</v>
      </c>
      <c r="C290" s="840"/>
      <c r="D290" s="840"/>
      <c r="E290" s="840"/>
      <c r="F290" s="840"/>
      <c r="G290" s="841"/>
      <c r="H290" s="842" t="s">
        <v>7551</v>
      </c>
      <c r="I290" s="843"/>
      <c r="J290" s="843"/>
      <c r="K290" s="843"/>
      <c r="L290" s="843"/>
      <c r="M290" s="843"/>
      <c r="N290" s="843"/>
      <c r="O290" s="843"/>
      <c r="P290" s="843"/>
      <c r="Q290" s="843"/>
      <c r="R290" s="843"/>
      <c r="S290" s="843"/>
      <c r="T290" s="843"/>
      <c r="U290" s="843"/>
      <c r="V290" s="843"/>
      <c r="W290" s="843"/>
      <c r="X290" s="843"/>
      <c r="Y290" s="843"/>
      <c r="Z290" s="843"/>
      <c r="AA290" s="843"/>
      <c r="AB290" s="843"/>
      <c r="AC290" s="844"/>
      <c r="AD290" s="621">
        <f>'CE MINISTERIALE'!AD290</f>
        <v>0</v>
      </c>
      <c r="AE290" s="827">
        <f>'CE MINISTERIALE'!AE290</f>
        <v>0</v>
      </c>
      <c r="AF290" s="827"/>
      <c r="AG290" s="827"/>
      <c r="AH290" s="827"/>
      <c r="AI290" s="828"/>
      <c r="AJ290" s="615" t="s">
        <v>6571</v>
      </c>
    </row>
    <row r="291" spans="1:36" s="567" customFormat="1" ht="15" customHeight="1">
      <c r="A291" s="615"/>
      <c r="B291" s="839" t="s">
        <v>2784</v>
      </c>
      <c r="C291" s="840"/>
      <c r="D291" s="840"/>
      <c r="E291" s="840"/>
      <c r="F291" s="840"/>
      <c r="G291" s="841"/>
      <c r="H291" s="842" t="s">
        <v>7552</v>
      </c>
      <c r="I291" s="843"/>
      <c r="J291" s="843"/>
      <c r="K291" s="843"/>
      <c r="L291" s="843"/>
      <c r="M291" s="843"/>
      <c r="N291" s="843"/>
      <c r="O291" s="843"/>
      <c r="P291" s="843"/>
      <c r="Q291" s="843"/>
      <c r="R291" s="843"/>
      <c r="S291" s="843"/>
      <c r="T291" s="843"/>
      <c r="U291" s="843"/>
      <c r="V291" s="843"/>
      <c r="W291" s="843"/>
      <c r="X291" s="843"/>
      <c r="Y291" s="843"/>
      <c r="Z291" s="843"/>
      <c r="AA291" s="843"/>
      <c r="AB291" s="843"/>
      <c r="AC291" s="844"/>
      <c r="AD291" s="621">
        <f>'CE MINISTERIALE'!AD291</f>
        <v>0</v>
      </c>
      <c r="AE291" s="827">
        <f>'CE MINISTERIALE'!AE291</f>
        <v>0</v>
      </c>
      <c r="AF291" s="827"/>
      <c r="AG291" s="827"/>
      <c r="AH291" s="827"/>
      <c r="AI291" s="828"/>
      <c r="AJ291" s="615" t="s">
        <v>6571</v>
      </c>
    </row>
    <row r="292" spans="1:36" s="567" customFormat="1" ht="15" customHeight="1">
      <c r="A292" s="615"/>
      <c r="B292" s="839" t="s">
        <v>2791</v>
      </c>
      <c r="C292" s="840"/>
      <c r="D292" s="840"/>
      <c r="E292" s="840"/>
      <c r="F292" s="840"/>
      <c r="G292" s="841"/>
      <c r="H292" s="842" t="s">
        <v>7553</v>
      </c>
      <c r="I292" s="843"/>
      <c r="J292" s="843"/>
      <c r="K292" s="843"/>
      <c r="L292" s="843"/>
      <c r="M292" s="843"/>
      <c r="N292" s="843"/>
      <c r="O292" s="843"/>
      <c r="P292" s="843"/>
      <c r="Q292" s="843"/>
      <c r="R292" s="843"/>
      <c r="S292" s="843"/>
      <c r="T292" s="843"/>
      <c r="U292" s="843"/>
      <c r="V292" s="843"/>
      <c r="W292" s="843"/>
      <c r="X292" s="843"/>
      <c r="Y292" s="843"/>
      <c r="Z292" s="843"/>
      <c r="AA292" s="843"/>
      <c r="AB292" s="843"/>
      <c r="AC292" s="844"/>
      <c r="AD292" s="621">
        <f>'CE MINISTERIALE'!AD292</f>
        <v>0</v>
      </c>
      <c r="AE292" s="827">
        <f>'CE MINISTERIALE'!AE292</f>
        <v>0</v>
      </c>
      <c r="AF292" s="827"/>
      <c r="AG292" s="827"/>
      <c r="AH292" s="827"/>
      <c r="AI292" s="828"/>
      <c r="AJ292" s="615" t="s">
        <v>6571</v>
      </c>
    </row>
    <row r="293" spans="1:36" s="567" customFormat="1" ht="15" customHeight="1">
      <c r="A293" s="615"/>
      <c r="B293" s="839" t="s">
        <v>2885</v>
      </c>
      <c r="C293" s="840"/>
      <c r="D293" s="840"/>
      <c r="E293" s="840"/>
      <c r="F293" s="840"/>
      <c r="G293" s="841"/>
      <c r="H293" s="842" t="s">
        <v>7554</v>
      </c>
      <c r="I293" s="843"/>
      <c r="J293" s="843"/>
      <c r="K293" s="843"/>
      <c r="L293" s="843"/>
      <c r="M293" s="843"/>
      <c r="N293" s="843"/>
      <c r="O293" s="843"/>
      <c r="P293" s="843"/>
      <c r="Q293" s="843"/>
      <c r="R293" s="843"/>
      <c r="S293" s="843"/>
      <c r="T293" s="843"/>
      <c r="U293" s="843"/>
      <c r="V293" s="843"/>
      <c r="W293" s="843"/>
      <c r="X293" s="843"/>
      <c r="Y293" s="843"/>
      <c r="Z293" s="843"/>
      <c r="AA293" s="843"/>
      <c r="AB293" s="843"/>
      <c r="AC293" s="844"/>
      <c r="AD293" s="621">
        <f>'CE MINISTERIALE'!AD293</f>
        <v>0</v>
      </c>
      <c r="AE293" s="827">
        <f>'CE MINISTERIALE'!AE293</f>
        <v>0</v>
      </c>
      <c r="AF293" s="827"/>
      <c r="AG293" s="827"/>
      <c r="AH293" s="827"/>
      <c r="AI293" s="828"/>
      <c r="AJ293" s="615" t="s">
        <v>6571</v>
      </c>
    </row>
    <row r="294" spans="1:36" s="567" customFormat="1" ht="15" customHeight="1">
      <c r="A294" s="615"/>
      <c r="B294" s="839" t="s">
        <v>2870</v>
      </c>
      <c r="C294" s="840"/>
      <c r="D294" s="840"/>
      <c r="E294" s="840"/>
      <c r="F294" s="840"/>
      <c r="G294" s="841"/>
      <c r="H294" s="842" t="s">
        <v>7555</v>
      </c>
      <c r="I294" s="843"/>
      <c r="J294" s="843"/>
      <c r="K294" s="843"/>
      <c r="L294" s="843"/>
      <c r="M294" s="843"/>
      <c r="N294" s="843"/>
      <c r="O294" s="843"/>
      <c r="P294" s="843"/>
      <c r="Q294" s="843"/>
      <c r="R294" s="843"/>
      <c r="S294" s="843"/>
      <c r="T294" s="843"/>
      <c r="U294" s="843"/>
      <c r="V294" s="843"/>
      <c r="W294" s="843"/>
      <c r="X294" s="843"/>
      <c r="Y294" s="843"/>
      <c r="Z294" s="843"/>
      <c r="AA294" s="843"/>
      <c r="AB294" s="843"/>
      <c r="AC294" s="844"/>
      <c r="AD294" s="621">
        <f>'CE MINISTERIALE'!AD294</f>
        <v>0</v>
      </c>
      <c r="AE294" s="827">
        <f>'CE MINISTERIALE'!AE294</f>
        <v>0</v>
      </c>
      <c r="AF294" s="827"/>
      <c r="AG294" s="827"/>
      <c r="AH294" s="827"/>
      <c r="AI294" s="828"/>
      <c r="AJ294" s="615" t="s">
        <v>6571</v>
      </c>
    </row>
    <row r="295" spans="1:36" s="567" customFormat="1" ht="15" customHeight="1">
      <c r="A295" s="615"/>
      <c r="B295" s="839" t="s">
        <v>2878</v>
      </c>
      <c r="C295" s="840"/>
      <c r="D295" s="840"/>
      <c r="E295" s="840"/>
      <c r="F295" s="840"/>
      <c r="G295" s="841"/>
      <c r="H295" s="842" t="s">
        <v>7556</v>
      </c>
      <c r="I295" s="843"/>
      <c r="J295" s="843"/>
      <c r="K295" s="843"/>
      <c r="L295" s="843"/>
      <c r="M295" s="843"/>
      <c r="N295" s="843"/>
      <c r="O295" s="843"/>
      <c r="P295" s="843"/>
      <c r="Q295" s="843"/>
      <c r="R295" s="843"/>
      <c r="S295" s="843"/>
      <c r="T295" s="843"/>
      <c r="U295" s="843"/>
      <c r="V295" s="843"/>
      <c r="W295" s="843"/>
      <c r="X295" s="843"/>
      <c r="Y295" s="843"/>
      <c r="Z295" s="843"/>
      <c r="AA295" s="843"/>
      <c r="AB295" s="843"/>
      <c r="AC295" s="844"/>
      <c r="AD295" s="621">
        <f>'CE MINISTERIALE'!AD295</f>
        <v>0</v>
      </c>
      <c r="AE295" s="827">
        <f>'CE MINISTERIALE'!AE295</f>
        <v>0</v>
      </c>
      <c r="AF295" s="827"/>
      <c r="AG295" s="827"/>
      <c r="AH295" s="827"/>
      <c r="AI295" s="828"/>
      <c r="AJ295" s="615" t="s">
        <v>6571</v>
      </c>
    </row>
    <row r="296" spans="1:36" s="567" customFormat="1" ht="15" customHeight="1">
      <c r="A296" s="626"/>
      <c r="B296" s="839" t="s">
        <v>6962</v>
      </c>
      <c r="C296" s="840"/>
      <c r="D296" s="840"/>
      <c r="E296" s="840"/>
      <c r="F296" s="840"/>
      <c r="G296" s="841"/>
      <c r="H296" s="842" t="s">
        <v>7557</v>
      </c>
      <c r="I296" s="843"/>
      <c r="J296" s="843"/>
      <c r="K296" s="843"/>
      <c r="L296" s="843"/>
      <c r="M296" s="843"/>
      <c r="N296" s="843"/>
      <c r="O296" s="843"/>
      <c r="P296" s="843"/>
      <c r="Q296" s="843"/>
      <c r="R296" s="843"/>
      <c r="S296" s="843"/>
      <c r="T296" s="843"/>
      <c r="U296" s="843"/>
      <c r="V296" s="843"/>
      <c r="W296" s="843"/>
      <c r="X296" s="843"/>
      <c r="Y296" s="843"/>
      <c r="Z296" s="843"/>
      <c r="AA296" s="843"/>
      <c r="AB296" s="843"/>
      <c r="AC296" s="844"/>
      <c r="AD296" s="621">
        <f>'CE MINISTERIALE'!AD296</f>
        <v>0</v>
      </c>
      <c r="AE296" s="851">
        <f>'CE MINISTERIALE'!AE296</f>
        <v>0</v>
      </c>
      <c r="AF296" s="851"/>
      <c r="AG296" s="851"/>
      <c r="AH296" s="851"/>
      <c r="AI296" s="852"/>
      <c r="AJ296" s="615" t="s">
        <v>6571</v>
      </c>
    </row>
    <row r="297" spans="1:36" s="567" customFormat="1" ht="15" customHeight="1">
      <c r="A297" s="626"/>
      <c r="B297" s="845" t="s">
        <v>3619</v>
      </c>
      <c r="C297" s="846"/>
      <c r="D297" s="846"/>
      <c r="E297" s="846"/>
      <c r="F297" s="846"/>
      <c r="G297" s="847"/>
      <c r="H297" s="848" t="s">
        <v>7558</v>
      </c>
      <c r="I297" s="849"/>
      <c r="J297" s="849"/>
      <c r="K297" s="849"/>
      <c r="L297" s="849"/>
      <c r="M297" s="849"/>
      <c r="N297" s="849"/>
      <c r="O297" s="849"/>
      <c r="P297" s="849"/>
      <c r="Q297" s="849"/>
      <c r="R297" s="849"/>
      <c r="S297" s="849"/>
      <c r="T297" s="849"/>
      <c r="U297" s="849"/>
      <c r="V297" s="849"/>
      <c r="W297" s="849"/>
      <c r="X297" s="849"/>
      <c r="Y297" s="849"/>
      <c r="Z297" s="849"/>
      <c r="AA297" s="849"/>
      <c r="AB297" s="849"/>
      <c r="AC297" s="850"/>
      <c r="AD297" s="621">
        <f>'CE MINISTERIALE'!AD297</f>
        <v>0</v>
      </c>
      <c r="AE297" s="827">
        <f>'CE MINISTERIALE'!AE297</f>
        <v>0</v>
      </c>
      <c r="AF297" s="827"/>
      <c r="AG297" s="827"/>
      <c r="AH297" s="827"/>
      <c r="AI297" s="828"/>
      <c r="AJ297" s="615" t="s">
        <v>6571</v>
      </c>
    </row>
    <row r="298" spans="1:36" s="567" customFormat="1" ht="15" customHeight="1">
      <c r="A298" s="626"/>
      <c r="B298" s="845" t="s">
        <v>3625</v>
      </c>
      <c r="C298" s="846"/>
      <c r="D298" s="846"/>
      <c r="E298" s="846"/>
      <c r="F298" s="846"/>
      <c r="G298" s="847"/>
      <c r="H298" s="848" t="s">
        <v>7559</v>
      </c>
      <c r="I298" s="849"/>
      <c r="J298" s="849"/>
      <c r="K298" s="849"/>
      <c r="L298" s="849"/>
      <c r="M298" s="849"/>
      <c r="N298" s="849"/>
      <c r="O298" s="849"/>
      <c r="P298" s="849"/>
      <c r="Q298" s="849"/>
      <c r="R298" s="849"/>
      <c r="S298" s="849"/>
      <c r="T298" s="849"/>
      <c r="U298" s="849"/>
      <c r="V298" s="849"/>
      <c r="W298" s="849"/>
      <c r="X298" s="849"/>
      <c r="Y298" s="849"/>
      <c r="Z298" s="849"/>
      <c r="AA298" s="849"/>
      <c r="AB298" s="849"/>
      <c r="AC298" s="850"/>
      <c r="AD298" s="621">
        <f>'CE MINISTERIALE'!AD298</f>
        <v>0</v>
      </c>
      <c r="AE298" s="827">
        <f>'CE MINISTERIALE'!AE298</f>
        <v>0</v>
      </c>
      <c r="AF298" s="827"/>
      <c r="AG298" s="827"/>
      <c r="AH298" s="827"/>
      <c r="AI298" s="828"/>
      <c r="AJ298" s="615" t="s">
        <v>6571</v>
      </c>
    </row>
    <row r="299" spans="1:36" s="567" customFormat="1" ht="15" customHeight="1">
      <c r="A299" s="626"/>
      <c r="B299" s="839" t="s">
        <v>6966</v>
      </c>
      <c r="C299" s="840"/>
      <c r="D299" s="840"/>
      <c r="E299" s="840"/>
      <c r="F299" s="840"/>
      <c r="G299" s="841"/>
      <c r="H299" s="842" t="s">
        <v>7560</v>
      </c>
      <c r="I299" s="843"/>
      <c r="J299" s="843"/>
      <c r="K299" s="843"/>
      <c r="L299" s="843"/>
      <c r="M299" s="843"/>
      <c r="N299" s="843"/>
      <c r="O299" s="843"/>
      <c r="P299" s="843"/>
      <c r="Q299" s="843"/>
      <c r="R299" s="843"/>
      <c r="S299" s="843"/>
      <c r="T299" s="843"/>
      <c r="U299" s="843"/>
      <c r="V299" s="843"/>
      <c r="W299" s="843"/>
      <c r="X299" s="843"/>
      <c r="Y299" s="843"/>
      <c r="Z299" s="843"/>
      <c r="AA299" s="843"/>
      <c r="AB299" s="843"/>
      <c r="AC299" s="844"/>
      <c r="AD299" s="621">
        <f>'CE MINISTERIALE'!AD299</f>
        <v>0</v>
      </c>
      <c r="AE299" s="851">
        <f>'CE MINISTERIALE'!AE299</f>
        <v>0</v>
      </c>
      <c r="AF299" s="851"/>
      <c r="AG299" s="851"/>
      <c r="AH299" s="851"/>
      <c r="AI299" s="852"/>
      <c r="AJ299" s="615" t="s">
        <v>6571</v>
      </c>
    </row>
    <row r="300" spans="1:36" s="567" customFormat="1" ht="29.45" customHeight="1">
      <c r="A300" s="626" t="s">
        <v>6586</v>
      </c>
      <c r="B300" s="845" t="s">
        <v>6968</v>
      </c>
      <c r="C300" s="846"/>
      <c r="D300" s="846"/>
      <c r="E300" s="846"/>
      <c r="F300" s="846"/>
      <c r="G300" s="847"/>
      <c r="H300" s="848" t="s">
        <v>7561</v>
      </c>
      <c r="I300" s="849"/>
      <c r="J300" s="849"/>
      <c r="K300" s="849"/>
      <c r="L300" s="849"/>
      <c r="M300" s="849"/>
      <c r="N300" s="849"/>
      <c r="O300" s="849"/>
      <c r="P300" s="849"/>
      <c r="Q300" s="849"/>
      <c r="R300" s="849"/>
      <c r="S300" s="849"/>
      <c r="T300" s="849"/>
      <c r="U300" s="849"/>
      <c r="V300" s="849"/>
      <c r="W300" s="849"/>
      <c r="X300" s="849"/>
      <c r="Y300" s="849"/>
      <c r="Z300" s="849"/>
      <c r="AA300" s="849"/>
      <c r="AB300" s="849"/>
      <c r="AC300" s="850"/>
      <c r="AD300" s="621">
        <f>'CE MINISTERIALE'!AD300</f>
        <v>0</v>
      </c>
      <c r="AE300" s="827">
        <f>'CE MINISTERIALE'!AE300</f>
        <v>0</v>
      </c>
      <c r="AF300" s="827"/>
      <c r="AG300" s="827"/>
      <c r="AH300" s="827"/>
      <c r="AI300" s="828"/>
      <c r="AJ300" s="615" t="s">
        <v>6571</v>
      </c>
    </row>
    <row r="301" spans="1:36" s="567" customFormat="1" ht="15" customHeight="1">
      <c r="A301" s="615"/>
      <c r="B301" s="845" t="s">
        <v>3356</v>
      </c>
      <c r="C301" s="846"/>
      <c r="D301" s="846"/>
      <c r="E301" s="846"/>
      <c r="F301" s="846"/>
      <c r="G301" s="847"/>
      <c r="H301" s="848" t="s">
        <v>7562</v>
      </c>
      <c r="I301" s="849"/>
      <c r="J301" s="849"/>
      <c r="K301" s="849"/>
      <c r="L301" s="849"/>
      <c r="M301" s="849"/>
      <c r="N301" s="849"/>
      <c r="O301" s="849"/>
      <c r="P301" s="849"/>
      <c r="Q301" s="849"/>
      <c r="R301" s="849"/>
      <c r="S301" s="849"/>
      <c r="T301" s="849"/>
      <c r="U301" s="849"/>
      <c r="V301" s="849"/>
      <c r="W301" s="849"/>
      <c r="X301" s="849"/>
      <c r="Y301" s="849"/>
      <c r="Z301" s="849"/>
      <c r="AA301" s="849"/>
      <c r="AB301" s="849"/>
      <c r="AC301" s="850"/>
      <c r="AD301" s="621">
        <f>'CE MINISTERIALE'!AD301</f>
        <v>0</v>
      </c>
      <c r="AE301" s="827">
        <f>'CE MINISTERIALE'!AE301</f>
        <v>0</v>
      </c>
      <c r="AF301" s="827"/>
      <c r="AG301" s="827"/>
      <c r="AH301" s="827"/>
      <c r="AI301" s="828"/>
      <c r="AJ301" s="615" t="s">
        <v>6571</v>
      </c>
    </row>
    <row r="302" spans="1:36" s="567" customFormat="1" ht="15" customHeight="1">
      <c r="A302" s="626"/>
      <c r="B302" s="845" t="s">
        <v>2798</v>
      </c>
      <c r="C302" s="846"/>
      <c r="D302" s="846"/>
      <c r="E302" s="846"/>
      <c r="F302" s="846"/>
      <c r="G302" s="847"/>
      <c r="H302" s="848" t="s">
        <v>7563</v>
      </c>
      <c r="I302" s="849"/>
      <c r="J302" s="849"/>
      <c r="K302" s="849"/>
      <c r="L302" s="849"/>
      <c r="M302" s="849"/>
      <c r="N302" s="849"/>
      <c r="O302" s="849"/>
      <c r="P302" s="849"/>
      <c r="Q302" s="849"/>
      <c r="R302" s="849"/>
      <c r="S302" s="849"/>
      <c r="T302" s="849"/>
      <c r="U302" s="849"/>
      <c r="V302" s="849"/>
      <c r="W302" s="849"/>
      <c r="X302" s="849"/>
      <c r="Y302" s="849"/>
      <c r="Z302" s="849"/>
      <c r="AA302" s="849"/>
      <c r="AB302" s="849"/>
      <c r="AC302" s="850"/>
      <c r="AD302" s="621">
        <f>'CE MINISTERIALE'!AD302</f>
        <v>0</v>
      </c>
      <c r="AE302" s="827">
        <f>'CE MINISTERIALE'!AE302</f>
        <v>0</v>
      </c>
      <c r="AF302" s="827"/>
      <c r="AG302" s="827"/>
      <c r="AH302" s="827"/>
      <c r="AI302" s="828"/>
      <c r="AJ302" s="615" t="s">
        <v>6571</v>
      </c>
    </row>
    <row r="303" spans="1:36" s="567" customFormat="1" ht="30" customHeight="1">
      <c r="A303" s="615"/>
      <c r="B303" s="831" t="s">
        <v>6972</v>
      </c>
      <c r="C303" s="832"/>
      <c r="D303" s="832"/>
      <c r="E303" s="832"/>
      <c r="F303" s="832"/>
      <c r="G303" s="833"/>
      <c r="H303" s="834" t="s">
        <v>7564</v>
      </c>
      <c r="I303" s="835"/>
      <c r="J303" s="835"/>
      <c r="K303" s="835"/>
      <c r="L303" s="835"/>
      <c r="M303" s="835"/>
      <c r="N303" s="835"/>
      <c r="O303" s="835"/>
      <c r="P303" s="835"/>
      <c r="Q303" s="835"/>
      <c r="R303" s="835"/>
      <c r="S303" s="835"/>
      <c r="T303" s="835"/>
      <c r="U303" s="835"/>
      <c r="V303" s="835"/>
      <c r="W303" s="835"/>
      <c r="X303" s="835"/>
      <c r="Y303" s="835"/>
      <c r="Z303" s="835"/>
      <c r="AA303" s="835"/>
      <c r="AB303" s="835"/>
      <c r="AC303" s="836"/>
      <c r="AD303" s="624">
        <f>'CE MINISTERIALE'!AD303</f>
        <v>0</v>
      </c>
      <c r="AE303" s="851">
        <f>'CE MINISTERIALE'!AE303</f>
        <v>0</v>
      </c>
      <c r="AF303" s="851"/>
      <c r="AG303" s="851"/>
      <c r="AH303" s="851"/>
      <c r="AI303" s="852"/>
      <c r="AJ303" s="615" t="s">
        <v>6571</v>
      </c>
    </row>
    <row r="304" spans="1:36" s="567" customFormat="1" ht="15" customHeight="1">
      <c r="A304" s="615" t="s">
        <v>6586</v>
      </c>
      <c r="B304" s="839" t="s">
        <v>6974</v>
      </c>
      <c r="C304" s="840"/>
      <c r="D304" s="840"/>
      <c r="E304" s="840"/>
      <c r="F304" s="840"/>
      <c r="G304" s="841"/>
      <c r="H304" s="842" t="s">
        <v>7565</v>
      </c>
      <c r="I304" s="843"/>
      <c r="J304" s="843"/>
      <c r="K304" s="843"/>
      <c r="L304" s="843"/>
      <c r="M304" s="843"/>
      <c r="N304" s="843"/>
      <c r="O304" s="843"/>
      <c r="P304" s="843"/>
      <c r="Q304" s="843"/>
      <c r="R304" s="843"/>
      <c r="S304" s="843"/>
      <c r="T304" s="843"/>
      <c r="U304" s="843"/>
      <c r="V304" s="843"/>
      <c r="W304" s="843"/>
      <c r="X304" s="843"/>
      <c r="Y304" s="843"/>
      <c r="Z304" s="843"/>
      <c r="AA304" s="843"/>
      <c r="AB304" s="843"/>
      <c r="AC304" s="844"/>
      <c r="AD304" s="621">
        <f>'CE MINISTERIALE'!AD304</f>
        <v>0</v>
      </c>
      <c r="AE304" s="827">
        <f>'CE MINISTERIALE'!AE304</f>
        <v>0</v>
      </c>
      <c r="AF304" s="827"/>
      <c r="AG304" s="827"/>
      <c r="AH304" s="827"/>
      <c r="AI304" s="828"/>
      <c r="AJ304" s="615" t="s">
        <v>6571</v>
      </c>
    </row>
    <row r="305" spans="1:36" s="567" customFormat="1" ht="15" customHeight="1">
      <c r="A305" s="615"/>
      <c r="B305" s="839" t="s">
        <v>2827</v>
      </c>
      <c r="C305" s="840"/>
      <c r="D305" s="840"/>
      <c r="E305" s="840"/>
      <c r="F305" s="840"/>
      <c r="G305" s="841"/>
      <c r="H305" s="842" t="s">
        <v>7566</v>
      </c>
      <c r="I305" s="843"/>
      <c r="J305" s="843"/>
      <c r="K305" s="843"/>
      <c r="L305" s="843"/>
      <c r="M305" s="843"/>
      <c r="N305" s="843"/>
      <c r="O305" s="843"/>
      <c r="P305" s="843"/>
      <c r="Q305" s="843"/>
      <c r="R305" s="843"/>
      <c r="S305" s="843"/>
      <c r="T305" s="843"/>
      <c r="U305" s="843"/>
      <c r="V305" s="843"/>
      <c r="W305" s="843"/>
      <c r="X305" s="843"/>
      <c r="Y305" s="843"/>
      <c r="Z305" s="843"/>
      <c r="AA305" s="843"/>
      <c r="AB305" s="843"/>
      <c r="AC305" s="844"/>
      <c r="AD305" s="621">
        <f>'CE MINISTERIALE'!AD305</f>
        <v>0</v>
      </c>
      <c r="AE305" s="827">
        <f>'CE MINISTERIALE'!AE305</f>
        <v>0</v>
      </c>
      <c r="AF305" s="827"/>
      <c r="AG305" s="827"/>
      <c r="AH305" s="827"/>
      <c r="AI305" s="828"/>
      <c r="AJ305" s="615" t="s">
        <v>6571</v>
      </c>
    </row>
    <row r="306" spans="1:36" s="567" customFormat="1" ht="30" customHeight="1">
      <c r="A306" s="615"/>
      <c r="B306" s="839" t="s">
        <v>6977</v>
      </c>
      <c r="C306" s="840"/>
      <c r="D306" s="840"/>
      <c r="E306" s="840"/>
      <c r="F306" s="840"/>
      <c r="G306" s="841"/>
      <c r="H306" s="842" t="s">
        <v>7567</v>
      </c>
      <c r="I306" s="843"/>
      <c r="J306" s="843"/>
      <c r="K306" s="843"/>
      <c r="L306" s="843"/>
      <c r="M306" s="843"/>
      <c r="N306" s="843"/>
      <c r="O306" s="843"/>
      <c r="P306" s="843"/>
      <c r="Q306" s="843"/>
      <c r="R306" s="843"/>
      <c r="S306" s="843"/>
      <c r="T306" s="843"/>
      <c r="U306" s="843"/>
      <c r="V306" s="843"/>
      <c r="W306" s="843"/>
      <c r="X306" s="843"/>
      <c r="Y306" s="843"/>
      <c r="Z306" s="843"/>
      <c r="AA306" s="843"/>
      <c r="AB306" s="843"/>
      <c r="AC306" s="844"/>
      <c r="AD306" s="621">
        <f>'CE MINISTERIALE'!AD306</f>
        <v>0</v>
      </c>
      <c r="AE306" s="851">
        <f>'CE MINISTERIALE'!AE306</f>
        <v>0</v>
      </c>
      <c r="AF306" s="851"/>
      <c r="AG306" s="851"/>
      <c r="AH306" s="851"/>
      <c r="AI306" s="852"/>
      <c r="AJ306" s="615" t="s">
        <v>6571</v>
      </c>
    </row>
    <row r="307" spans="1:36" s="567" customFormat="1" ht="15" customHeight="1">
      <c r="A307" s="615"/>
      <c r="B307" s="845" t="s">
        <v>2835</v>
      </c>
      <c r="C307" s="846"/>
      <c r="D307" s="846"/>
      <c r="E307" s="846"/>
      <c r="F307" s="846"/>
      <c r="G307" s="847"/>
      <c r="H307" s="848" t="s">
        <v>7568</v>
      </c>
      <c r="I307" s="849"/>
      <c r="J307" s="849"/>
      <c r="K307" s="849"/>
      <c r="L307" s="849"/>
      <c r="M307" s="849"/>
      <c r="N307" s="849"/>
      <c r="O307" s="849"/>
      <c r="P307" s="849"/>
      <c r="Q307" s="849"/>
      <c r="R307" s="849"/>
      <c r="S307" s="849"/>
      <c r="T307" s="849"/>
      <c r="U307" s="849"/>
      <c r="V307" s="849"/>
      <c r="W307" s="849"/>
      <c r="X307" s="849"/>
      <c r="Y307" s="849"/>
      <c r="Z307" s="849"/>
      <c r="AA307" s="849"/>
      <c r="AB307" s="849"/>
      <c r="AC307" s="850"/>
      <c r="AD307" s="621">
        <f>'CE MINISTERIALE'!AD307</f>
        <v>0</v>
      </c>
      <c r="AE307" s="827">
        <f>'CE MINISTERIALE'!AE307</f>
        <v>0</v>
      </c>
      <c r="AF307" s="827"/>
      <c r="AG307" s="827"/>
      <c r="AH307" s="827"/>
      <c r="AI307" s="828"/>
      <c r="AJ307" s="615" t="s">
        <v>6571</v>
      </c>
    </row>
    <row r="308" spans="1:36" s="567" customFormat="1" ht="15" customHeight="1">
      <c r="A308" s="615"/>
      <c r="B308" s="845" t="s">
        <v>4388</v>
      </c>
      <c r="C308" s="846"/>
      <c r="D308" s="846"/>
      <c r="E308" s="846"/>
      <c r="F308" s="846"/>
      <c r="G308" s="847"/>
      <c r="H308" s="848" t="s">
        <v>7569</v>
      </c>
      <c r="I308" s="849"/>
      <c r="J308" s="849"/>
      <c r="K308" s="849"/>
      <c r="L308" s="849"/>
      <c r="M308" s="849"/>
      <c r="N308" s="849"/>
      <c r="O308" s="849"/>
      <c r="P308" s="849"/>
      <c r="Q308" s="849"/>
      <c r="R308" s="849"/>
      <c r="S308" s="849"/>
      <c r="T308" s="849"/>
      <c r="U308" s="849"/>
      <c r="V308" s="849"/>
      <c r="W308" s="849"/>
      <c r="X308" s="849"/>
      <c r="Y308" s="849"/>
      <c r="Z308" s="849"/>
      <c r="AA308" s="849"/>
      <c r="AB308" s="849"/>
      <c r="AC308" s="850"/>
      <c r="AD308" s="621">
        <f>'CE MINISTERIALE'!AD308</f>
        <v>0</v>
      </c>
      <c r="AE308" s="827">
        <f>'CE MINISTERIALE'!AE308</f>
        <v>0</v>
      </c>
      <c r="AF308" s="827"/>
      <c r="AG308" s="827"/>
      <c r="AH308" s="827"/>
      <c r="AI308" s="828"/>
      <c r="AJ308" s="615" t="s">
        <v>6571</v>
      </c>
    </row>
    <row r="309" spans="1:36" s="567" customFormat="1" ht="15" customHeight="1">
      <c r="A309" s="615"/>
      <c r="B309" s="845" t="s">
        <v>6981</v>
      </c>
      <c r="C309" s="846"/>
      <c r="D309" s="846"/>
      <c r="E309" s="846"/>
      <c r="F309" s="846"/>
      <c r="G309" s="847"/>
      <c r="H309" s="848" t="s">
        <v>7570</v>
      </c>
      <c r="I309" s="849"/>
      <c r="J309" s="849"/>
      <c r="K309" s="849"/>
      <c r="L309" s="849"/>
      <c r="M309" s="849"/>
      <c r="N309" s="849"/>
      <c r="O309" s="849"/>
      <c r="P309" s="849"/>
      <c r="Q309" s="849"/>
      <c r="R309" s="849"/>
      <c r="S309" s="849"/>
      <c r="T309" s="849"/>
      <c r="U309" s="849"/>
      <c r="V309" s="849"/>
      <c r="W309" s="849"/>
      <c r="X309" s="849"/>
      <c r="Y309" s="849"/>
      <c r="Z309" s="849"/>
      <c r="AA309" s="849"/>
      <c r="AB309" s="849"/>
      <c r="AC309" s="850"/>
      <c r="AD309" s="621">
        <f>'CE MINISTERIALE'!AD309</f>
        <v>0</v>
      </c>
      <c r="AE309" s="827">
        <f>'CE MINISTERIALE'!AE309</f>
        <v>0</v>
      </c>
      <c r="AF309" s="827"/>
      <c r="AG309" s="827"/>
      <c r="AH309" s="827"/>
      <c r="AI309" s="828"/>
      <c r="AJ309" s="615" t="s">
        <v>6571</v>
      </c>
    </row>
    <row r="310" spans="1:36" s="567" customFormat="1" ht="15" customHeight="1">
      <c r="A310" s="615"/>
      <c r="B310" s="845" t="s">
        <v>6983</v>
      </c>
      <c r="C310" s="846"/>
      <c r="D310" s="846"/>
      <c r="E310" s="846"/>
      <c r="F310" s="846"/>
      <c r="G310" s="847"/>
      <c r="H310" s="848" t="s">
        <v>7571</v>
      </c>
      <c r="I310" s="849"/>
      <c r="J310" s="849"/>
      <c r="K310" s="849"/>
      <c r="L310" s="849"/>
      <c r="M310" s="849"/>
      <c r="N310" s="849"/>
      <c r="O310" s="849"/>
      <c r="P310" s="849"/>
      <c r="Q310" s="849"/>
      <c r="R310" s="849"/>
      <c r="S310" s="849"/>
      <c r="T310" s="849"/>
      <c r="U310" s="849"/>
      <c r="V310" s="849"/>
      <c r="W310" s="849"/>
      <c r="X310" s="849"/>
      <c r="Y310" s="849"/>
      <c r="Z310" s="849"/>
      <c r="AA310" s="849"/>
      <c r="AB310" s="849"/>
      <c r="AC310" s="850"/>
      <c r="AD310" s="621">
        <f>'CE MINISTERIALE'!AD310</f>
        <v>0</v>
      </c>
      <c r="AE310" s="827">
        <f>'CE MINISTERIALE'!AE310</f>
        <v>0</v>
      </c>
      <c r="AF310" s="827"/>
      <c r="AG310" s="827"/>
      <c r="AH310" s="827"/>
      <c r="AI310" s="828"/>
      <c r="AJ310" s="615" t="s">
        <v>6571</v>
      </c>
    </row>
    <row r="311" spans="1:36" s="567" customFormat="1" ht="15" customHeight="1">
      <c r="A311" s="615"/>
      <c r="B311" s="845" t="s">
        <v>4398</v>
      </c>
      <c r="C311" s="846"/>
      <c r="D311" s="846"/>
      <c r="E311" s="846"/>
      <c r="F311" s="846"/>
      <c r="G311" s="847"/>
      <c r="H311" s="848" t="s">
        <v>7572</v>
      </c>
      <c r="I311" s="849"/>
      <c r="J311" s="849"/>
      <c r="K311" s="849"/>
      <c r="L311" s="849"/>
      <c r="M311" s="849"/>
      <c r="N311" s="849"/>
      <c r="O311" s="849"/>
      <c r="P311" s="849"/>
      <c r="Q311" s="849"/>
      <c r="R311" s="849"/>
      <c r="S311" s="849"/>
      <c r="T311" s="849"/>
      <c r="U311" s="849"/>
      <c r="V311" s="849"/>
      <c r="W311" s="849"/>
      <c r="X311" s="849"/>
      <c r="Y311" s="849"/>
      <c r="Z311" s="849"/>
      <c r="AA311" s="849"/>
      <c r="AB311" s="849"/>
      <c r="AC311" s="850"/>
      <c r="AD311" s="621">
        <f>'CE MINISTERIALE'!AD311</f>
        <v>0</v>
      </c>
      <c r="AE311" s="827">
        <f>'CE MINISTERIALE'!AE311</f>
        <v>0</v>
      </c>
      <c r="AF311" s="827"/>
      <c r="AG311" s="827"/>
      <c r="AH311" s="827"/>
      <c r="AI311" s="828"/>
      <c r="AJ311" s="615" t="s">
        <v>6571</v>
      </c>
    </row>
    <row r="312" spans="1:36" s="567" customFormat="1" ht="15" customHeight="1">
      <c r="A312" s="615"/>
      <c r="B312" s="839" t="s">
        <v>6986</v>
      </c>
      <c r="C312" s="840"/>
      <c r="D312" s="840"/>
      <c r="E312" s="840"/>
      <c r="F312" s="840"/>
      <c r="G312" s="841"/>
      <c r="H312" s="842" t="s">
        <v>7573</v>
      </c>
      <c r="I312" s="843"/>
      <c r="J312" s="843"/>
      <c r="K312" s="843"/>
      <c r="L312" s="843"/>
      <c r="M312" s="843"/>
      <c r="N312" s="843"/>
      <c r="O312" s="843"/>
      <c r="P312" s="843"/>
      <c r="Q312" s="843"/>
      <c r="R312" s="843"/>
      <c r="S312" s="843"/>
      <c r="T312" s="843"/>
      <c r="U312" s="843"/>
      <c r="V312" s="843"/>
      <c r="W312" s="843"/>
      <c r="X312" s="843"/>
      <c r="Y312" s="843"/>
      <c r="Z312" s="843"/>
      <c r="AA312" s="843"/>
      <c r="AB312" s="843"/>
      <c r="AC312" s="844"/>
      <c r="AD312" s="621">
        <f>'CE MINISTERIALE'!AD312</f>
        <v>0</v>
      </c>
      <c r="AE312" s="851">
        <f>'CE MINISTERIALE'!AE312</f>
        <v>0</v>
      </c>
      <c r="AF312" s="851"/>
      <c r="AG312" s="851"/>
      <c r="AH312" s="851"/>
      <c r="AI312" s="852"/>
      <c r="AJ312" s="615" t="s">
        <v>6571</v>
      </c>
    </row>
    <row r="313" spans="1:36" s="567" customFormat="1" ht="33.6" customHeight="1">
      <c r="A313" s="615" t="s">
        <v>6586</v>
      </c>
      <c r="B313" s="845" t="s">
        <v>6988</v>
      </c>
      <c r="C313" s="846"/>
      <c r="D313" s="846"/>
      <c r="E313" s="846"/>
      <c r="F313" s="846"/>
      <c r="G313" s="847"/>
      <c r="H313" s="848" t="s">
        <v>7574</v>
      </c>
      <c r="I313" s="849"/>
      <c r="J313" s="849"/>
      <c r="K313" s="849"/>
      <c r="L313" s="849"/>
      <c r="M313" s="849"/>
      <c r="N313" s="849"/>
      <c r="O313" s="849"/>
      <c r="P313" s="849"/>
      <c r="Q313" s="849"/>
      <c r="R313" s="849"/>
      <c r="S313" s="849"/>
      <c r="T313" s="849"/>
      <c r="U313" s="849"/>
      <c r="V313" s="849"/>
      <c r="W313" s="849"/>
      <c r="X313" s="849"/>
      <c r="Y313" s="849"/>
      <c r="Z313" s="849"/>
      <c r="AA313" s="849"/>
      <c r="AB313" s="849"/>
      <c r="AC313" s="850"/>
      <c r="AD313" s="621">
        <f>'CE MINISTERIALE'!AD313</f>
        <v>0</v>
      </c>
      <c r="AE313" s="827">
        <f>'CE MINISTERIALE'!AE313</f>
        <v>0</v>
      </c>
      <c r="AF313" s="827"/>
      <c r="AG313" s="827"/>
      <c r="AH313" s="827"/>
      <c r="AI313" s="828"/>
      <c r="AJ313" s="615" t="s">
        <v>6571</v>
      </c>
    </row>
    <row r="314" spans="1:36" s="567" customFormat="1" ht="28.9" customHeight="1">
      <c r="A314" s="615"/>
      <c r="B314" s="845" t="s">
        <v>4464</v>
      </c>
      <c r="C314" s="846"/>
      <c r="D314" s="846"/>
      <c r="E314" s="846"/>
      <c r="F314" s="846"/>
      <c r="G314" s="847"/>
      <c r="H314" s="848" t="s">
        <v>7575</v>
      </c>
      <c r="I314" s="849"/>
      <c r="J314" s="849"/>
      <c r="K314" s="849"/>
      <c r="L314" s="849"/>
      <c r="M314" s="849"/>
      <c r="N314" s="849"/>
      <c r="O314" s="849"/>
      <c r="P314" s="849"/>
      <c r="Q314" s="849"/>
      <c r="R314" s="849"/>
      <c r="S314" s="849"/>
      <c r="T314" s="849"/>
      <c r="U314" s="849"/>
      <c r="V314" s="849"/>
      <c r="W314" s="849"/>
      <c r="X314" s="849"/>
      <c r="Y314" s="849"/>
      <c r="Z314" s="849"/>
      <c r="AA314" s="849"/>
      <c r="AB314" s="849"/>
      <c r="AC314" s="850"/>
      <c r="AD314" s="621">
        <f>'CE MINISTERIALE'!AD314</f>
        <v>0</v>
      </c>
      <c r="AE314" s="827">
        <f>'CE MINISTERIALE'!AE314</f>
        <v>0</v>
      </c>
      <c r="AF314" s="827"/>
      <c r="AG314" s="827"/>
      <c r="AH314" s="827"/>
      <c r="AI314" s="828"/>
      <c r="AJ314" s="615" t="s">
        <v>6571</v>
      </c>
    </row>
    <row r="315" spans="1:36" s="567" customFormat="1" ht="30" customHeight="1">
      <c r="A315" s="615" t="s">
        <v>6646</v>
      </c>
      <c r="B315" s="845" t="s">
        <v>4458</v>
      </c>
      <c r="C315" s="846"/>
      <c r="D315" s="846"/>
      <c r="E315" s="846"/>
      <c r="F315" s="846"/>
      <c r="G315" s="847"/>
      <c r="H315" s="848" t="s">
        <v>7576</v>
      </c>
      <c r="I315" s="849"/>
      <c r="J315" s="849"/>
      <c r="K315" s="849"/>
      <c r="L315" s="849"/>
      <c r="M315" s="849"/>
      <c r="N315" s="849"/>
      <c r="O315" s="849"/>
      <c r="P315" s="849"/>
      <c r="Q315" s="849"/>
      <c r="R315" s="849"/>
      <c r="S315" s="849"/>
      <c r="T315" s="849"/>
      <c r="U315" s="849"/>
      <c r="V315" s="849"/>
      <c r="W315" s="849"/>
      <c r="X315" s="849"/>
      <c r="Y315" s="849"/>
      <c r="Z315" s="849"/>
      <c r="AA315" s="849"/>
      <c r="AB315" s="849"/>
      <c r="AC315" s="850"/>
      <c r="AD315" s="621">
        <f>'CE MINISTERIALE'!AD315</f>
        <v>0</v>
      </c>
      <c r="AE315" s="827">
        <f>'CE MINISTERIALE'!AE315</f>
        <v>0</v>
      </c>
      <c r="AF315" s="827"/>
      <c r="AG315" s="827"/>
      <c r="AH315" s="827"/>
      <c r="AI315" s="828"/>
      <c r="AJ315" s="615" t="s">
        <v>6571</v>
      </c>
    </row>
    <row r="316" spans="1:36" s="567" customFormat="1" ht="15" customHeight="1">
      <c r="A316" s="615"/>
      <c r="B316" s="831" t="s">
        <v>6992</v>
      </c>
      <c r="C316" s="832"/>
      <c r="D316" s="832"/>
      <c r="E316" s="832"/>
      <c r="F316" s="832"/>
      <c r="G316" s="833"/>
      <c r="H316" s="834" t="s">
        <v>7577</v>
      </c>
      <c r="I316" s="835"/>
      <c r="J316" s="835"/>
      <c r="K316" s="835"/>
      <c r="L316" s="835"/>
      <c r="M316" s="835"/>
      <c r="N316" s="835"/>
      <c r="O316" s="835"/>
      <c r="P316" s="835"/>
      <c r="Q316" s="835"/>
      <c r="R316" s="835"/>
      <c r="S316" s="835"/>
      <c r="T316" s="835"/>
      <c r="U316" s="835"/>
      <c r="V316" s="835"/>
      <c r="W316" s="835"/>
      <c r="X316" s="835"/>
      <c r="Y316" s="835"/>
      <c r="Z316" s="835"/>
      <c r="AA316" s="835"/>
      <c r="AB316" s="835"/>
      <c r="AC316" s="836"/>
      <c r="AD316" s="624">
        <f>'CE MINISTERIALE'!AD316</f>
        <v>0</v>
      </c>
      <c r="AE316" s="851">
        <f>'CE MINISTERIALE'!AE316</f>
        <v>0</v>
      </c>
      <c r="AF316" s="851"/>
      <c r="AG316" s="851"/>
      <c r="AH316" s="851"/>
      <c r="AI316" s="852"/>
      <c r="AJ316" s="615" t="s">
        <v>6571</v>
      </c>
    </row>
    <row r="317" spans="1:36" s="567" customFormat="1" ht="15" customHeight="1">
      <c r="A317" s="615"/>
      <c r="B317" s="839" t="s">
        <v>4425</v>
      </c>
      <c r="C317" s="840"/>
      <c r="D317" s="840"/>
      <c r="E317" s="840"/>
      <c r="F317" s="840"/>
      <c r="G317" s="841"/>
      <c r="H317" s="842" t="s">
        <v>7578</v>
      </c>
      <c r="I317" s="843"/>
      <c r="J317" s="843"/>
      <c r="K317" s="843"/>
      <c r="L317" s="843"/>
      <c r="M317" s="843"/>
      <c r="N317" s="843"/>
      <c r="O317" s="843"/>
      <c r="P317" s="843"/>
      <c r="Q317" s="843"/>
      <c r="R317" s="843"/>
      <c r="S317" s="843"/>
      <c r="T317" s="843"/>
      <c r="U317" s="843"/>
      <c r="V317" s="843"/>
      <c r="W317" s="843"/>
      <c r="X317" s="843"/>
      <c r="Y317" s="843"/>
      <c r="Z317" s="843"/>
      <c r="AA317" s="843"/>
      <c r="AB317" s="843"/>
      <c r="AC317" s="844"/>
      <c r="AD317" s="621">
        <f>'CE MINISTERIALE'!AD317</f>
        <v>0</v>
      </c>
      <c r="AE317" s="827">
        <f>'CE MINISTERIALE'!AE317</f>
        <v>0</v>
      </c>
      <c r="AF317" s="827"/>
      <c r="AG317" s="827"/>
      <c r="AH317" s="827"/>
      <c r="AI317" s="828"/>
      <c r="AJ317" s="615" t="s">
        <v>6571</v>
      </c>
    </row>
    <row r="318" spans="1:36" s="567" customFormat="1" ht="15" customHeight="1">
      <c r="A318" s="615"/>
      <c r="B318" s="839" t="s">
        <v>4412</v>
      </c>
      <c r="C318" s="840"/>
      <c r="D318" s="840"/>
      <c r="E318" s="840"/>
      <c r="F318" s="840"/>
      <c r="G318" s="841"/>
      <c r="H318" s="842" t="s">
        <v>7579</v>
      </c>
      <c r="I318" s="843"/>
      <c r="J318" s="843"/>
      <c r="K318" s="843"/>
      <c r="L318" s="843"/>
      <c r="M318" s="843"/>
      <c r="N318" s="843"/>
      <c r="O318" s="843"/>
      <c r="P318" s="843"/>
      <c r="Q318" s="843"/>
      <c r="R318" s="843"/>
      <c r="S318" s="843"/>
      <c r="T318" s="843"/>
      <c r="U318" s="843"/>
      <c r="V318" s="843"/>
      <c r="W318" s="843"/>
      <c r="X318" s="843"/>
      <c r="Y318" s="843"/>
      <c r="Z318" s="843"/>
      <c r="AA318" s="843"/>
      <c r="AB318" s="843"/>
      <c r="AC318" s="844"/>
      <c r="AD318" s="621">
        <f>'CE MINISTERIALE'!AD318</f>
        <v>0</v>
      </c>
      <c r="AE318" s="827">
        <f>'CE MINISTERIALE'!AE318</f>
        <v>0</v>
      </c>
      <c r="AF318" s="827"/>
      <c r="AG318" s="827"/>
      <c r="AH318" s="827"/>
      <c r="AI318" s="828"/>
      <c r="AJ318" s="615" t="s">
        <v>6571</v>
      </c>
    </row>
    <row r="319" spans="1:36" s="567" customFormat="1" ht="15" customHeight="1">
      <c r="A319" s="615"/>
      <c r="B319" s="821" t="s">
        <v>6996</v>
      </c>
      <c r="C319" s="822"/>
      <c r="D319" s="822"/>
      <c r="E319" s="822"/>
      <c r="F319" s="822"/>
      <c r="G319" s="823"/>
      <c r="H319" s="824" t="s">
        <v>7580</v>
      </c>
      <c r="I319" s="825"/>
      <c r="J319" s="825"/>
      <c r="K319" s="825"/>
      <c r="L319" s="825"/>
      <c r="M319" s="825"/>
      <c r="N319" s="825"/>
      <c r="O319" s="825"/>
      <c r="P319" s="825"/>
      <c r="Q319" s="825"/>
      <c r="R319" s="825"/>
      <c r="S319" s="825"/>
      <c r="T319" s="825"/>
      <c r="U319" s="825"/>
      <c r="V319" s="825"/>
      <c r="W319" s="825"/>
      <c r="X319" s="825"/>
      <c r="Y319" s="825"/>
      <c r="Z319" s="825"/>
      <c r="AA319" s="825"/>
      <c r="AB319" s="825"/>
      <c r="AC319" s="826"/>
      <c r="AD319" s="624">
        <f>'CE MINISTERIALE'!AD319</f>
        <v>0</v>
      </c>
      <c r="AE319" s="829">
        <f>'CE MINISTERIALE'!AE319</f>
        <v>0</v>
      </c>
      <c r="AF319" s="829"/>
      <c r="AG319" s="829"/>
      <c r="AH319" s="829"/>
      <c r="AI319" s="830"/>
      <c r="AJ319" s="615" t="s">
        <v>6571</v>
      </c>
    </row>
    <row r="320" spans="1:36" s="567" customFormat="1" ht="15" customHeight="1">
      <c r="A320" s="615"/>
      <c r="B320" s="839" t="s">
        <v>2657</v>
      </c>
      <c r="C320" s="840"/>
      <c r="D320" s="840"/>
      <c r="E320" s="840"/>
      <c r="F320" s="840"/>
      <c r="G320" s="841"/>
      <c r="H320" s="842" t="s">
        <v>7581</v>
      </c>
      <c r="I320" s="843"/>
      <c r="J320" s="843"/>
      <c r="K320" s="843"/>
      <c r="L320" s="843"/>
      <c r="M320" s="843"/>
      <c r="N320" s="843"/>
      <c r="O320" s="843"/>
      <c r="P320" s="843"/>
      <c r="Q320" s="843"/>
      <c r="R320" s="843"/>
      <c r="S320" s="843"/>
      <c r="T320" s="843"/>
      <c r="U320" s="843"/>
      <c r="V320" s="843"/>
      <c r="W320" s="843"/>
      <c r="X320" s="843"/>
      <c r="Y320" s="843"/>
      <c r="Z320" s="843"/>
      <c r="AA320" s="843"/>
      <c r="AB320" s="843"/>
      <c r="AC320" s="844"/>
      <c r="AD320" s="621">
        <f>'CE MINISTERIALE'!AD320</f>
        <v>0</v>
      </c>
      <c r="AE320" s="827">
        <f>'CE MINISTERIALE'!AE320</f>
        <v>0</v>
      </c>
      <c r="AF320" s="827"/>
      <c r="AG320" s="827"/>
      <c r="AH320" s="827"/>
      <c r="AI320" s="828"/>
      <c r="AJ320" s="615" t="s">
        <v>6571</v>
      </c>
    </row>
    <row r="321" spans="1:36" s="567" customFormat="1" ht="15" customHeight="1">
      <c r="A321" s="626"/>
      <c r="B321" s="839" t="s">
        <v>2665</v>
      </c>
      <c r="C321" s="840"/>
      <c r="D321" s="840"/>
      <c r="E321" s="840"/>
      <c r="F321" s="840"/>
      <c r="G321" s="841"/>
      <c r="H321" s="842" t="s">
        <v>7582</v>
      </c>
      <c r="I321" s="843"/>
      <c r="J321" s="843"/>
      <c r="K321" s="843"/>
      <c r="L321" s="843"/>
      <c r="M321" s="843"/>
      <c r="N321" s="843"/>
      <c r="O321" s="843"/>
      <c r="P321" s="843"/>
      <c r="Q321" s="843"/>
      <c r="R321" s="843"/>
      <c r="S321" s="843"/>
      <c r="T321" s="843"/>
      <c r="U321" s="843"/>
      <c r="V321" s="843"/>
      <c r="W321" s="843"/>
      <c r="X321" s="843"/>
      <c r="Y321" s="843"/>
      <c r="Z321" s="843"/>
      <c r="AA321" s="843"/>
      <c r="AB321" s="843"/>
      <c r="AC321" s="844"/>
      <c r="AD321" s="621">
        <f>'CE MINISTERIALE'!AD321</f>
        <v>0</v>
      </c>
      <c r="AE321" s="827">
        <f>'CE MINISTERIALE'!AE321</f>
        <v>0</v>
      </c>
      <c r="AF321" s="827"/>
      <c r="AG321" s="827"/>
      <c r="AH321" s="827"/>
      <c r="AI321" s="828"/>
      <c r="AJ321" s="615" t="s">
        <v>6571</v>
      </c>
    </row>
    <row r="322" spans="1:36" s="567" customFormat="1" ht="15" customHeight="1">
      <c r="A322" s="626"/>
      <c r="B322" s="839" t="s">
        <v>2672</v>
      </c>
      <c r="C322" s="840"/>
      <c r="D322" s="840"/>
      <c r="E322" s="840"/>
      <c r="F322" s="840"/>
      <c r="G322" s="841"/>
      <c r="H322" s="842" t="s">
        <v>7583</v>
      </c>
      <c r="I322" s="843"/>
      <c r="J322" s="843"/>
      <c r="K322" s="843"/>
      <c r="L322" s="843"/>
      <c r="M322" s="843"/>
      <c r="N322" s="843"/>
      <c r="O322" s="843"/>
      <c r="P322" s="843"/>
      <c r="Q322" s="843"/>
      <c r="R322" s="843"/>
      <c r="S322" s="843"/>
      <c r="T322" s="843"/>
      <c r="U322" s="843"/>
      <c r="V322" s="843"/>
      <c r="W322" s="843"/>
      <c r="X322" s="843"/>
      <c r="Y322" s="843"/>
      <c r="Z322" s="843"/>
      <c r="AA322" s="843"/>
      <c r="AB322" s="843"/>
      <c r="AC322" s="844"/>
      <c r="AD322" s="621">
        <f>'CE MINISTERIALE'!AD322</f>
        <v>0</v>
      </c>
      <c r="AE322" s="827">
        <f>'CE MINISTERIALE'!AE322</f>
        <v>0</v>
      </c>
      <c r="AF322" s="827"/>
      <c r="AG322" s="827"/>
      <c r="AH322" s="827"/>
      <c r="AI322" s="828"/>
      <c r="AJ322" s="615" t="s">
        <v>6571</v>
      </c>
    </row>
    <row r="323" spans="1:36" s="567" customFormat="1" ht="15" customHeight="1">
      <c r="A323" s="626"/>
      <c r="B323" s="839" t="s">
        <v>2698</v>
      </c>
      <c r="C323" s="840"/>
      <c r="D323" s="840"/>
      <c r="E323" s="840"/>
      <c r="F323" s="840"/>
      <c r="G323" s="841"/>
      <c r="H323" s="842" t="s">
        <v>7584</v>
      </c>
      <c r="I323" s="843"/>
      <c r="J323" s="843"/>
      <c r="K323" s="843"/>
      <c r="L323" s="843"/>
      <c r="M323" s="843"/>
      <c r="N323" s="843"/>
      <c r="O323" s="843"/>
      <c r="P323" s="843"/>
      <c r="Q323" s="843"/>
      <c r="R323" s="843"/>
      <c r="S323" s="843"/>
      <c r="T323" s="843"/>
      <c r="U323" s="843"/>
      <c r="V323" s="843"/>
      <c r="W323" s="843"/>
      <c r="X323" s="843"/>
      <c r="Y323" s="843"/>
      <c r="Z323" s="843"/>
      <c r="AA323" s="843"/>
      <c r="AB323" s="843"/>
      <c r="AC323" s="844"/>
      <c r="AD323" s="621">
        <f>'CE MINISTERIALE'!AD323</f>
        <v>0</v>
      </c>
      <c r="AE323" s="827">
        <f>'CE MINISTERIALE'!AE323</f>
        <v>0</v>
      </c>
      <c r="AF323" s="827"/>
      <c r="AG323" s="827"/>
      <c r="AH323" s="827"/>
      <c r="AI323" s="828"/>
      <c r="AJ323" s="615" t="s">
        <v>6571</v>
      </c>
    </row>
    <row r="324" spans="1:36" s="567" customFormat="1" ht="15" customHeight="1">
      <c r="A324" s="626"/>
      <c r="B324" s="839" t="s">
        <v>2691</v>
      </c>
      <c r="C324" s="840"/>
      <c r="D324" s="840"/>
      <c r="E324" s="840"/>
      <c r="F324" s="840"/>
      <c r="G324" s="841"/>
      <c r="H324" s="842" t="s">
        <v>7585</v>
      </c>
      <c r="I324" s="843"/>
      <c r="J324" s="843"/>
      <c r="K324" s="843"/>
      <c r="L324" s="843"/>
      <c r="M324" s="843"/>
      <c r="N324" s="843"/>
      <c r="O324" s="843"/>
      <c r="P324" s="843"/>
      <c r="Q324" s="843"/>
      <c r="R324" s="843"/>
      <c r="S324" s="843"/>
      <c r="T324" s="843"/>
      <c r="U324" s="843"/>
      <c r="V324" s="843"/>
      <c r="W324" s="843"/>
      <c r="X324" s="843"/>
      <c r="Y324" s="843"/>
      <c r="Z324" s="843"/>
      <c r="AA324" s="843"/>
      <c r="AB324" s="843"/>
      <c r="AC324" s="844"/>
      <c r="AD324" s="621">
        <f>'CE MINISTERIALE'!AD324</f>
        <v>0</v>
      </c>
      <c r="AE324" s="827">
        <f>'CE MINISTERIALE'!AE324</f>
        <v>0</v>
      </c>
      <c r="AF324" s="827"/>
      <c r="AG324" s="827"/>
      <c r="AH324" s="827"/>
      <c r="AI324" s="828"/>
      <c r="AJ324" s="615" t="s">
        <v>6571</v>
      </c>
    </row>
    <row r="325" spans="1:36" s="567" customFormat="1" ht="15" customHeight="1">
      <c r="A325" s="626"/>
      <c r="B325" s="839" t="s">
        <v>2681</v>
      </c>
      <c r="C325" s="840"/>
      <c r="D325" s="840"/>
      <c r="E325" s="840"/>
      <c r="F325" s="840"/>
      <c r="G325" s="841"/>
      <c r="H325" s="842" t="s">
        <v>7586</v>
      </c>
      <c r="I325" s="843"/>
      <c r="J325" s="843"/>
      <c r="K325" s="843"/>
      <c r="L325" s="843"/>
      <c r="M325" s="843"/>
      <c r="N325" s="843"/>
      <c r="O325" s="843"/>
      <c r="P325" s="843"/>
      <c r="Q325" s="843"/>
      <c r="R325" s="843"/>
      <c r="S325" s="843"/>
      <c r="T325" s="843"/>
      <c r="U325" s="843"/>
      <c r="V325" s="843"/>
      <c r="W325" s="843"/>
      <c r="X325" s="843"/>
      <c r="Y325" s="843"/>
      <c r="Z325" s="843"/>
      <c r="AA325" s="843"/>
      <c r="AB325" s="843"/>
      <c r="AC325" s="844"/>
      <c r="AD325" s="621">
        <f>'CE MINISTERIALE'!AD325</f>
        <v>0</v>
      </c>
      <c r="AE325" s="827">
        <f>'CE MINISTERIALE'!AE325</f>
        <v>0</v>
      </c>
      <c r="AF325" s="827"/>
      <c r="AG325" s="827"/>
      <c r="AH325" s="827"/>
      <c r="AI325" s="828"/>
      <c r="AJ325" s="615" t="s">
        <v>6571</v>
      </c>
    </row>
    <row r="326" spans="1:36" s="567" customFormat="1" ht="15" customHeight="1">
      <c r="A326" s="615" t="s">
        <v>6586</v>
      </c>
      <c r="B326" s="839" t="s">
        <v>7004</v>
      </c>
      <c r="C326" s="840"/>
      <c r="D326" s="840"/>
      <c r="E326" s="840"/>
      <c r="F326" s="840"/>
      <c r="G326" s="841"/>
      <c r="H326" s="842" t="s">
        <v>7587</v>
      </c>
      <c r="I326" s="843"/>
      <c r="J326" s="843"/>
      <c r="K326" s="843"/>
      <c r="L326" s="843"/>
      <c r="M326" s="843"/>
      <c r="N326" s="843"/>
      <c r="O326" s="843"/>
      <c r="P326" s="843"/>
      <c r="Q326" s="843"/>
      <c r="R326" s="843"/>
      <c r="S326" s="843"/>
      <c r="T326" s="843"/>
      <c r="U326" s="843"/>
      <c r="V326" s="843"/>
      <c r="W326" s="843"/>
      <c r="X326" s="843"/>
      <c r="Y326" s="843"/>
      <c r="Z326" s="843"/>
      <c r="AA326" s="843"/>
      <c r="AB326" s="843"/>
      <c r="AC326" s="844"/>
      <c r="AD326" s="621">
        <f>'CE MINISTERIALE'!AD326</f>
        <v>0</v>
      </c>
      <c r="AE326" s="827">
        <f>'CE MINISTERIALE'!AE326</f>
        <v>0</v>
      </c>
      <c r="AF326" s="827"/>
      <c r="AG326" s="827"/>
      <c r="AH326" s="827"/>
      <c r="AI326" s="828"/>
      <c r="AJ326" s="615" t="s">
        <v>6571</v>
      </c>
    </row>
    <row r="327" spans="1:36" s="567" customFormat="1" ht="15" customHeight="1">
      <c r="A327" s="615"/>
      <c r="B327" s="821" t="s">
        <v>7006</v>
      </c>
      <c r="C327" s="822"/>
      <c r="D327" s="822"/>
      <c r="E327" s="822"/>
      <c r="F327" s="822"/>
      <c r="G327" s="823"/>
      <c r="H327" s="824" t="s">
        <v>7588</v>
      </c>
      <c r="I327" s="825"/>
      <c r="J327" s="825"/>
      <c r="K327" s="825"/>
      <c r="L327" s="825"/>
      <c r="M327" s="825"/>
      <c r="N327" s="825"/>
      <c r="O327" s="825"/>
      <c r="P327" s="825"/>
      <c r="Q327" s="825"/>
      <c r="R327" s="825"/>
      <c r="S327" s="825"/>
      <c r="T327" s="825"/>
      <c r="U327" s="825"/>
      <c r="V327" s="825"/>
      <c r="W327" s="825"/>
      <c r="X327" s="825"/>
      <c r="Y327" s="825"/>
      <c r="Z327" s="825"/>
      <c r="AA327" s="825"/>
      <c r="AB327" s="825"/>
      <c r="AC327" s="826"/>
      <c r="AD327" s="624">
        <f>'CE MINISTERIALE'!AD327</f>
        <v>0</v>
      </c>
      <c r="AE327" s="829">
        <f>'CE MINISTERIALE'!AE327</f>
        <v>0</v>
      </c>
      <c r="AF327" s="829"/>
      <c r="AG327" s="829"/>
      <c r="AH327" s="829"/>
      <c r="AI327" s="830"/>
      <c r="AJ327" s="615" t="s">
        <v>6571</v>
      </c>
    </row>
    <row r="328" spans="1:36" s="567" customFormat="1" ht="15" customHeight="1">
      <c r="A328" s="615"/>
      <c r="B328" s="839" t="s">
        <v>3451</v>
      </c>
      <c r="C328" s="840"/>
      <c r="D328" s="840"/>
      <c r="E328" s="840"/>
      <c r="F328" s="840"/>
      <c r="G328" s="841"/>
      <c r="H328" s="842" t="s">
        <v>7589</v>
      </c>
      <c r="I328" s="843"/>
      <c r="J328" s="843"/>
      <c r="K328" s="843"/>
      <c r="L328" s="843"/>
      <c r="M328" s="843"/>
      <c r="N328" s="843"/>
      <c r="O328" s="843"/>
      <c r="P328" s="843"/>
      <c r="Q328" s="843"/>
      <c r="R328" s="843"/>
      <c r="S328" s="843"/>
      <c r="T328" s="843"/>
      <c r="U328" s="843"/>
      <c r="V328" s="843"/>
      <c r="W328" s="843"/>
      <c r="X328" s="843"/>
      <c r="Y328" s="843"/>
      <c r="Z328" s="843"/>
      <c r="AA328" s="843"/>
      <c r="AB328" s="843"/>
      <c r="AC328" s="844"/>
      <c r="AD328" s="621">
        <f>'CE MINISTERIALE'!AD328</f>
        <v>0</v>
      </c>
      <c r="AE328" s="827">
        <f>'CE MINISTERIALE'!AE328</f>
        <v>0</v>
      </c>
      <c r="AF328" s="827"/>
      <c r="AG328" s="827"/>
      <c r="AH328" s="827"/>
      <c r="AI328" s="828"/>
      <c r="AJ328" s="615" t="s">
        <v>6571</v>
      </c>
    </row>
    <row r="329" spans="1:36" s="567" customFormat="1" ht="15" customHeight="1">
      <c r="A329" s="615"/>
      <c r="B329" s="831" t="s">
        <v>7009</v>
      </c>
      <c r="C329" s="832"/>
      <c r="D329" s="832"/>
      <c r="E329" s="832"/>
      <c r="F329" s="832"/>
      <c r="G329" s="833"/>
      <c r="H329" s="834" t="s">
        <v>7590</v>
      </c>
      <c r="I329" s="835"/>
      <c r="J329" s="835"/>
      <c r="K329" s="835"/>
      <c r="L329" s="835"/>
      <c r="M329" s="835"/>
      <c r="N329" s="835"/>
      <c r="O329" s="835"/>
      <c r="P329" s="835"/>
      <c r="Q329" s="835"/>
      <c r="R329" s="835"/>
      <c r="S329" s="835"/>
      <c r="T329" s="835"/>
      <c r="U329" s="835"/>
      <c r="V329" s="835"/>
      <c r="W329" s="835"/>
      <c r="X329" s="835"/>
      <c r="Y329" s="835"/>
      <c r="Z329" s="835"/>
      <c r="AA329" s="835"/>
      <c r="AB329" s="835"/>
      <c r="AC329" s="836"/>
      <c r="AD329" s="624">
        <f>'CE MINISTERIALE'!AD329</f>
        <v>0</v>
      </c>
      <c r="AE329" s="851">
        <f>'CE MINISTERIALE'!AE329</f>
        <v>0</v>
      </c>
      <c r="AF329" s="851"/>
      <c r="AG329" s="851"/>
      <c r="AH329" s="851"/>
      <c r="AI329" s="852"/>
      <c r="AJ329" s="615" t="s">
        <v>6571</v>
      </c>
    </row>
    <row r="330" spans="1:36" s="567" customFormat="1" ht="15" customHeight="1">
      <c r="A330" s="615"/>
      <c r="B330" s="839" t="s">
        <v>3463</v>
      </c>
      <c r="C330" s="840"/>
      <c r="D330" s="840"/>
      <c r="E330" s="840"/>
      <c r="F330" s="840"/>
      <c r="G330" s="841"/>
      <c r="H330" s="842" t="s">
        <v>7591</v>
      </c>
      <c r="I330" s="843"/>
      <c r="J330" s="843"/>
      <c r="K330" s="843"/>
      <c r="L330" s="843"/>
      <c r="M330" s="843"/>
      <c r="N330" s="843"/>
      <c r="O330" s="843"/>
      <c r="P330" s="843"/>
      <c r="Q330" s="843"/>
      <c r="R330" s="843"/>
      <c r="S330" s="843"/>
      <c r="T330" s="843"/>
      <c r="U330" s="843"/>
      <c r="V330" s="843"/>
      <c r="W330" s="843"/>
      <c r="X330" s="843"/>
      <c r="Y330" s="843"/>
      <c r="Z330" s="843"/>
      <c r="AA330" s="843"/>
      <c r="AB330" s="843"/>
      <c r="AC330" s="844"/>
      <c r="AD330" s="621">
        <f>'CE MINISTERIALE'!AD330</f>
        <v>0</v>
      </c>
      <c r="AE330" s="827">
        <f>'CE MINISTERIALE'!AE330</f>
        <v>0</v>
      </c>
      <c r="AF330" s="827"/>
      <c r="AG330" s="827"/>
      <c r="AH330" s="827"/>
      <c r="AI330" s="828"/>
      <c r="AJ330" s="615" t="s">
        <v>6571</v>
      </c>
    </row>
    <row r="331" spans="1:36" s="567" customFormat="1" ht="15" customHeight="1">
      <c r="A331" s="615"/>
      <c r="B331" s="839" t="s">
        <v>3472</v>
      </c>
      <c r="C331" s="840"/>
      <c r="D331" s="840"/>
      <c r="E331" s="840"/>
      <c r="F331" s="840"/>
      <c r="G331" s="841"/>
      <c r="H331" s="842" t="s">
        <v>7592</v>
      </c>
      <c r="I331" s="843"/>
      <c r="J331" s="843"/>
      <c r="K331" s="843"/>
      <c r="L331" s="843"/>
      <c r="M331" s="843"/>
      <c r="N331" s="843"/>
      <c r="O331" s="843"/>
      <c r="P331" s="843"/>
      <c r="Q331" s="843"/>
      <c r="R331" s="843"/>
      <c r="S331" s="843"/>
      <c r="T331" s="843"/>
      <c r="U331" s="843"/>
      <c r="V331" s="843"/>
      <c r="W331" s="843"/>
      <c r="X331" s="843"/>
      <c r="Y331" s="843"/>
      <c r="Z331" s="843"/>
      <c r="AA331" s="843"/>
      <c r="AB331" s="843"/>
      <c r="AC331" s="844"/>
      <c r="AD331" s="621">
        <f>'CE MINISTERIALE'!AD331</f>
        <v>0</v>
      </c>
      <c r="AE331" s="827">
        <f>'CE MINISTERIALE'!AE331</f>
        <v>0</v>
      </c>
      <c r="AF331" s="827"/>
      <c r="AG331" s="827"/>
      <c r="AH331" s="827"/>
      <c r="AI331" s="828"/>
      <c r="AJ331" s="615" t="s">
        <v>6571</v>
      </c>
    </row>
    <row r="332" spans="1:36" s="567" customFormat="1" ht="15" customHeight="1">
      <c r="A332" s="615"/>
      <c r="B332" s="831" t="s">
        <v>7013</v>
      </c>
      <c r="C332" s="832"/>
      <c r="D332" s="832"/>
      <c r="E332" s="832"/>
      <c r="F332" s="832"/>
      <c r="G332" s="833"/>
      <c r="H332" s="834" t="s">
        <v>7593</v>
      </c>
      <c r="I332" s="835"/>
      <c r="J332" s="835"/>
      <c r="K332" s="835"/>
      <c r="L332" s="835"/>
      <c r="M332" s="835"/>
      <c r="N332" s="835"/>
      <c r="O332" s="835"/>
      <c r="P332" s="835"/>
      <c r="Q332" s="835"/>
      <c r="R332" s="835"/>
      <c r="S332" s="835"/>
      <c r="T332" s="835"/>
      <c r="U332" s="835"/>
      <c r="V332" s="835"/>
      <c r="W332" s="835"/>
      <c r="X332" s="835"/>
      <c r="Y332" s="835"/>
      <c r="Z332" s="835"/>
      <c r="AA332" s="835"/>
      <c r="AB332" s="835"/>
      <c r="AC332" s="836"/>
      <c r="AD332" s="624">
        <f>'CE MINISTERIALE'!AD332</f>
        <v>0</v>
      </c>
      <c r="AE332" s="851">
        <f>'CE MINISTERIALE'!AE332</f>
        <v>0</v>
      </c>
      <c r="AF332" s="851"/>
      <c r="AG332" s="851"/>
      <c r="AH332" s="851"/>
      <c r="AI332" s="852"/>
      <c r="AJ332" s="615" t="s">
        <v>6571</v>
      </c>
    </row>
    <row r="333" spans="1:36" s="567" customFormat="1" ht="15" customHeight="1">
      <c r="A333" s="615"/>
      <c r="B333" s="839" t="s">
        <v>3493</v>
      </c>
      <c r="C333" s="840"/>
      <c r="D333" s="840"/>
      <c r="E333" s="840"/>
      <c r="F333" s="840"/>
      <c r="G333" s="841"/>
      <c r="H333" s="842" t="s">
        <v>7594</v>
      </c>
      <c r="I333" s="843"/>
      <c r="J333" s="843"/>
      <c r="K333" s="843"/>
      <c r="L333" s="843"/>
      <c r="M333" s="843"/>
      <c r="N333" s="843"/>
      <c r="O333" s="843"/>
      <c r="P333" s="843"/>
      <c r="Q333" s="843"/>
      <c r="R333" s="843"/>
      <c r="S333" s="843"/>
      <c r="T333" s="843"/>
      <c r="U333" s="843"/>
      <c r="V333" s="843"/>
      <c r="W333" s="843"/>
      <c r="X333" s="843"/>
      <c r="Y333" s="843"/>
      <c r="Z333" s="843"/>
      <c r="AA333" s="843"/>
      <c r="AB333" s="843"/>
      <c r="AC333" s="844"/>
      <c r="AD333" s="621">
        <f>'CE MINISTERIALE'!AD333</f>
        <v>0</v>
      </c>
      <c r="AE333" s="827">
        <f>'CE MINISTERIALE'!AE333</f>
        <v>0</v>
      </c>
      <c r="AF333" s="827"/>
      <c r="AG333" s="827"/>
      <c r="AH333" s="827"/>
      <c r="AI333" s="828"/>
      <c r="AJ333" s="615" t="s">
        <v>6571</v>
      </c>
    </row>
    <row r="334" spans="1:36" s="567" customFormat="1" ht="15" customHeight="1">
      <c r="A334" s="615"/>
      <c r="B334" s="839" t="s">
        <v>3499</v>
      </c>
      <c r="C334" s="840"/>
      <c r="D334" s="840"/>
      <c r="E334" s="840"/>
      <c r="F334" s="840"/>
      <c r="G334" s="841"/>
      <c r="H334" s="842" t="s">
        <v>7595</v>
      </c>
      <c r="I334" s="843"/>
      <c r="J334" s="843"/>
      <c r="K334" s="843"/>
      <c r="L334" s="843"/>
      <c r="M334" s="843"/>
      <c r="N334" s="843"/>
      <c r="O334" s="843"/>
      <c r="P334" s="843"/>
      <c r="Q334" s="843"/>
      <c r="R334" s="843"/>
      <c r="S334" s="843"/>
      <c r="T334" s="843"/>
      <c r="U334" s="843"/>
      <c r="V334" s="843"/>
      <c r="W334" s="843"/>
      <c r="X334" s="843"/>
      <c r="Y334" s="843"/>
      <c r="Z334" s="843"/>
      <c r="AA334" s="843"/>
      <c r="AB334" s="843"/>
      <c r="AC334" s="844"/>
      <c r="AD334" s="621">
        <f>'CE MINISTERIALE'!AD334</f>
        <v>0</v>
      </c>
      <c r="AE334" s="827">
        <f>'CE MINISTERIALE'!AE334</f>
        <v>0</v>
      </c>
      <c r="AF334" s="827"/>
      <c r="AG334" s="827"/>
      <c r="AH334" s="827"/>
      <c r="AI334" s="828"/>
      <c r="AJ334" s="615" t="s">
        <v>6571</v>
      </c>
    </row>
    <row r="335" spans="1:36" s="567" customFormat="1" ht="15" customHeight="1">
      <c r="A335" s="615" t="s">
        <v>6586</v>
      </c>
      <c r="B335" s="831" t="s">
        <v>7017</v>
      </c>
      <c r="C335" s="832"/>
      <c r="D335" s="832"/>
      <c r="E335" s="832"/>
      <c r="F335" s="832"/>
      <c r="G335" s="833"/>
      <c r="H335" s="834" t="s">
        <v>7596</v>
      </c>
      <c r="I335" s="835"/>
      <c r="J335" s="835"/>
      <c r="K335" s="835"/>
      <c r="L335" s="835"/>
      <c r="M335" s="835"/>
      <c r="N335" s="835"/>
      <c r="O335" s="835"/>
      <c r="P335" s="835"/>
      <c r="Q335" s="835"/>
      <c r="R335" s="835"/>
      <c r="S335" s="835"/>
      <c r="T335" s="835"/>
      <c r="U335" s="835"/>
      <c r="V335" s="835"/>
      <c r="W335" s="835"/>
      <c r="X335" s="835"/>
      <c r="Y335" s="835"/>
      <c r="Z335" s="835"/>
      <c r="AA335" s="835"/>
      <c r="AB335" s="835"/>
      <c r="AC335" s="836"/>
      <c r="AD335" s="621">
        <f>'CE MINISTERIALE'!AD335</f>
        <v>0</v>
      </c>
      <c r="AE335" s="851">
        <f>'CE MINISTERIALE'!AE335</f>
        <v>0</v>
      </c>
      <c r="AF335" s="851"/>
      <c r="AG335" s="851"/>
      <c r="AH335" s="851"/>
      <c r="AI335" s="852"/>
      <c r="AJ335" s="615" t="s">
        <v>6571</v>
      </c>
    </row>
    <row r="336" spans="1:36" s="567" customFormat="1" ht="17.45" customHeight="1">
      <c r="A336" s="615"/>
      <c r="B336" s="855" t="s">
        <v>7019</v>
      </c>
      <c r="C336" s="856"/>
      <c r="D336" s="856"/>
      <c r="E336" s="856"/>
      <c r="F336" s="856"/>
      <c r="G336" s="857"/>
      <c r="H336" s="858" t="s">
        <v>7597</v>
      </c>
      <c r="I336" s="859"/>
      <c r="J336" s="859"/>
      <c r="K336" s="859"/>
      <c r="L336" s="859"/>
      <c r="M336" s="859"/>
      <c r="N336" s="859"/>
      <c r="O336" s="859"/>
      <c r="P336" s="859"/>
      <c r="Q336" s="859"/>
      <c r="R336" s="859"/>
      <c r="S336" s="859"/>
      <c r="T336" s="859"/>
      <c r="U336" s="859"/>
      <c r="V336" s="859"/>
      <c r="W336" s="859"/>
      <c r="X336" s="859"/>
      <c r="Y336" s="859"/>
      <c r="Z336" s="859"/>
      <c r="AA336" s="859"/>
      <c r="AB336" s="859"/>
      <c r="AC336" s="860"/>
      <c r="AD336" s="645">
        <f>'CE MINISTERIALE'!AD336</f>
        <v>0</v>
      </c>
      <c r="AE336" s="851">
        <f>'CE MINISTERIALE'!AE336</f>
        <v>0</v>
      </c>
      <c r="AF336" s="851"/>
      <c r="AG336" s="851"/>
      <c r="AH336" s="851"/>
      <c r="AI336" s="852"/>
      <c r="AJ336" s="615" t="s">
        <v>6571</v>
      </c>
    </row>
    <row r="337" spans="1:36" s="567" customFormat="1" ht="15" customHeight="1">
      <c r="A337" s="615"/>
      <c r="B337" s="821" t="s">
        <v>7021</v>
      </c>
      <c r="C337" s="822"/>
      <c r="D337" s="822"/>
      <c r="E337" s="822"/>
      <c r="F337" s="822"/>
      <c r="G337" s="823"/>
      <c r="H337" s="824" t="s">
        <v>7598</v>
      </c>
      <c r="I337" s="825"/>
      <c r="J337" s="825"/>
      <c r="K337" s="825"/>
      <c r="L337" s="825"/>
      <c r="M337" s="825"/>
      <c r="N337" s="825"/>
      <c r="O337" s="825"/>
      <c r="P337" s="825"/>
      <c r="Q337" s="825"/>
      <c r="R337" s="825"/>
      <c r="S337" s="825"/>
      <c r="T337" s="825"/>
      <c r="U337" s="825"/>
      <c r="V337" s="825"/>
      <c r="W337" s="825"/>
      <c r="X337" s="825"/>
      <c r="Y337" s="825"/>
      <c r="Z337" s="825"/>
      <c r="AA337" s="825"/>
      <c r="AB337" s="825"/>
      <c r="AC337" s="826"/>
      <c r="AD337" s="624">
        <f>'CE MINISTERIALE'!AD337</f>
        <v>0</v>
      </c>
      <c r="AE337" s="829">
        <f>'CE MINISTERIALE'!AE337</f>
        <v>0</v>
      </c>
      <c r="AF337" s="829"/>
      <c r="AG337" s="829"/>
      <c r="AH337" s="829"/>
      <c r="AI337" s="830"/>
      <c r="AJ337" s="615" t="s">
        <v>6571</v>
      </c>
    </row>
    <row r="338" spans="1:36" s="567" customFormat="1" ht="15" customHeight="1">
      <c r="A338" s="615"/>
      <c r="B338" s="831" t="s">
        <v>7023</v>
      </c>
      <c r="C338" s="832"/>
      <c r="D338" s="832"/>
      <c r="E338" s="832"/>
      <c r="F338" s="832"/>
      <c r="G338" s="833"/>
      <c r="H338" s="834" t="s">
        <v>7599</v>
      </c>
      <c r="I338" s="835"/>
      <c r="J338" s="835"/>
      <c r="K338" s="835"/>
      <c r="L338" s="835"/>
      <c r="M338" s="835"/>
      <c r="N338" s="835"/>
      <c r="O338" s="835"/>
      <c r="P338" s="835"/>
      <c r="Q338" s="835"/>
      <c r="R338" s="835"/>
      <c r="S338" s="835"/>
      <c r="T338" s="835"/>
      <c r="U338" s="835"/>
      <c r="V338" s="835"/>
      <c r="W338" s="835"/>
      <c r="X338" s="835"/>
      <c r="Y338" s="835"/>
      <c r="Z338" s="835"/>
      <c r="AA338" s="835"/>
      <c r="AB338" s="835"/>
      <c r="AC338" s="836"/>
      <c r="AD338" s="624">
        <f>'CE MINISTERIALE'!AD338</f>
        <v>0</v>
      </c>
      <c r="AE338" s="851">
        <f>'CE MINISTERIALE'!AE338</f>
        <v>0</v>
      </c>
      <c r="AF338" s="851"/>
      <c r="AG338" s="851"/>
      <c r="AH338" s="851"/>
      <c r="AI338" s="852"/>
      <c r="AJ338" s="615" t="s">
        <v>6571</v>
      </c>
    </row>
    <row r="339" spans="1:36" s="567" customFormat="1" ht="15" customHeight="1">
      <c r="A339" s="615"/>
      <c r="B339" s="839" t="s">
        <v>7025</v>
      </c>
      <c r="C339" s="840"/>
      <c r="D339" s="840"/>
      <c r="E339" s="840"/>
      <c r="F339" s="840"/>
      <c r="G339" s="841"/>
      <c r="H339" s="842" t="s">
        <v>7600</v>
      </c>
      <c r="I339" s="843"/>
      <c r="J339" s="843"/>
      <c r="K339" s="843"/>
      <c r="L339" s="843"/>
      <c r="M339" s="843"/>
      <c r="N339" s="843"/>
      <c r="O339" s="843"/>
      <c r="P339" s="843"/>
      <c r="Q339" s="843"/>
      <c r="R339" s="843"/>
      <c r="S339" s="843"/>
      <c r="T339" s="843"/>
      <c r="U339" s="843"/>
      <c r="V339" s="843"/>
      <c r="W339" s="843"/>
      <c r="X339" s="843"/>
      <c r="Y339" s="843"/>
      <c r="Z339" s="843"/>
      <c r="AA339" s="843"/>
      <c r="AB339" s="843"/>
      <c r="AC339" s="844"/>
      <c r="AD339" s="621">
        <f>'CE MINISTERIALE'!AD339</f>
        <v>0</v>
      </c>
      <c r="AE339" s="851">
        <f>'CE MINISTERIALE'!AE339</f>
        <v>0</v>
      </c>
      <c r="AF339" s="851"/>
      <c r="AG339" s="851"/>
      <c r="AH339" s="851"/>
      <c r="AI339" s="852"/>
      <c r="AJ339" s="615" t="s">
        <v>6571</v>
      </c>
    </row>
    <row r="340" spans="1:36" s="567" customFormat="1" ht="15" customHeight="1">
      <c r="A340" s="626"/>
      <c r="B340" s="839" t="s">
        <v>3654</v>
      </c>
      <c r="C340" s="840"/>
      <c r="D340" s="840"/>
      <c r="E340" s="840"/>
      <c r="F340" s="840"/>
      <c r="G340" s="841"/>
      <c r="H340" s="842" t="s">
        <v>7601</v>
      </c>
      <c r="I340" s="843"/>
      <c r="J340" s="843"/>
      <c r="K340" s="843"/>
      <c r="L340" s="843"/>
      <c r="M340" s="843"/>
      <c r="N340" s="843"/>
      <c r="O340" s="843"/>
      <c r="P340" s="843"/>
      <c r="Q340" s="843"/>
      <c r="R340" s="843"/>
      <c r="S340" s="843"/>
      <c r="T340" s="843"/>
      <c r="U340" s="843"/>
      <c r="V340" s="843"/>
      <c r="W340" s="843"/>
      <c r="X340" s="843"/>
      <c r="Y340" s="843"/>
      <c r="Z340" s="843"/>
      <c r="AA340" s="843"/>
      <c r="AB340" s="843"/>
      <c r="AC340" s="844"/>
      <c r="AD340" s="621">
        <f>'CE MINISTERIALE'!AD340</f>
        <v>0</v>
      </c>
      <c r="AE340" s="827">
        <f>'CE MINISTERIALE'!AE340</f>
        <v>0</v>
      </c>
      <c r="AF340" s="827"/>
      <c r="AG340" s="827"/>
      <c r="AH340" s="827"/>
      <c r="AI340" s="828"/>
      <c r="AJ340" s="615" t="s">
        <v>6571</v>
      </c>
    </row>
    <row r="341" spans="1:36" s="567" customFormat="1" ht="15" customHeight="1">
      <c r="A341" s="626"/>
      <c r="B341" s="839" t="s">
        <v>3663</v>
      </c>
      <c r="C341" s="840"/>
      <c r="D341" s="840"/>
      <c r="E341" s="840"/>
      <c r="F341" s="840"/>
      <c r="G341" s="841"/>
      <c r="H341" s="842" t="s">
        <v>7602</v>
      </c>
      <c r="I341" s="843"/>
      <c r="J341" s="843"/>
      <c r="K341" s="843"/>
      <c r="L341" s="843"/>
      <c r="M341" s="843"/>
      <c r="N341" s="843"/>
      <c r="O341" s="843"/>
      <c r="P341" s="843"/>
      <c r="Q341" s="843"/>
      <c r="R341" s="843"/>
      <c r="S341" s="843"/>
      <c r="T341" s="843"/>
      <c r="U341" s="843"/>
      <c r="V341" s="843"/>
      <c r="W341" s="843"/>
      <c r="X341" s="843"/>
      <c r="Y341" s="843"/>
      <c r="Z341" s="843"/>
      <c r="AA341" s="843"/>
      <c r="AB341" s="843"/>
      <c r="AC341" s="844"/>
      <c r="AD341" s="621">
        <f>'CE MINISTERIALE'!AD341</f>
        <v>0</v>
      </c>
      <c r="AE341" s="827">
        <f>'CE MINISTERIALE'!AE341</f>
        <v>0</v>
      </c>
      <c r="AF341" s="827"/>
      <c r="AG341" s="827"/>
      <c r="AH341" s="827"/>
      <c r="AI341" s="828"/>
      <c r="AJ341" s="615" t="s">
        <v>6571</v>
      </c>
    </row>
    <row r="342" spans="1:36" s="567" customFormat="1" ht="15" customHeight="1">
      <c r="A342" s="626"/>
      <c r="B342" s="839" t="s">
        <v>4369</v>
      </c>
      <c r="C342" s="840"/>
      <c r="D342" s="840"/>
      <c r="E342" s="840"/>
      <c r="F342" s="840"/>
      <c r="G342" s="841"/>
      <c r="H342" s="842" t="s">
        <v>7603</v>
      </c>
      <c r="I342" s="843"/>
      <c r="J342" s="843"/>
      <c r="K342" s="843"/>
      <c r="L342" s="843"/>
      <c r="M342" s="843"/>
      <c r="N342" s="843"/>
      <c r="O342" s="843"/>
      <c r="P342" s="843"/>
      <c r="Q342" s="843"/>
      <c r="R342" s="843"/>
      <c r="S342" s="843"/>
      <c r="T342" s="843"/>
      <c r="U342" s="843"/>
      <c r="V342" s="843"/>
      <c r="W342" s="843"/>
      <c r="X342" s="843"/>
      <c r="Y342" s="843"/>
      <c r="Z342" s="843"/>
      <c r="AA342" s="843"/>
      <c r="AB342" s="843"/>
      <c r="AC342" s="844"/>
      <c r="AD342" s="621">
        <f>'CE MINISTERIALE'!AD342</f>
        <v>0</v>
      </c>
      <c r="AE342" s="827">
        <f>'CE MINISTERIALE'!AE342</f>
        <v>0</v>
      </c>
      <c r="AF342" s="827"/>
      <c r="AG342" s="827"/>
      <c r="AH342" s="827"/>
      <c r="AI342" s="828"/>
      <c r="AJ342" s="615" t="s">
        <v>6571</v>
      </c>
    </row>
    <row r="343" spans="1:36" s="567" customFormat="1" ht="15" customHeight="1">
      <c r="A343" s="615"/>
      <c r="B343" s="839" t="s">
        <v>7030</v>
      </c>
      <c r="C343" s="840"/>
      <c r="D343" s="840"/>
      <c r="E343" s="840"/>
      <c r="F343" s="840"/>
      <c r="G343" s="841"/>
      <c r="H343" s="842" t="s">
        <v>7604</v>
      </c>
      <c r="I343" s="843"/>
      <c r="J343" s="843"/>
      <c r="K343" s="843"/>
      <c r="L343" s="843"/>
      <c r="M343" s="843"/>
      <c r="N343" s="843"/>
      <c r="O343" s="843"/>
      <c r="P343" s="843"/>
      <c r="Q343" s="843"/>
      <c r="R343" s="843"/>
      <c r="S343" s="843"/>
      <c r="T343" s="843"/>
      <c r="U343" s="843"/>
      <c r="V343" s="843"/>
      <c r="W343" s="843"/>
      <c r="X343" s="843"/>
      <c r="Y343" s="843"/>
      <c r="Z343" s="843"/>
      <c r="AA343" s="843"/>
      <c r="AB343" s="843"/>
      <c r="AC343" s="844"/>
      <c r="AD343" s="621">
        <f>'CE MINISTERIALE'!AD343</f>
        <v>0</v>
      </c>
      <c r="AE343" s="851">
        <f>'CE MINISTERIALE'!AE343</f>
        <v>0</v>
      </c>
      <c r="AF343" s="851"/>
      <c r="AG343" s="851"/>
      <c r="AH343" s="851"/>
      <c r="AI343" s="852"/>
      <c r="AJ343" s="615" t="s">
        <v>6571</v>
      </c>
    </row>
    <row r="344" spans="1:36" s="567" customFormat="1" ht="15" customHeight="1">
      <c r="A344" s="626"/>
      <c r="B344" s="839" t="s">
        <v>3675</v>
      </c>
      <c r="C344" s="840"/>
      <c r="D344" s="840"/>
      <c r="E344" s="840"/>
      <c r="F344" s="840"/>
      <c r="G344" s="841"/>
      <c r="H344" s="842" t="s">
        <v>7605</v>
      </c>
      <c r="I344" s="843"/>
      <c r="J344" s="843"/>
      <c r="K344" s="843"/>
      <c r="L344" s="843"/>
      <c r="M344" s="843"/>
      <c r="N344" s="843"/>
      <c r="O344" s="843"/>
      <c r="P344" s="843"/>
      <c r="Q344" s="843"/>
      <c r="R344" s="843"/>
      <c r="S344" s="843"/>
      <c r="T344" s="843"/>
      <c r="U344" s="843"/>
      <c r="V344" s="843"/>
      <c r="W344" s="843"/>
      <c r="X344" s="843"/>
      <c r="Y344" s="843"/>
      <c r="Z344" s="843"/>
      <c r="AA344" s="843"/>
      <c r="AB344" s="843"/>
      <c r="AC344" s="844"/>
      <c r="AD344" s="621">
        <f>'CE MINISTERIALE'!AD344</f>
        <v>0</v>
      </c>
      <c r="AE344" s="827">
        <f>'CE MINISTERIALE'!AE344</f>
        <v>0</v>
      </c>
      <c r="AF344" s="827"/>
      <c r="AG344" s="827"/>
      <c r="AH344" s="827"/>
      <c r="AI344" s="828"/>
      <c r="AJ344" s="615" t="s">
        <v>6571</v>
      </c>
    </row>
    <row r="345" spans="1:36" s="567" customFormat="1" ht="15" customHeight="1">
      <c r="A345" s="626"/>
      <c r="B345" s="839" t="s">
        <v>3683</v>
      </c>
      <c r="C345" s="840"/>
      <c r="D345" s="840"/>
      <c r="E345" s="840"/>
      <c r="F345" s="840"/>
      <c r="G345" s="841"/>
      <c r="H345" s="842" t="s">
        <v>7606</v>
      </c>
      <c r="I345" s="843"/>
      <c r="J345" s="843"/>
      <c r="K345" s="843"/>
      <c r="L345" s="843"/>
      <c r="M345" s="843"/>
      <c r="N345" s="843"/>
      <c r="O345" s="843"/>
      <c r="P345" s="843"/>
      <c r="Q345" s="843"/>
      <c r="R345" s="843"/>
      <c r="S345" s="843"/>
      <c r="T345" s="843"/>
      <c r="U345" s="843"/>
      <c r="V345" s="843"/>
      <c r="W345" s="843"/>
      <c r="X345" s="843"/>
      <c r="Y345" s="843"/>
      <c r="Z345" s="843"/>
      <c r="AA345" s="843"/>
      <c r="AB345" s="843"/>
      <c r="AC345" s="844"/>
      <c r="AD345" s="621">
        <f>'CE MINISTERIALE'!AD345</f>
        <v>0</v>
      </c>
      <c r="AE345" s="827">
        <f>'CE MINISTERIALE'!AE345</f>
        <v>0</v>
      </c>
      <c r="AF345" s="827"/>
      <c r="AG345" s="827"/>
      <c r="AH345" s="827"/>
      <c r="AI345" s="828"/>
      <c r="AJ345" s="615" t="s">
        <v>6571</v>
      </c>
    </row>
    <row r="346" spans="1:36" s="567" customFormat="1" ht="15" customHeight="1">
      <c r="A346" s="626"/>
      <c r="B346" s="839" t="s">
        <v>7034</v>
      </c>
      <c r="C346" s="840"/>
      <c r="D346" s="840"/>
      <c r="E346" s="840"/>
      <c r="F346" s="840"/>
      <c r="G346" s="841"/>
      <c r="H346" s="842" t="s">
        <v>7607</v>
      </c>
      <c r="I346" s="843"/>
      <c r="J346" s="843"/>
      <c r="K346" s="843"/>
      <c r="L346" s="843"/>
      <c r="M346" s="843"/>
      <c r="N346" s="843"/>
      <c r="O346" s="843"/>
      <c r="P346" s="843"/>
      <c r="Q346" s="843"/>
      <c r="R346" s="843"/>
      <c r="S346" s="843"/>
      <c r="T346" s="843"/>
      <c r="U346" s="843"/>
      <c r="V346" s="843"/>
      <c r="W346" s="843"/>
      <c r="X346" s="843"/>
      <c r="Y346" s="843"/>
      <c r="Z346" s="843"/>
      <c r="AA346" s="843"/>
      <c r="AB346" s="843"/>
      <c r="AC346" s="844"/>
      <c r="AD346" s="621">
        <f>'CE MINISTERIALE'!AD346</f>
        <v>0</v>
      </c>
      <c r="AE346" s="827">
        <f>'CE MINISTERIALE'!AE346</f>
        <v>0</v>
      </c>
      <c r="AF346" s="827"/>
      <c r="AG346" s="827"/>
      <c r="AH346" s="827"/>
      <c r="AI346" s="828"/>
      <c r="AJ346" s="615" t="s">
        <v>6571</v>
      </c>
    </row>
    <row r="347" spans="1:36" s="567" customFormat="1" ht="15" customHeight="1">
      <c r="A347" s="615"/>
      <c r="B347" s="831" t="s">
        <v>7036</v>
      </c>
      <c r="C347" s="832"/>
      <c r="D347" s="832"/>
      <c r="E347" s="832"/>
      <c r="F347" s="832"/>
      <c r="G347" s="833"/>
      <c r="H347" s="834" t="s">
        <v>7608</v>
      </c>
      <c r="I347" s="835"/>
      <c r="J347" s="835"/>
      <c r="K347" s="835"/>
      <c r="L347" s="835"/>
      <c r="M347" s="835"/>
      <c r="N347" s="835"/>
      <c r="O347" s="835"/>
      <c r="P347" s="835"/>
      <c r="Q347" s="835"/>
      <c r="R347" s="835"/>
      <c r="S347" s="835"/>
      <c r="T347" s="835"/>
      <c r="U347" s="835"/>
      <c r="V347" s="835"/>
      <c r="W347" s="835"/>
      <c r="X347" s="835"/>
      <c r="Y347" s="835"/>
      <c r="Z347" s="835"/>
      <c r="AA347" s="835"/>
      <c r="AB347" s="835"/>
      <c r="AC347" s="836"/>
      <c r="AD347" s="624">
        <f>'CE MINISTERIALE'!AD347</f>
        <v>0</v>
      </c>
      <c r="AE347" s="851">
        <f>'CE MINISTERIALE'!AE347</f>
        <v>0</v>
      </c>
      <c r="AF347" s="851"/>
      <c r="AG347" s="851"/>
      <c r="AH347" s="851"/>
      <c r="AI347" s="852"/>
      <c r="AJ347" s="615" t="s">
        <v>6571</v>
      </c>
    </row>
    <row r="348" spans="1:36" s="567" customFormat="1" ht="15" customHeight="1">
      <c r="A348" s="626"/>
      <c r="B348" s="839" t="s">
        <v>3695</v>
      </c>
      <c r="C348" s="840"/>
      <c r="D348" s="840"/>
      <c r="E348" s="840"/>
      <c r="F348" s="840"/>
      <c r="G348" s="841"/>
      <c r="H348" s="842" t="s">
        <v>7609</v>
      </c>
      <c r="I348" s="843"/>
      <c r="J348" s="843"/>
      <c r="K348" s="843"/>
      <c r="L348" s="843"/>
      <c r="M348" s="843"/>
      <c r="N348" s="843"/>
      <c r="O348" s="843"/>
      <c r="P348" s="843"/>
      <c r="Q348" s="843"/>
      <c r="R348" s="843"/>
      <c r="S348" s="843"/>
      <c r="T348" s="843"/>
      <c r="U348" s="843"/>
      <c r="V348" s="843"/>
      <c r="W348" s="843"/>
      <c r="X348" s="843"/>
      <c r="Y348" s="843"/>
      <c r="Z348" s="843"/>
      <c r="AA348" s="843"/>
      <c r="AB348" s="843"/>
      <c r="AC348" s="844"/>
      <c r="AD348" s="621">
        <f>'CE MINISTERIALE'!AD348</f>
        <v>0</v>
      </c>
      <c r="AE348" s="827">
        <f>'CE MINISTERIALE'!AE348</f>
        <v>0</v>
      </c>
      <c r="AF348" s="827"/>
      <c r="AG348" s="827"/>
      <c r="AH348" s="827"/>
      <c r="AI348" s="828"/>
      <c r="AJ348" s="615" t="s">
        <v>6571</v>
      </c>
    </row>
    <row r="349" spans="1:36" s="567" customFormat="1" ht="15" customHeight="1">
      <c r="A349" s="626"/>
      <c r="B349" s="839" t="s">
        <v>3703</v>
      </c>
      <c r="C349" s="840"/>
      <c r="D349" s="840"/>
      <c r="E349" s="840"/>
      <c r="F349" s="840"/>
      <c r="G349" s="841"/>
      <c r="H349" s="842" t="s">
        <v>7610</v>
      </c>
      <c r="I349" s="843"/>
      <c r="J349" s="843"/>
      <c r="K349" s="843"/>
      <c r="L349" s="843"/>
      <c r="M349" s="843"/>
      <c r="N349" s="843"/>
      <c r="O349" s="843"/>
      <c r="P349" s="843"/>
      <c r="Q349" s="843"/>
      <c r="R349" s="843"/>
      <c r="S349" s="843"/>
      <c r="T349" s="843"/>
      <c r="U349" s="843"/>
      <c r="V349" s="843"/>
      <c r="W349" s="843"/>
      <c r="X349" s="843"/>
      <c r="Y349" s="843"/>
      <c r="Z349" s="843"/>
      <c r="AA349" s="843"/>
      <c r="AB349" s="843"/>
      <c r="AC349" s="844"/>
      <c r="AD349" s="621">
        <f>'CE MINISTERIALE'!AD349</f>
        <v>0</v>
      </c>
      <c r="AE349" s="827">
        <f>'CE MINISTERIALE'!AE349</f>
        <v>0</v>
      </c>
      <c r="AF349" s="827"/>
      <c r="AG349" s="827"/>
      <c r="AH349" s="827"/>
      <c r="AI349" s="828"/>
      <c r="AJ349" s="615" t="s">
        <v>6571</v>
      </c>
    </row>
    <row r="350" spans="1:36" s="567" customFormat="1" ht="15" customHeight="1">
      <c r="A350" s="626"/>
      <c r="B350" s="839" t="s">
        <v>7040</v>
      </c>
      <c r="C350" s="840"/>
      <c r="D350" s="840"/>
      <c r="E350" s="840"/>
      <c r="F350" s="840"/>
      <c r="G350" s="841"/>
      <c r="H350" s="842" t="s">
        <v>7611</v>
      </c>
      <c r="I350" s="843"/>
      <c r="J350" s="843"/>
      <c r="K350" s="843"/>
      <c r="L350" s="843"/>
      <c r="M350" s="843"/>
      <c r="N350" s="843"/>
      <c r="O350" s="843"/>
      <c r="P350" s="843"/>
      <c r="Q350" s="843"/>
      <c r="R350" s="843"/>
      <c r="S350" s="843"/>
      <c r="T350" s="843"/>
      <c r="U350" s="843"/>
      <c r="V350" s="843"/>
      <c r="W350" s="843"/>
      <c r="X350" s="843"/>
      <c r="Y350" s="843"/>
      <c r="Z350" s="843"/>
      <c r="AA350" s="843"/>
      <c r="AB350" s="843"/>
      <c r="AC350" s="844"/>
      <c r="AD350" s="621">
        <f>'CE MINISTERIALE'!AD350</f>
        <v>0</v>
      </c>
      <c r="AE350" s="827">
        <f>'CE MINISTERIALE'!AE350</f>
        <v>0</v>
      </c>
      <c r="AF350" s="827"/>
      <c r="AG350" s="827"/>
      <c r="AH350" s="827"/>
      <c r="AI350" s="828"/>
      <c r="AJ350" s="615" t="s">
        <v>6571</v>
      </c>
    </row>
    <row r="351" spans="1:36" s="567" customFormat="1" ht="15" customHeight="1">
      <c r="A351" s="615"/>
      <c r="B351" s="821" t="s">
        <v>7042</v>
      </c>
      <c r="C351" s="822"/>
      <c r="D351" s="822"/>
      <c r="E351" s="822"/>
      <c r="F351" s="822"/>
      <c r="G351" s="823"/>
      <c r="H351" s="824" t="s">
        <v>7612</v>
      </c>
      <c r="I351" s="825"/>
      <c r="J351" s="825"/>
      <c r="K351" s="825"/>
      <c r="L351" s="825"/>
      <c r="M351" s="825"/>
      <c r="N351" s="825"/>
      <c r="O351" s="825"/>
      <c r="P351" s="825"/>
      <c r="Q351" s="825"/>
      <c r="R351" s="825"/>
      <c r="S351" s="825"/>
      <c r="T351" s="825"/>
      <c r="U351" s="825"/>
      <c r="V351" s="825"/>
      <c r="W351" s="825"/>
      <c r="X351" s="825"/>
      <c r="Y351" s="825"/>
      <c r="Z351" s="825"/>
      <c r="AA351" s="825"/>
      <c r="AB351" s="825"/>
      <c r="AC351" s="826"/>
      <c r="AD351" s="624">
        <f>'CE MINISTERIALE'!AD351</f>
        <v>0</v>
      </c>
      <c r="AE351" s="829">
        <f>'CE MINISTERIALE'!AE351</f>
        <v>0</v>
      </c>
      <c r="AF351" s="829"/>
      <c r="AG351" s="829"/>
      <c r="AH351" s="829"/>
      <c r="AI351" s="830"/>
      <c r="AJ351" s="615" t="s">
        <v>6571</v>
      </c>
    </row>
    <row r="352" spans="1:36" s="567" customFormat="1" ht="15" customHeight="1">
      <c r="A352" s="615"/>
      <c r="B352" s="831" t="s">
        <v>7044</v>
      </c>
      <c r="C352" s="832"/>
      <c r="D352" s="832"/>
      <c r="E352" s="832"/>
      <c r="F352" s="832"/>
      <c r="G352" s="833"/>
      <c r="H352" s="834" t="s">
        <v>7613</v>
      </c>
      <c r="I352" s="835"/>
      <c r="J352" s="835"/>
      <c r="K352" s="835"/>
      <c r="L352" s="835"/>
      <c r="M352" s="835"/>
      <c r="N352" s="835"/>
      <c r="O352" s="835"/>
      <c r="P352" s="835"/>
      <c r="Q352" s="835"/>
      <c r="R352" s="835"/>
      <c r="S352" s="835"/>
      <c r="T352" s="835"/>
      <c r="U352" s="835"/>
      <c r="V352" s="835"/>
      <c r="W352" s="835"/>
      <c r="X352" s="835"/>
      <c r="Y352" s="835"/>
      <c r="Z352" s="835"/>
      <c r="AA352" s="835"/>
      <c r="AB352" s="835"/>
      <c r="AC352" s="836"/>
      <c r="AD352" s="624">
        <f>'CE MINISTERIALE'!AD352</f>
        <v>0</v>
      </c>
      <c r="AE352" s="851">
        <f>'CE MINISTERIALE'!AE352</f>
        <v>0</v>
      </c>
      <c r="AF352" s="851"/>
      <c r="AG352" s="851"/>
      <c r="AH352" s="851"/>
      <c r="AI352" s="852"/>
      <c r="AJ352" s="615" t="s">
        <v>6571</v>
      </c>
    </row>
    <row r="353" spans="1:36" s="567" customFormat="1" ht="15" customHeight="1">
      <c r="A353" s="626"/>
      <c r="B353" s="839" t="s">
        <v>3918</v>
      </c>
      <c r="C353" s="840"/>
      <c r="D353" s="840"/>
      <c r="E353" s="840"/>
      <c r="F353" s="840"/>
      <c r="G353" s="841"/>
      <c r="H353" s="842" t="s">
        <v>7614</v>
      </c>
      <c r="I353" s="843"/>
      <c r="J353" s="843"/>
      <c r="K353" s="843"/>
      <c r="L353" s="843"/>
      <c r="M353" s="843"/>
      <c r="N353" s="843"/>
      <c r="O353" s="843"/>
      <c r="P353" s="843"/>
      <c r="Q353" s="843"/>
      <c r="R353" s="843"/>
      <c r="S353" s="843"/>
      <c r="T353" s="843"/>
      <c r="U353" s="843"/>
      <c r="V353" s="843"/>
      <c r="W353" s="843"/>
      <c r="X353" s="843"/>
      <c r="Y353" s="843"/>
      <c r="Z353" s="843"/>
      <c r="AA353" s="843"/>
      <c r="AB353" s="843"/>
      <c r="AC353" s="844"/>
      <c r="AD353" s="621">
        <f>'CE MINISTERIALE'!AD353</f>
        <v>0</v>
      </c>
      <c r="AE353" s="827">
        <f>'CE MINISTERIALE'!AE353</f>
        <v>0</v>
      </c>
      <c r="AF353" s="827"/>
      <c r="AG353" s="827"/>
      <c r="AH353" s="827"/>
      <c r="AI353" s="828"/>
      <c r="AJ353" s="615" t="s">
        <v>6571</v>
      </c>
    </row>
    <row r="354" spans="1:36" s="567" customFormat="1" ht="15" customHeight="1">
      <c r="A354" s="626"/>
      <c r="B354" s="839" t="s">
        <v>3926</v>
      </c>
      <c r="C354" s="840"/>
      <c r="D354" s="840"/>
      <c r="E354" s="840"/>
      <c r="F354" s="840"/>
      <c r="G354" s="841"/>
      <c r="H354" s="842" t="s">
        <v>7615</v>
      </c>
      <c r="I354" s="843"/>
      <c r="J354" s="843"/>
      <c r="K354" s="843"/>
      <c r="L354" s="843"/>
      <c r="M354" s="843"/>
      <c r="N354" s="843"/>
      <c r="O354" s="843"/>
      <c r="P354" s="843"/>
      <c r="Q354" s="843"/>
      <c r="R354" s="843"/>
      <c r="S354" s="843"/>
      <c r="T354" s="843"/>
      <c r="U354" s="843"/>
      <c r="V354" s="843"/>
      <c r="W354" s="843"/>
      <c r="X354" s="843"/>
      <c r="Y354" s="843"/>
      <c r="Z354" s="843"/>
      <c r="AA354" s="843"/>
      <c r="AB354" s="843"/>
      <c r="AC354" s="844"/>
      <c r="AD354" s="621">
        <f>'CE MINISTERIALE'!AD354</f>
        <v>0</v>
      </c>
      <c r="AE354" s="827">
        <f>'CE MINISTERIALE'!AE354</f>
        <v>0</v>
      </c>
      <c r="AF354" s="827"/>
      <c r="AG354" s="827"/>
      <c r="AH354" s="827"/>
      <c r="AI354" s="828"/>
      <c r="AJ354" s="615" t="s">
        <v>6571</v>
      </c>
    </row>
    <row r="355" spans="1:36" s="567" customFormat="1" ht="15" customHeight="1">
      <c r="A355" s="626"/>
      <c r="B355" s="839" t="s">
        <v>7048</v>
      </c>
      <c r="C355" s="840"/>
      <c r="D355" s="840"/>
      <c r="E355" s="840"/>
      <c r="F355" s="840"/>
      <c r="G355" s="841"/>
      <c r="H355" s="842" t="s">
        <v>7616</v>
      </c>
      <c r="I355" s="843"/>
      <c r="J355" s="843"/>
      <c r="K355" s="843"/>
      <c r="L355" s="843"/>
      <c r="M355" s="843"/>
      <c r="N355" s="843"/>
      <c r="O355" s="843"/>
      <c r="P355" s="843"/>
      <c r="Q355" s="843"/>
      <c r="R355" s="843"/>
      <c r="S355" s="843"/>
      <c r="T355" s="843"/>
      <c r="U355" s="843"/>
      <c r="V355" s="843"/>
      <c r="W355" s="843"/>
      <c r="X355" s="843"/>
      <c r="Y355" s="843"/>
      <c r="Z355" s="843"/>
      <c r="AA355" s="843"/>
      <c r="AB355" s="843"/>
      <c r="AC355" s="844"/>
      <c r="AD355" s="621">
        <f>'CE MINISTERIALE'!AD355</f>
        <v>0</v>
      </c>
      <c r="AE355" s="827">
        <f>'CE MINISTERIALE'!AE355</f>
        <v>0</v>
      </c>
      <c r="AF355" s="827"/>
      <c r="AG355" s="827"/>
      <c r="AH355" s="827"/>
      <c r="AI355" s="828"/>
      <c r="AJ355" s="615" t="s">
        <v>6571</v>
      </c>
    </row>
    <row r="356" spans="1:36" s="567" customFormat="1" ht="15" customHeight="1">
      <c r="A356" s="615"/>
      <c r="B356" s="831" t="s">
        <v>7050</v>
      </c>
      <c r="C356" s="832"/>
      <c r="D356" s="832"/>
      <c r="E356" s="832"/>
      <c r="F356" s="832"/>
      <c r="G356" s="833"/>
      <c r="H356" s="834" t="s">
        <v>7617</v>
      </c>
      <c r="I356" s="835"/>
      <c r="J356" s="835"/>
      <c r="K356" s="835"/>
      <c r="L356" s="835"/>
      <c r="M356" s="835"/>
      <c r="N356" s="835"/>
      <c r="O356" s="835"/>
      <c r="P356" s="835"/>
      <c r="Q356" s="835"/>
      <c r="R356" s="835"/>
      <c r="S356" s="835"/>
      <c r="T356" s="835"/>
      <c r="U356" s="835"/>
      <c r="V356" s="835"/>
      <c r="W356" s="835"/>
      <c r="X356" s="835"/>
      <c r="Y356" s="835"/>
      <c r="Z356" s="835"/>
      <c r="AA356" s="835"/>
      <c r="AB356" s="835"/>
      <c r="AC356" s="836"/>
      <c r="AD356" s="624">
        <f>'CE MINISTERIALE'!AD356</f>
        <v>0</v>
      </c>
      <c r="AE356" s="851">
        <f>'CE MINISTERIALE'!AE356</f>
        <v>0</v>
      </c>
      <c r="AF356" s="851"/>
      <c r="AG356" s="851"/>
      <c r="AH356" s="851"/>
      <c r="AI356" s="852"/>
      <c r="AJ356" s="615" t="s">
        <v>6571</v>
      </c>
    </row>
    <row r="357" spans="1:36" s="567" customFormat="1" ht="15" customHeight="1">
      <c r="A357" s="626"/>
      <c r="B357" s="839" t="s">
        <v>3938</v>
      </c>
      <c r="C357" s="840"/>
      <c r="D357" s="840"/>
      <c r="E357" s="840"/>
      <c r="F357" s="840"/>
      <c r="G357" s="841"/>
      <c r="H357" s="842" t="s">
        <v>7618</v>
      </c>
      <c r="I357" s="843"/>
      <c r="J357" s="843"/>
      <c r="K357" s="843"/>
      <c r="L357" s="843"/>
      <c r="M357" s="843"/>
      <c r="N357" s="843"/>
      <c r="O357" s="843"/>
      <c r="P357" s="843"/>
      <c r="Q357" s="843"/>
      <c r="R357" s="843"/>
      <c r="S357" s="843"/>
      <c r="T357" s="843"/>
      <c r="U357" s="843"/>
      <c r="V357" s="843"/>
      <c r="W357" s="843"/>
      <c r="X357" s="843"/>
      <c r="Y357" s="843"/>
      <c r="Z357" s="843"/>
      <c r="AA357" s="843"/>
      <c r="AB357" s="843"/>
      <c r="AC357" s="844"/>
      <c r="AD357" s="621">
        <f>'CE MINISTERIALE'!AD357</f>
        <v>0</v>
      </c>
      <c r="AE357" s="827">
        <f>'CE MINISTERIALE'!AE357</f>
        <v>0</v>
      </c>
      <c r="AF357" s="827"/>
      <c r="AG357" s="827"/>
      <c r="AH357" s="827"/>
      <c r="AI357" s="828"/>
      <c r="AJ357" s="615" t="s">
        <v>6571</v>
      </c>
    </row>
    <row r="358" spans="1:36" s="567" customFormat="1" ht="15" customHeight="1">
      <c r="A358" s="626"/>
      <c r="B358" s="839" t="s">
        <v>3946</v>
      </c>
      <c r="C358" s="840"/>
      <c r="D358" s="840"/>
      <c r="E358" s="840"/>
      <c r="F358" s="840"/>
      <c r="G358" s="841"/>
      <c r="H358" s="842" t="s">
        <v>7619</v>
      </c>
      <c r="I358" s="843"/>
      <c r="J358" s="843"/>
      <c r="K358" s="843"/>
      <c r="L358" s="843"/>
      <c r="M358" s="843"/>
      <c r="N358" s="843"/>
      <c r="O358" s="843"/>
      <c r="P358" s="843"/>
      <c r="Q358" s="843"/>
      <c r="R358" s="843"/>
      <c r="S358" s="843"/>
      <c r="T358" s="843"/>
      <c r="U358" s="843"/>
      <c r="V358" s="843"/>
      <c r="W358" s="843"/>
      <c r="X358" s="843"/>
      <c r="Y358" s="843"/>
      <c r="Z358" s="843"/>
      <c r="AA358" s="843"/>
      <c r="AB358" s="843"/>
      <c r="AC358" s="844"/>
      <c r="AD358" s="621">
        <f>'CE MINISTERIALE'!AD358</f>
        <v>0</v>
      </c>
      <c r="AE358" s="827">
        <f>'CE MINISTERIALE'!AE358</f>
        <v>0</v>
      </c>
      <c r="AF358" s="827"/>
      <c r="AG358" s="827"/>
      <c r="AH358" s="827"/>
      <c r="AI358" s="828"/>
      <c r="AJ358" s="615" t="s">
        <v>6571</v>
      </c>
    </row>
    <row r="359" spans="1:36" s="567" customFormat="1" ht="15" customHeight="1">
      <c r="A359" s="626"/>
      <c r="B359" s="839" t="s">
        <v>7054</v>
      </c>
      <c r="C359" s="840"/>
      <c r="D359" s="840"/>
      <c r="E359" s="840"/>
      <c r="F359" s="840"/>
      <c r="G359" s="841"/>
      <c r="H359" s="842" t="s">
        <v>7620</v>
      </c>
      <c r="I359" s="843"/>
      <c r="J359" s="843"/>
      <c r="K359" s="843"/>
      <c r="L359" s="843"/>
      <c r="M359" s="843"/>
      <c r="N359" s="843"/>
      <c r="O359" s="843"/>
      <c r="P359" s="843"/>
      <c r="Q359" s="843"/>
      <c r="R359" s="843"/>
      <c r="S359" s="843"/>
      <c r="T359" s="843"/>
      <c r="U359" s="843"/>
      <c r="V359" s="843"/>
      <c r="W359" s="843"/>
      <c r="X359" s="843"/>
      <c r="Y359" s="843"/>
      <c r="Z359" s="843"/>
      <c r="AA359" s="843"/>
      <c r="AB359" s="843"/>
      <c r="AC359" s="844"/>
      <c r="AD359" s="621">
        <f>'CE MINISTERIALE'!AD359</f>
        <v>0</v>
      </c>
      <c r="AE359" s="827">
        <f>'CE MINISTERIALE'!AE359</f>
        <v>0</v>
      </c>
      <c r="AF359" s="827"/>
      <c r="AG359" s="827"/>
      <c r="AH359" s="827"/>
      <c r="AI359" s="828"/>
      <c r="AJ359" s="615" t="s">
        <v>6571</v>
      </c>
    </row>
    <row r="360" spans="1:36" s="567" customFormat="1" ht="15" customHeight="1">
      <c r="A360" s="615"/>
      <c r="B360" s="821" t="s">
        <v>7056</v>
      </c>
      <c r="C360" s="822"/>
      <c r="D360" s="822"/>
      <c r="E360" s="822"/>
      <c r="F360" s="822"/>
      <c r="G360" s="823"/>
      <c r="H360" s="824" t="s">
        <v>7621</v>
      </c>
      <c r="I360" s="825"/>
      <c r="J360" s="825"/>
      <c r="K360" s="825"/>
      <c r="L360" s="825"/>
      <c r="M360" s="825"/>
      <c r="N360" s="825"/>
      <c r="O360" s="825"/>
      <c r="P360" s="825"/>
      <c r="Q360" s="825"/>
      <c r="R360" s="825"/>
      <c r="S360" s="825"/>
      <c r="T360" s="825"/>
      <c r="U360" s="825"/>
      <c r="V360" s="825"/>
      <c r="W360" s="825"/>
      <c r="X360" s="825"/>
      <c r="Y360" s="825"/>
      <c r="Z360" s="825"/>
      <c r="AA360" s="825"/>
      <c r="AB360" s="825"/>
      <c r="AC360" s="826"/>
      <c r="AD360" s="624">
        <f>'CE MINISTERIALE'!AD360</f>
        <v>0</v>
      </c>
      <c r="AE360" s="829">
        <f>'CE MINISTERIALE'!AE360</f>
        <v>0</v>
      </c>
      <c r="AF360" s="829"/>
      <c r="AG360" s="829"/>
      <c r="AH360" s="829"/>
      <c r="AI360" s="830"/>
      <c r="AJ360" s="615" t="s">
        <v>6571</v>
      </c>
    </row>
    <row r="361" spans="1:36" s="567" customFormat="1" ht="15" customHeight="1">
      <c r="A361" s="615"/>
      <c r="B361" s="831" t="s">
        <v>7058</v>
      </c>
      <c r="C361" s="832"/>
      <c r="D361" s="832"/>
      <c r="E361" s="832"/>
      <c r="F361" s="832"/>
      <c r="G361" s="833"/>
      <c r="H361" s="834" t="s">
        <v>7622</v>
      </c>
      <c r="I361" s="835"/>
      <c r="J361" s="835"/>
      <c r="K361" s="835"/>
      <c r="L361" s="835"/>
      <c r="M361" s="835"/>
      <c r="N361" s="835"/>
      <c r="O361" s="835"/>
      <c r="P361" s="835"/>
      <c r="Q361" s="835"/>
      <c r="R361" s="835"/>
      <c r="S361" s="835"/>
      <c r="T361" s="835"/>
      <c r="U361" s="835"/>
      <c r="V361" s="835"/>
      <c r="W361" s="835"/>
      <c r="X361" s="835"/>
      <c r="Y361" s="835"/>
      <c r="Z361" s="835"/>
      <c r="AA361" s="835"/>
      <c r="AB361" s="835"/>
      <c r="AC361" s="836"/>
      <c r="AD361" s="624">
        <f>'CE MINISTERIALE'!AD361</f>
        <v>0</v>
      </c>
      <c r="AE361" s="851">
        <f>'CE MINISTERIALE'!AE361</f>
        <v>0</v>
      </c>
      <c r="AF361" s="851"/>
      <c r="AG361" s="851"/>
      <c r="AH361" s="851"/>
      <c r="AI361" s="852"/>
      <c r="AJ361" s="615" t="s">
        <v>6571</v>
      </c>
    </row>
    <row r="362" spans="1:36" s="567" customFormat="1" ht="15" customHeight="1">
      <c r="A362" s="626"/>
      <c r="B362" s="839" t="s">
        <v>4080</v>
      </c>
      <c r="C362" s="840"/>
      <c r="D362" s="840"/>
      <c r="E362" s="840"/>
      <c r="F362" s="840"/>
      <c r="G362" s="841"/>
      <c r="H362" s="842" t="s">
        <v>7623</v>
      </c>
      <c r="I362" s="843"/>
      <c r="J362" s="843"/>
      <c r="K362" s="843"/>
      <c r="L362" s="843"/>
      <c r="M362" s="843"/>
      <c r="N362" s="843"/>
      <c r="O362" s="843"/>
      <c r="P362" s="843"/>
      <c r="Q362" s="843"/>
      <c r="R362" s="843"/>
      <c r="S362" s="843"/>
      <c r="T362" s="843"/>
      <c r="U362" s="843"/>
      <c r="V362" s="843"/>
      <c r="W362" s="843"/>
      <c r="X362" s="843"/>
      <c r="Y362" s="843"/>
      <c r="Z362" s="843"/>
      <c r="AA362" s="843"/>
      <c r="AB362" s="843"/>
      <c r="AC362" s="844"/>
      <c r="AD362" s="621">
        <f>'CE MINISTERIALE'!AD362</f>
        <v>0</v>
      </c>
      <c r="AE362" s="827">
        <f>'CE MINISTERIALE'!AE362</f>
        <v>0</v>
      </c>
      <c r="AF362" s="827"/>
      <c r="AG362" s="827"/>
      <c r="AH362" s="827"/>
      <c r="AI362" s="828"/>
      <c r="AJ362" s="615" t="s">
        <v>6571</v>
      </c>
    </row>
    <row r="363" spans="1:36" s="567" customFormat="1" ht="15" customHeight="1">
      <c r="A363" s="626"/>
      <c r="B363" s="839" t="s">
        <v>4085</v>
      </c>
      <c r="C363" s="840"/>
      <c r="D363" s="840"/>
      <c r="E363" s="840"/>
      <c r="F363" s="840"/>
      <c r="G363" s="841"/>
      <c r="H363" s="842" t="s">
        <v>7624</v>
      </c>
      <c r="I363" s="843"/>
      <c r="J363" s="843"/>
      <c r="K363" s="843"/>
      <c r="L363" s="843"/>
      <c r="M363" s="843"/>
      <c r="N363" s="843"/>
      <c r="O363" s="843"/>
      <c r="P363" s="843"/>
      <c r="Q363" s="843"/>
      <c r="R363" s="843"/>
      <c r="S363" s="843"/>
      <c r="T363" s="843"/>
      <c r="U363" s="843"/>
      <c r="V363" s="843"/>
      <c r="W363" s="843"/>
      <c r="X363" s="843"/>
      <c r="Y363" s="843"/>
      <c r="Z363" s="843"/>
      <c r="AA363" s="843"/>
      <c r="AB363" s="843"/>
      <c r="AC363" s="844"/>
      <c r="AD363" s="621">
        <f>'CE MINISTERIALE'!AD363</f>
        <v>0</v>
      </c>
      <c r="AE363" s="827">
        <f>'CE MINISTERIALE'!AE363</f>
        <v>0</v>
      </c>
      <c r="AF363" s="827"/>
      <c r="AG363" s="827"/>
      <c r="AH363" s="827"/>
      <c r="AI363" s="828"/>
      <c r="AJ363" s="615" t="s">
        <v>6571</v>
      </c>
    </row>
    <row r="364" spans="1:36" s="567" customFormat="1" ht="15" customHeight="1">
      <c r="A364" s="626"/>
      <c r="B364" s="839" t="s">
        <v>7062</v>
      </c>
      <c r="C364" s="840"/>
      <c r="D364" s="840"/>
      <c r="E364" s="840"/>
      <c r="F364" s="840"/>
      <c r="G364" s="841"/>
      <c r="H364" s="842" t="s">
        <v>7625</v>
      </c>
      <c r="I364" s="843"/>
      <c r="J364" s="843"/>
      <c r="K364" s="843"/>
      <c r="L364" s="843"/>
      <c r="M364" s="843"/>
      <c r="N364" s="843"/>
      <c r="O364" s="843"/>
      <c r="P364" s="843"/>
      <c r="Q364" s="843"/>
      <c r="R364" s="843"/>
      <c r="S364" s="843"/>
      <c r="T364" s="843"/>
      <c r="U364" s="843"/>
      <c r="V364" s="843"/>
      <c r="W364" s="843"/>
      <c r="X364" s="843"/>
      <c r="Y364" s="843"/>
      <c r="Z364" s="843"/>
      <c r="AA364" s="843"/>
      <c r="AB364" s="843"/>
      <c r="AC364" s="844"/>
      <c r="AD364" s="621">
        <f>'CE MINISTERIALE'!AD364</f>
        <v>0</v>
      </c>
      <c r="AE364" s="827">
        <f>'CE MINISTERIALE'!AE364</f>
        <v>0</v>
      </c>
      <c r="AF364" s="827"/>
      <c r="AG364" s="827"/>
      <c r="AH364" s="827"/>
      <c r="AI364" s="828"/>
      <c r="AJ364" s="615" t="s">
        <v>6571</v>
      </c>
    </row>
    <row r="365" spans="1:36" s="567" customFormat="1" ht="15" customHeight="1">
      <c r="A365" s="615"/>
      <c r="B365" s="831" t="s">
        <v>7064</v>
      </c>
      <c r="C365" s="832"/>
      <c r="D365" s="832"/>
      <c r="E365" s="832"/>
      <c r="F365" s="832"/>
      <c r="G365" s="833"/>
      <c r="H365" s="834" t="s">
        <v>7626</v>
      </c>
      <c r="I365" s="835"/>
      <c r="J365" s="835"/>
      <c r="K365" s="835"/>
      <c r="L365" s="835"/>
      <c r="M365" s="835"/>
      <c r="N365" s="835"/>
      <c r="O365" s="835"/>
      <c r="P365" s="835"/>
      <c r="Q365" s="835"/>
      <c r="R365" s="835"/>
      <c r="S365" s="835"/>
      <c r="T365" s="835"/>
      <c r="U365" s="835"/>
      <c r="V365" s="835"/>
      <c r="W365" s="835"/>
      <c r="X365" s="835"/>
      <c r="Y365" s="835"/>
      <c r="Z365" s="835"/>
      <c r="AA365" s="835"/>
      <c r="AB365" s="835"/>
      <c r="AC365" s="836"/>
      <c r="AD365" s="624">
        <f>'CE MINISTERIALE'!AD365</f>
        <v>0</v>
      </c>
      <c r="AE365" s="851">
        <f>'CE MINISTERIALE'!AE365</f>
        <v>0</v>
      </c>
      <c r="AF365" s="851"/>
      <c r="AG365" s="851"/>
      <c r="AH365" s="851"/>
      <c r="AI365" s="852"/>
      <c r="AJ365" s="615" t="s">
        <v>6571</v>
      </c>
    </row>
    <row r="366" spans="1:36" s="567" customFormat="1" ht="15" customHeight="1">
      <c r="A366" s="626"/>
      <c r="B366" s="839" t="s">
        <v>4095</v>
      </c>
      <c r="C366" s="840"/>
      <c r="D366" s="840"/>
      <c r="E366" s="840"/>
      <c r="F366" s="840"/>
      <c r="G366" s="841"/>
      <c r="H366" s="842" t="s">
        <v>7627</v>
      </c>
      <c r="I366" s="843"/>
      <c r="J366" s="843"/>
      <c r="K366" s="843"/>
      <c r="L366" s="843"/>
      <c r="M366" s="843"/>
      <c r="N366" s="843"/>
      <c r="O366" s="843"/>
      <c r="P366" s="843"/>
      <c r="Q366" s="843"/>
      <c r="R366" s="843"/>
      <c r="S366" s="843"/>
      <c r="T366" s="843"/>
      <c r="U366" s="843"/>
      <c r="V366" s="843"/>
      <c r="W366" s="843"/>
      <c r="X366" s="843"/>
      <c r="Y366" s="843"/>
      <c r="Z366" s="843"/>
      <c r="AA366" s="843"/>
      <c r="AB366" s="843"/>
      <c r="AC366" s="844"/>
      <c r="AD366" s="621">
        <f>'CE MINISTERIALE'!AD366</f>
        <v>0</v>
      </c>
      <c r="AE366" s="827">
        <f>'CE MINISTERIALE'!AE366</f>
        <v>0</v>
      </c>
      <c r="AF366" s="827"/>
      <c r="AG366" s="827"/>
      <c r="AH366" s="827"/>
      <c r="AI366" s="828"/>
      <c r="AJ366" s="615" t="s">
        <v>6571</v>
      </c>
    </row>
    <row r="367" spans="1:36" s="567" customFormat="1" ht="15" customHeight="1">
      <c r="A367" s="626"/>
      <c r="B367" s="839" t="s">
        <v>4101</v>
      </c>
      <c r="C367" s="840"/>
      <c r="D367" s="840"/>
      <c r="E367" s="840"/>
      <c r="F367" s="840"/>
      <c r="G367" s="841"/>
      <c r="H367" s="842" t="s">
        <v>7628</v>
      </c>
      <c r="I367" s="843"/>
      <c r="J367" s="843"/>
      <c r="K367" s="843"/>
      <c r="L367" s="843"/>
      <c r="M367" s="843"/>
      <c r="N367" s="843"/>
      <c r="O367" s="843"/>
      <c r="P367" s="843"/>
      <c r="Q367" s="843"/>
      <c r="R367" s="843"/>
      <c r="S367" s="843"/>
      <c r="T367" s="843"/>
      <c r="U367" s="843"/>
      <c r="V367" s="843"/>
      <c r="W367" s="843"/>
      <c r="X367" s="843"/>
      <c r="Y367" s="843"/>
      <c r="Z367" s="843"/>
      <c r="AA367" s="843"/>
      <c r="AB367" s="843"/>
      <c r="AC367" s="844"/>
      <c r="AD367" s="621">
        <f>'CE MINISTERIALE'!AD367</f>
        <v>0</v>
      </c>
      <c r="AE367" s="827">
        <f>'CE MINISTERIALE'!AE367</f>
        <v>0</v>
      </c>
      <c r="AF367" s="827"/>
      <c r="AG367" s="827"/>
      <c r="AH367" s="827"/>
      <c r="AI367" s="828"/>
      <c r="AJ367" s="615" t="s">
        <v>6571</v>
      </c>
    </row>
    <row r="368" spans="1:36" s="567" customFormat="1" ht="15" customHeight="1">
      <c r="A368" s="626"/>
      <c r="B368" s="839" t="s">
        <v>7068</v>
      </c>
      <c r="C368" s="840"/>
      <c r="D368" s="840"/>
      <c r="E368" s="840"/>
      <c r="F368" s="840"/>
      <c r="G368" s="841"/>
      <c r="H368" s="842" t="s">
        <v>7629</v>
      </c>
      <c r="I368" s="843"/>
      <c r="J368" s="843"/>
      <c r="K368" s="843"/>
      <c r="L368" s="843"/>
      <c r="M368" s="843"/>
      <c r="N368" s="843"/>
      <c r="O368" s="843"/>
      <c r="P368" s="843"/>
      <c r="Q368" s="843"/>
      <c r="R368" s="843"/>
      <c r="S368" s="843"/>
      <c r="T368" s="843"/>
      <c r="U368" s="843"/>
      <c r="V368" s="843"/>
      <c r="W368" s="843"/>
      <c r="X368" s="843"/>
      <c r="Y368" s="843"/>
      <c r="Z368" s="843"/>
      <c r="AA368" s="843"/>
      <c r="AB368" s="843"/>
      <c r="AC368" s="844"/>
      <c r="AD368" s="621">
        <f>'CE MINISTERIALE'!AD368</f>
        <v>0</v>
      </c>
      <c r="AE368" s="827">
        <f>'CE MINISTERIALE'!AE368</f>
        <v>0</v>
      </c>
      <c r="AF368" s="827"/>
      <c r="AG368" s="827"/>
      <c r="AH368" s="827"/>
      <c r="AI368" s="828"/>
      <c r="AJ368" s="615" t="s">
        <v>6571</v>
      </c>
    </row>
    <row r="369" spans="1:36" s="567" customFormat="1" ht="15" customHeight="1">
      <c r="A369" s="615"/>
      <c r="B369" s="821" t="s">
        <v>7070</v>
      </c>
      <c r="C369" s="822"/>
      <c r="D369" s="822"/>
      <c r="E369" s="822"/>
      <c r="F369" s="822"/>
      <c r="G369" s="823"/>
      <c r="H369" s="824" t="s">
        <v>7630</v>
      </c>
      <c r="I369" s="825"/>
      <c r="J369" s="825"/>
      <c r="K369" s="825"/>
      <c r="L369" s="825"/>
      <c r="M369" s="825"/>
      <c r="N369" s="825"/>
      <c r="O369" s="825"/>
      <c r="P369" s="825"/>
      <c r="Q369" s="825"/>
      <c r="R369" s="825"/>
      <c r="S369" s="825"/>
      <c r="T369" s="825"/>
      <c r="U369" s="825"/>
      <c r="V369" s="825"/>
      <c r="W369" s="825"/>
      <c r="X369" s="825"/>
      <c r="Y369" s="825"/>
      <c r="Z369" s="825"/>
      <c r="AA369" s="825"/>
      <c r="AB369" s="825"/>
      <c r="AC369" s="826"/>
      <c r="AD369" s="624">
        <f>'CE MINISTERIALE'!AD369</f>
        <v>0</v>
      </c>
      <c r="AE369" s="829">
        <f>'CE MINISTERIALE'!AE369</f>
        <v>0</v>
      </c>
      <c r="AF369" s="829"/>
      <c r="AG369" s="829"/>
      <c r="AH369" s="829"/>
      <c r="AI369" s="830"/>
      <c r="AJ369" s="615" t="s">
        <v>6571</v>
      </c>
    </row>
    <row r="370" spans="1:36" s="567" customFormat="1" ht="15" customHeight="1">
      <c r="A370" s="615"/>
      <c r="B370" s="831" t="s">
        <v>7072</v>
      </c>
      <c r="C370" s="832"/>
      <c r="D370" s="832"/>
      <c r="E370" s="832"/>
      <c r="F370" s="832"/>
      <c r="G370" s="833"/>
      <c r="H370" s="834" t="s">
        <v>7631</v>
      </c>
      <c r="I370" s="835"/>
      <c r="J370" s="835"/>
      <c r="K370" s="835"/>
      <c r="L370" s="835"/>
      <c r="M370" s="835"/>
      <c r="N370" s="835"/>
      <c r="O370" s="835"/>
      <c r="P370" s="835"/>
      <c r="Q370" s="835"/>
      <c r="R370" s="835"/>
      <c r="S370" s="835"/>
      <c r="T370" s="835"/>
      <c r="U370" s="835"/>
      <c r="V370" s="835"/>
      <c r="W370" s="835"/>
      <c r="X370" s="835"/>
      <c r="Y370" s="835"/>
      <c r="Z370" s="835"/>
      <c r="AA370" s="835"/>
      <c r="AB370" s="835"/>
      <c r="AC370" s="836"/>
      <c r="AD370" s="624">
        <f>'CE MINISTERIALE'!AD370</f>
        <v>0</v>
      </c>
      <c r="AE370" s="851">
        <f>'CE MINISTERIALE'!AE370</f>
        <v>0</v>
      </c>
      <c r="AF370" s="851"/>
      <c r="AG370" s="851"/>
      <c r="AH370" s="851"/>
      <c r="AI370" s="852"/>
      <c r="AJ370" s="615" t="s">
        <v>6571</v>
      </c>
    </row>
    <row r="371" spans="1:36" s="567" customFormat="1" ht="15" customHeight="1">
      <c r="A371" s="626"/>
      <c r="B371" s="839" t="s">
        <v>4200</v>
      </c>
      <c r="C371" s="840"/>
      <c r="D371" s="840"/>
      <c r="E371" s="840"/>
      <c r="F371" s="840"/>
      <c r="G371" s="841"/>
      <c r="H371" s="842" t="s">
        <v>7632</v>
      </c>
      <c r="I371" s="843"/>
      <c r="J371" s="843"/>
      <c r="K371" s="843"/>
      <c r="L371" s="843"/>
      <c r="M371" s="843"/>
      <c r="N371" s="843"/>
      <c r="O371" s="843"/>
      <c r="P371" s="843"/>
      <c r="Q371" s="843"/>
      <c r="R371" s="843"/>
      <c r="S371" s="843"/>
      <c r="T371" s="843"/>
      <c r="U371" s="843"/>
      <c r="V371" s="843"/>
      <c r="W371" s="843"/>
      <c r="X371" s="843"/>
      <c r="Y371" s="843"/>
      <c r="Z371" s="843"/>
      <c r="AA371" s="843"/>
      <c r="AB371" s="843"/>
      <c r="AC371" s="844"/>
      <c r="AD371" s="621">
        <f>'CE MINISTERIALE'!AD371</f>
        <v>0</v>
      </c>
      <c r="AE371" s="827">
        <f>'CE MINISTERIALE'!AE371</f>
        <v>0</v>
      </c>
      <c r="AF371" s="827"/>
      <c r="AG371" s="827"/>
      <c r="AH371" s="827"/>
      <c r="AI371" s="828"/>
      <c r="AJ371" s="615" t="s">
        <v>6571</v>
      </c>
    </row>
    <row r="372" spans="1:36" s="567" customFormat="1" ht="15" customHeight="1">
      <c r="A372" s="626"/>
      <c r="B372" s="839" t="s">
        <v>4205</v>
      </c>
      <c r="C372" s="840"/>
      <c r="D372" s="840"/>
      <c r="E372" s="840"/>
      <c r="F372" s="840"/>
      <c r="G372" s="841"/>
      <c r="H372" s="842" t="s">
        <v>7633</v>
      </c>
      <c r="I372" s="843"/>
      <c r="J372" s="843"/>
      <c r="K372" s="843"/>
      <c r="L372" s="843"/>
      <c r="M372" s="843"/>
      <c r="N372" s="843"/>
      <c r="O372" s="843"/>
      <c r="P372" s="843"/>
      <c r="Q372" s="843"/>
      <c r="R372" s="843"/>
      <c r="S372" s="843"/>
      <c r="T372" s="843"/>
      <c r="U372" s="843"/>
      <c r="V372" s="843"/>
      <c r="W372" s="843"/>
      <c r="X372" s="843"/>
      <c r="Y372" s="843"/>
      <c r="Z372" s="843"/>
      <c r="AA372" s="843"/>
      <c r="AB372" s="843"/>
      <c r="AC372" s="844"/>
      <c r="AD372" s="621">
        <f>'CE MINISTERIALE'!AD372</f>
        <v>0</v>
      </c>
      <c r="AE372" s="827">
        <f>'CE MINISTERIALE'!AE372</f>
        <v>0</v>
      </c>
      <c r="AF372" s="827"/>
      <c r="AG372" s="827"/>
      <c r="AH372" s="827"/>
      <c r="AI372" s="828"/>
      <c r="AJ372" s="615" t="s">
        <v>6571</v>
      </c>
    </row>
    <row r="373" spans="1:36" s="567" customFormat="1" ht="15" customHeight="1">
      <c r="A373" s="626"/>
      <c r="B373" s="839" t="s">
        <v>7076</v>
      </c>
      <c r="C373" s="840"/>
      <c r="D373" s="840"/>
      <c r="E373" s="840"/>
      <c r="F373" s="840"/>
      <c r="G373" s="841"/>
      <c r="H373" s="842" t="s">
        <v>7634</v>
      </c>
      <c r="I373" s="843"/>
      <c r="J373" s="843"/>
      <c r="K373" s="843"/>
      <c r="L373" s="843"/>
      <c r="M373" s="843"/>
      <c r="N373" s="843"/>
      <c r="O373" s="843"/>
      <c r="P373" s="843"/>
      <c r="Q373" s="843"/>
      <c r="R373" s="843"/>
      <c r="S373" s="843"/>
      <c r="T373" s="843"/>
      <c r="U373" s="843"/>
      <c r="V373" s="843"/>
      <c r="W373" s="843"/>
      <c r="X373" s="843"/>
      <c r="Y373" s="843"/>
      <c r="Z373" s="843"/>
      <c r="AA373" s="843"/>
      <c r="AB373" s="843"/>
      <c r="AC373" s="844"/>
      <c r="AD373" s="621">
        <f>'CE MINISTERIALE'!AD373</f>
        <v>0</v>
      </c>
      <c r="AE373" s="827">
        <f>'CE MINISTERIALE'!AE373</f>
        <v>0</v>
      </c>
      <c r="AF373" s="827"/>
      <c r="AG373" s="827"/>
      <c r="AH373" s="827"/>
      <c r="AI373" s="828"/>
      <c r="AJ373" s="615" t="s">
        <v>6571</v>
      </c>
    </row>
    <row r="374" spans="1:36" s="567" customFormat="1" ht="15" customHeight="1">
      <c r="A374" s="615"/>
      <c r="B374" s="831" t="s">
        <v>7078</v>
      </c>
      <c r="C374" s="832"/>
      <c r="D374" s="832"/>
      <c r="E374" s="832"/>
      <c r="F374" s="832"/>
      <c r="G374" s="833"/>
      <c r="H374" s="834" t="s">
        <v>7635</v>
      </c>
      <c r="I374" s="835"/>
      <c r="J374" s="835"/>
      <c r="K374" s="835"/>
      <c r="L374" s="835"/>
      <c r="M374" s="835"/>
      <c r="N374" s="835"/>
      <c r="O374" s="835"/>
      <c r="P374" s="835"/>
      <c r="Q374" s="835"/>
      <c r="R374" s="835"/>
      <c r="S374" s="835"/>
      <c r="T374" s="835"/>
      <c r="U374" s="835"/>
      <c r="V374" s="835"/>
      <c r="W374" s="835"/>
      <c r="X374" s="835"/>
      <c r="Y374" s="835"/>
      <c r="Z374" s="835"/>
      <c r="AA374" s="835"/>
      <c r="AB374" s="835"/>
      <c r="AC374" s="836"/>
      <c r="AD374" s="624">
        <f>'CE MINISTERIALE'!AD374</f>
        <v>0</v>
      </c>
      <c r="AE374" s="851">
        <f>'CE MINISTERIALE'!AE374</f>
        <v>0</v>
      </c>
      <c r="AF374" s="851"/>
      <c r="AG374" s="851"/>
      <c r="AH374" s="851"/>
      <c r="AI374" s="852"/>
      <c r="AJ374" s="615" t="s">
        <v>6571</v>
      </c>
    </row>
    <row r="375" spans="1:36" s="567" customFormat="1" ht="15" customHeight="1">
      <c r="A375" s="626"/>
      <c r="B375" s="839" t="s">
        <v>4214</v>
      </c>
      <c r="C375" s="840"/>
      <c r="D375" s="840"/>
      <c r="E375" s="840"/>
      <c r="F375" s="840"/>
      <c r="G375" s="841"/>
      <c r="H375" s="842" t="s">
        <v>7636</v>
      </c>
      <c r="I375" s="843"/>
      <c r="J375" s="843"/>
      <c r="K375" s="843"/>
      <c r="L375" s="843"/>
      <c r="M375" s="843"/>
      <c r="N375" s="843"/>
      <c r="O375" s="843"/>
      <c r="P375" s="843"/>
      <c r="Q375" s="843"/>
      <c r="R375" s="843"/>
      <c r="S375" s="843"/>
      <c r="T375" s="843"/>
      <c r="U375" s="843"/>
      <c r="V375" s="843"/>
      <c r="W375" s="843"/>
      <c r="X375" s="843"/>
      <c r="Y375" s="843"/>
      <c r="Z375" s="843"/>
      <c r="AA375" s="843"/>
      <c r="AB375" s="843"/>
      <c r="AC375" s="844"/>
      <c r="AD375" s="621">
        <f>'CE MINISTERIALE'!AD375</f>
        <v>0</v>
      </c>
      <c r="AE375" s="827">
        <f>'CE MINISTERIALE'!AE375</f>
        <v>0</v>
      </c>
      <c r="AF375" s="827"/>
      <c r="AG375" s="827"/>
      <c r="AH375" s="827"/>
      <c r="AI375" s="828"/>
      <c r="AJ375" s="615" t="s">
        <v>6571</v>
      </c>
    </row>
    <row r="376" spans="1:36" s="567" customFormat="1" ht="15" customHeight="1">
      <c r="A376" s="626"/>
      <c r="B376" s="839" t="s">
        <v>4219</v>
      </c>
      <c r="C376" s="840"/>
      <c r="D376" s="840"/>
      <c r="E376" s="840"/>
      <c r="F376" s="840"/>
      <c r="G376" s="841"/>
      <c r="H376" s="842" t="s">
        <v>7637</v>
      </c>
      <c r="I376" s="843"/>
      <c r="J376" s="843"/>
      <c r="K376" s="843"/>
      <c r="L376" s="843"/>
      <c r="M376" s="843"/>
      <c r="N376" s="843"/>
      <c r="O376" s="843"/>
      <c r="P376" s="843"/>
      <c r="Q376" s="843"/>
      <c r="R376" s="843"/>
      <c r="S376" s="843"/>
      <c r="T376" s="843"/>
      <c r="U376" s="843"/>
      <c r="V376" s="843"/>
      <c r="W376" s="843"/>
      <c r="X376" s="843"/>
      <c r="Y376" s="843"/>
      <c r="Z376" s="843"/>
      <c r="AA376" s="843"/>
      <c r="AB376" s="843"/>
      <c r="AC376" s="844"/>
      <c r="AD376" s="621">
        <f>'CE MINISTERIALE'!AD376</f>
        <v>0</v>
      </c>
      <c r="AE376" s="827">
        <f>'CE MINISTERIALE'!AE376</f>
        <v>0</v>
      </c>
      <c r="AF376" s="827"/>
      <c r="AG376" s="827"/>
      <c r="AH376" s="827"/>
      <c r="AI376" s="828"/>
      <c r="AJ376" s="615" t="s">
        <v>6571</v>
      </c>
    </row>
    <row r="377" spans="1:36" s="567" customFormat="1" ht="15" customHeight="1">
      <c r="A377" s="626"/>
      <c r="B377" s="839" t="s">
        <v>7082</v>
      </c>
      <c r="C377" s="840"/>
      <c r="D377" s="840"/>
      <c r="E377" s="840"/>
      <c r="F377" s="840"/>
      <c r="G377" s="841"/>
      <c r="H377" s="842" t="s">
        <v>7638</v>
      </c>
      <c r="I377" s="843"/>
      <c r="J377" s="843"/>
      <c r="K377" s="843"/>
      <c r="L377" s="843"/>
      <c r="M377" s="843"/>
      <c r="N377" s="843"/>
      <c r="O377" s="843"/>
      <c r="P377" s="843"/>
      <c r="Q377" s="843"/>
      <c r="R377" s="843"/>
      <c r="S377" s="843"/>
      <c r="T377" s="843"/>
      <c r="U377" s="843"/>
      <c r="V377" s="843"/>
      <c r="W377" s="843"/>
      <c r="X377" s="843"/>
      <c r="Y377" s="843"/>
      <c r="Z377" s="843"/>
      <c r="AA377" s="843"/>
      <c r="AB377" s="843"/>
      <c r="AC377" s="844"/>
      <c r="AD377" s="621">
        <f>'CE MINISTERIALE'!AD377</f>
        <v>0</v>
      </c>
      <c r="AE377" s="827">
        <f>'CE MINISTERIALE'!AE377</f>
        <v>0</v>
      </c>
      <c r="AF377" s="827"/>
      <c r="AG377" s="827"/>
      <c r="AH377" s="827"/>
      <c r="AI377" s="828"/>
      <c r="AJ377" s="615" t="s">
        <v>6571</v>
      </c>
    </row>
    <row r="378" spans="1:36" s="567" customFormat="1" ht="15" customHeight="1">
      <c r="A378" s="615"/>
      <c r="B378" s="821" t="s">
        <v>7084</v>
      </c>
      <c r="C378" s="822"/>
      <c r="D378" s="822"/>
      <c r="E378" s="822"/>
      <c r="F378" s="822"/>
      <c r="G378" s="823"/>
      <c r="H378" s="824" t="s">
        <v>7639</v>
      </c>
      <c r="I378" s="825"/>
      <c r="J378" s="825"/>
      <c r="K378" s="825"/>
      <c r="L378" s="825"/>
      <c r="M378" s="825"/>
      <c r="N378" s="825"/>
      <c r="O378" s="825"/>
      <c r="P378" s="825"/>
      <c r="Q378" s="825"/>
      <c r="R378" s="825"/>
      <c r="S378" s="825"/>
      <c r="T378" s="825"/>
      <c r="U378" s="825"/>
      <c r="V378" s="825"/>
      <c r="W378" s="825"/>
      <c r="X378" s="825"/>
      <c r="Y378" s="825"/>
      <c r="Z378" s="825"/>
      <c r="AA378" s="825"/>
      <c r="AB378" s="825"/>
      <c r="AC378" s="826"/>
      <c r="AD378" s="624">
        <f>'CE MINISTERIALE'!AD378</f>
        <v>0</v>
      </c>
      <c r="AE378" s="829">
        <f>'CE MINISTERIALE'!AE378</f>
        <v>0</v>
      </c>
      <c r="AF378" s="829"/>
      <c r="AG378" s="829"/>
      <c r="AH378" s="829"/>
      <c r="AI378" s="830"/>
      <c r="AJ378" s="615" t="s">
        <v>6571</v>
      </c>
    </row>
    <row r="379" spans="1:36" s="567" customFormat="1" ht="15" customHeight="1">
      <c r="A379" s="615"/>
      <c r="B379" s="839" t="s">
        <v>5049</v>
      </c>
      <c r="C379" s="840"/>
      <c r="D379" s="840"/>
      <c r="E379" s="840"/>
      <c r="F379" s="840"/>
      <c r="G379" s="841"/>
      <c r="H379" s="842" t="s">
        <v>7640</v>
      </c>
      <c r="I379" s="843"/>
      <c r="J379" s="843"/>
      <c r="K379" s="843"/>
      <c r="L379" s="843"/>
      <c r="M379" s="843"/>
      <c r="N379" s="843"/>
      <c r="O379" s="843"/>
      <c r="P379" s="843"/>
      <c r="Q379" s="843"/>
      <c r="R379" s="843"/>
      <c r="S379" s="843"/>
      <c r="T379" s="843"/>
      <c r="U379" s="843"/>
      <c r="V379" s="843"/>
      <c r="W379" s="843"/>
      <c r="X379" s="843"/>
      <c r="Y379" s="843"/>
      <c r="Z379" s="843"/>
      <c r="AA379" s="843"/>
      <c r="AB379" s="843"/>
      <c r="AC379" s="844"/>
      <c r="AD379" s="621">
        <f>'CE MINISTERIALE'!AD379</f>
        <v>0</v>
      </c>
      <c r="AE379" s="827">
        <f>'CE MINISTERIALE'!AE379</f>
        <v>0</v>
      </c>
      <c r="AF379" s="827"/>
      <c r="AG379" s="827"/>
      <c r="AH379" s="827"/>
      <c r="AI379" s="828"/>
      <c r="AJ379" s="615" t="s">
        <v>6571</v>
      </c>
    </row>
    <row r="380" spans="1:36" s="567" customFormat="1" ht="15" customHeight="1">
      <c r="A380" s="615"/>
      <c r="B380" s="839" t="s">
        <v>5077</v>
      </c>
      <c r="C380" s="840"/>
      <c r="D380" s="840"/>
      <c r="E380" s="840"/>
      <c r="F380" s="840"/>
      <c r="G380" s="841"/>
      <c r="H380" s="842" t="s">
        <v>7641</v>
      </c>
      <c r="I380" s="843"/>
      <c r="J380" s="843"/>
      <c r="K380" s="843"/>
      <c r="L380" s="843"/>
      <c r="M380" s="843"/>
      <c r="N380" s="843"/>
      <c r="O380" s="843"/>
      <c r="P380" s="843"/>
      <c r="Q380" s="843"/>
      <c r="R380" s="843"/>
      <c r="S380" s="843"/>
      <c r="T380" s="843"/>
      <c r="U380" s="843"/>
      <c r="V380" s="843"/>
      <c r="W380" s="843"/>
      <c r="X380" s="843"/>
      <c r="Y380" s="843"/>
      <c r="Z380" s="843"/>
      <c r="AA380" s="843"/>
      <c r="AB380" s="843"/>
      <c r="AC380" s="844"/>
      <c r="AD380" s="621">
        <f>'CE MINISTERIALE'!AD380</f>
        <v>0</v>
      </c>
      <c r="AE380" s="827">
        <f>'CE MINISTERIALE'!AE380</f>
        <v>0</v>
      </c>
      <c r="AF380" s="827"/>
      <c r="AG380" s="827"/>
      <c r="AH380" s="827"/>
      <c r="AI380" s="828"/>
      <c r="AJ380" s="615" t="s">
        <v>6571</v>
      </c>
    </row>
    <row r="381" spans="1:36" s="567" customFormat="1" ht="15" customHeight="1">
      <c r="A381" s="615"/>
      <c r="B381" s="831" t="s">
        <v>7088</v>
      </c>
      <c r="C381" s="832"/>
      <c r="D381" s="832"/>
      <c r="E381" s="832"/>
      <c r="F381" s="832"/>
      <c r="G381" s="833"/>
      <c r="H381" s="834" t="s">
        <v>7642</v>
      </c>
      <c r="I381" s="835"/>
      <c r="J381" s="835"/>
      <c r="K381" s="835"/>
      <c r="L381" s="835"/>
      <c r="M381" s="835"/>
      <c r="N381" s="835"/>
      <c r="O381" s="835"/>
      <c r="P381" s="835"/>
      <c r="Q381" s="835"/>
      <c r="R381" s="835"/>
      <c r="S381" s="835"/>
      <c r="T381" s="835"/>
      <c r="U381" s="835"/>
      <c r="V381" s="835"/>
      <c r="W381" s="835"/>
      <c r="X381" s="835"/>
      <c r="Y381" s="835"/>
      <c r="Z381" s="835"/>
      <c r="AA381" s="835"/>
      <c r="AB381" s="835"/>
      <c r="AC381" s="836"/>
      <c r="AD381" s="624">
        <f>'CE MINISTERIALE'!AD381</f>
        <v>0</v>
      </c>
      <c r="AE381" s="851">
        <f>'CE MINISTERIALE'!AE381</f>
        <v>0</v>
      </c>
      <c r="AF381" s="851"/>
      <c r="AG381" s="851"/>
      <c r="AH381" s="851"/>
      <c r="AI381" s="852"/>
      <c r="AJ381" s="615" t="s">
        <v>6571</v>
      </c>
    </row>
    <row r="382" spans="1:36" s="567" customFormat="1" ht="30.6" customHeight="1">
      <c r="A382" s="615"/>
      <c r="B382" s="839" t="s">
        <v>3520</v>
      </c>
      <c r="C382" s="840"/>
      <c r="D382" s="840"/>
      <c r="E382" s="840"/>
      <c r="F382" s="840"/>
      <c r="G382" s="841"/>
      <c r="H382" s="842" t="s">
        <v>7643</v>
      </c>
      <c r="I382" s="843"/>
      <c r="J382" s="843"/>
      <c r="K382" s="843"/>
      <c r="L382" s="843"/>
      <c r="M382" s="843"/>
      <c r="N382" s="843"/>
      <c r="O382" s="843"/>
      <c r="P382" s="843"/>
      <c r="Q382" s="843"/>
      <c r="R382" s="843"/>
      <c r="S382" s="843"/>
      <c r="T382" s="843"/>
      <c r="U382" s="843"/>
      <c r="V382" s="843"/>
      <c r="W382" s="843"/>
      <c r="X382" s="843"/>
      <c r="Y382" s="843"/>
      <c r="Z382" s="843"/>
      <c r="AA382" s="843"/>
      <c r="AB382" s="843"/>
      <c r="AC382" s="844"/>
      <c r="AD382" s="621">
        <f>'CE MINISTERIALE'!AD382</f>
        <v>0</v>
      </c>
      <c r="AE382" s="827">
        <f>'CE MINISTERIALE'!AE382</f>
        <v>0</v>
      </c>
      <c r="AF382" s="827"/>
      <c r="AG382" s="827"/>
      <c r="AH382" s="827"/>
      <c r="AI382" s="828"/>
      <c r="AJ382" s="615" t="s">
        <v>6571</v>
      </c>
    </row>
    <row r="383" spans="1:36" s="567" customFormat="1" ht="15" customHeight="1">
      <c r="A383" s="626"/>
      <c r="B383" s="839" t="s">
        <v>3564</v>
      </c>
      <c r="C383" s="840"/>
      <c r="D383" s="840"/>
      <c r="E383" s="840"/>
      <c r="F383" s="840"/>
      <c r="G383" s="841"/>
      <c r="H383" s="842" t="s">
        <v>7644</v>
      </c>
      <c r="I383" s="843"/>
      <c r="J383" s="843"/>
      <c r="K383" s="843"/>
      <c r="L383" s="843"/>
      <c r="M383" s="843"/>
      <c r="N383" s="843"/>
      <c r="O383" s="843"/>
      <c r="P383" s="843"/>
      <c r="Q383" s="843"/>
      <c r="R383" s="843"/>
      <c r="S383" s="843"/>
      <c r="T383" s="843"/>
      <c r="U383" s="843"/>
      <c r="V383" s="843"/>
      <c r="W383" s="843"/>
      <c r="X383" s="843"/>
      <c r="Y383" s="843"/>
      <c r="Z383" s="843"/>
      <c r="AA383" s="843"/>
      <c r="AB383" s="843"/>
      <c r="AC383" s="844"/>
      <c r="AD383" s="621">
        <f>'CE MINISTERIALE'!AD383</f>
        <v>0</v>
      </c>
      <c r="AE383" s="827">
        <f>'CE MINISTERIALE'!AE383</f>
        <v>0</v>
      </c>
      <c r="AF383" s="827"/>
      <c r="AG383" s="827"/>
      <c r="AH383" s="827"/>
      <c r="AI383" s="828"/>
      <c r="AJ383" s="615" t="s">
        <v>6571</v>
      </c>
    </row>
    <row r="384" spans="1:36" s="567" customFormat="1" ht="19.899999999999999" customHeight="1">
      <c r="A384" s="615"/>
      <c r="B384" s="855" t="s">
        <v>7092</v>
      </c>
      <c r="C384" s="856"/>
      <c r="D384" s="856"/>
      <c r="E384" s="856"/>
      <c r="F384" s="856"/>
      <c r="G384" s="857"/>
      <c r="H384" s="858" t="s">
        <v>7645</v>
      </c>
      <c r="I384" s="859"/>
      <c r="J384" s="859"/>
      <c r="K384" s="859"/>
      <c r="L384" s="859"/>
      <c r="M384" s="859"/>
      <c r="N384" s="859"/>
      <c r="O384" s="859"/>
      <c r="P384" s="859"/>
      <c r="Q384" s="859"/>
      <c r="R384" s="859"/>
      <c r="S384" s="859"/>
      <c r="T384" s="859"/>
      <c r="U384" s="859"/>
      <c r="V384" s="859"/>
      <c r="W384" s="859"/>
      <c r="X384" s="859"/>
      <c r="Y384" s="859"/>
      <c r="Z384" s="859"/>
      <c r="AA384" s="859"/>
      <c r="AB384" s="859"/>
      <c r="AC384" s="860"/>
      <c r="AD384" s="645">
        <f>'CE MINISTERIALE'!AD384</f>
        <v>0</v>
      </c>
      <c r="AE384" s="851">
        <f>'CE MINISTERIALE'!AE384</f>
        <v>0</v>
      </c>
      <c r="AF384" s="851"/>
      <c r="AG384" s="851"/>
      <c r="AH384" s="851"/>
      <c r="AI384" s="852"/>
      <c r="AJ384" s="615" t="s">
        <v>6571</v>
      </c>
    </row>
    <row r="385" spans="1:36" s="567" customFormat="1" ht="15" customHeight="1">
      <c r="A385" s="615"/>
      <c r="B385" s="821" t="s">
        <v>4479</v>
      </c>
      <c r="C385" s="822"/>
      <c r="D385" s="822"/>
      <c r="E385" s="822"/>
      <c r="F385" s="822"/>
      <c r="G385" s="823"/>
      <c r="H385" s="824" t="s">
        <v>7646</v>
      </c>
      <c r="I385" s="825"/>
      <c r="J385" s="825"/>
      <c r="K385" s="825"/>
      <c r="L385" s="825"/>
      <c r="M385" s="825"/>
      <c r="N385" s="825"/>
      <c r="O385" s="825"/>
      <c r="P385" s="825"/>
      <c r="Q385" s="825"/>
      <c r="R385" s="825"/>
      <c r="S385" s="825"/>
      <c r="T385" s="825"/>
      <c r="U385" s="825"/>
      <c r="V385" s="825"/>
      <c r="W385" s="825"/>
      <c r="X385" s="825"/>
      <c r="Y385" s="825"/>
      <c r="Z385" s="825"/>
      <c r="AA385" s="825"/>
      <c r="AB385" s="825"/>
      <c r="AC385" s="826"/>
      <c r="AD385" s="621">
        <f>'CE MINISTERIALE'!AD385</f>
        <v>0</v>
      </c>
      <c r="AE385" s="853">
        <f>'CE MINISTERIALE'!AE385</f>
        <v>0</v>
      </c>
      <c r="AF385" s="853"/>
      <c r="AG385" s="853"/>
      <c r="AH385" s="853"/>
      <c r="AI385" s="854"/>
      <c r="AJ385" s="615" t="s">
        <v>6571</v>
      </c>
    </row>
    <row r="386" spans="1:36" s="567" customFormat="1" ht="15" customHeight="1">
      <c r="A386" s="615"/>
      <c r="B386" s="821" t="s">
        <v>7095</v>
      </c>
      <c r="C386" s="822"/>
      <c r="D386" s="822"/>
      <c r="E386" s="822"/>
      <c r="F386" s="822"/>
      <c r="G386" s="823"/>
      <c r="H386" s="824" t="s">
        <v>7647</v>
      </c>
      <c r="I386" s="825"/>
      <c r="J386" s="825"/>
      <c r="K386" s="825"/>
      <c r="L386" s="825"/>
      <c r="M386" s="825"/>
      <c r="N386" s="825"/>
      <c r="O386" s="825"/>
      <c r="P386" s="825"/>
      <c r="Q386" s="825"/>
      <c r="R386" s="825"/>
      <c r="S386" s="825"/>
      <c r="T386" s="825"/>
      <c r="U386" s="825"/>
      <c r="V386" s="825"/>
      <c r="W386" s="825"/>
      <c r="X386" s="825"/>
      <c r="Y386" s="825"/>
      <c r="Z386" s="825"/>
      <c r="AA386" s="825"/>
      <c r="AB386" s="825"/>
      <c r="AC386" s="826"/>
      <c r="AD386" s="624">
        <f>'CE MINISTERIALE'!AD386</f>
        <v>0</v>
      </c>
      <c r="AE386" s="851">
        <f>'CE MINISTERIALE'!AE386</f>
        <v>0</v>
      </c>
      <c r="AF386" s="851"/>
      <c r="AG386" s="851"/>
      <c r="AH386" s="851"/>
      <c r="AI386" s="852"/>
      <c r="AJ386" s="615" t="s">
        <v>6571</v>
      </c>
    </row>
    <row r="387" spans="1:36" s="567" customFormat="1" ht="15" customHeight="1">
      <c r="A387" s="615"/>
      <c r="B387" s="821" t="s">
        <v>7097</v>
      </c>
      <c r="C387" s="822"/>
      <c r="D387" s="822"/>
      <c r="E387" s="822"/>
      <c r="F387" s="822"/>
      <c r="G387" s="823"/>
      <c r="H387" s="824" t="s">
        <v>7648</v>
      </c>
      <c r="I387" s="825"/>
      <c r="J387" s="825"/>
      <c r="K387" s="825"/>
      <c r="L387" s="825"/>
      <c r="M387" s="825"/>
      <c r="N387" s="825"/>
      <c r="O387" s="825"/>
      <c r="P387" s="825"/>
      <c r="Q387" s="825"/>
      <c r="R387" s="825"/>
      <c r="S387" s="825"/>
      <c r="T387" s="825"/>
      <c r="U387" s="825"/>
      <c r="V387" s="825"/>
      <c r="W387" s="825"/>
      <c r="X387" s="825"/>
      <c r="Y387" s="825"/>
      <c r="Z387" s="825"/>
      <c r="AA387" s="825"/>
      <c r="AB387" s="825"/>
      <c r="AC387" s="826"/>
      <c r="AD387" s="624">
        <f>'CE MINISTERIALE'!AD387</f>
        <v>0</v>
      </c>
      <c r="AE387" s="829">
        <f>'CE MINISTERIALE'!AE387</f>
        <v>0</v>
      </c>
      <c r="AF387" s="829"/>
      <c r="AG387" s="829"/>
      <c r="AH387" s="829"/>
      <c r="AI387" s="830"/>
      <c r="AJ387" s="615" t="s">
        <v>6571</v>
      </c>
    </row>
    <row r="388" spans="1:36" s="567" customFormat="1" ht="15" customHeight="1">
      <c r="A388" s="615"/>
      <c r="B388" s="839" t="s">
        <v>7099</v>
      </c>
      <c r="C388" s="840"/>
      <c r="D388" s="840"/>
      <c r="E388" s="840"/>
      <c r="F388" s="840"/>
      <c r="G388" s="841"/>
      <c r="H388" s="842" t="s">
        <v>7649</v>
      </c>
      <c r="I388" s="843"/>
      <c r="J388" s="843"/>
      <c r="K388" s="843"/>
      <c r="L388" s="843"/>
      <c r="M388" s="843"/>
      <c r="N388" s="843"/>
      <c r="O388" s="843"/>
      <c r="P388" s="843"/>
      <c r="Q388" s="843"/>
      <c r="R388" s="843"/>
      <c r="S388" s="843"/>
      <c r="T388" s="843"/>
      <c r="U388" s="843"/>
      <c r="V388" s="843"/>
      <c r="W388" s="843"/>
      <c r="X388" s="843"/>
      <c r="Y388" s="843"/>
      <c r="Z388" s="843"/>
      <c r="AA388" s="843"/>
      <c r="AB388" s="843"/>
      <c r="AC388" s="844"/>
      <c r="AD388" s="621">
        <f>'CE MINISTERIALE'!AD388</f>
        <v>0</v>
      </c>
      <c r="AE388" s="827">
        <f>'CE MINISTERIALE'!AE388</f>
        <v>0</v>
      </c>
      <c r="AF388" s="827"/>
      <c r="AG388" s="827"/>
      <c r="AH388" s="827"/>
      <c r="AI388" s="828"/>
      <c r="AJ388" s="615" t="s">
        <v>6571</v>
      </c>
    </row>
    <row r="389" spans="1:36" s="567" customFormat="1" ht="15" customHeight="1">
      <c r="A389" s="615"/>
      <c r="B389" s="839" t="s">
        <v>4521</v>
      </c>
      <c r="C389" s="840"/>
      <c r="D389" s="840"/>
      <c r="E389" s="840"/>
      <c r="F389" s="840"/>
      <c r="G389" s="841"/>
      <c r="H389" s="842" t="s">
        <v>7650</v>
      </c>
      <c r="I389" s="843"/>
      <c r="J389" s="843"/>
      <c r="K389" s="843"/>
      <c r="L389" s="843"/>
      <c r="M389" s="843"/>
      <c r="N389" s="843"/>
      <c r="O389" s="843"/>
      <c r="P389" s="843"/>
      <c r="Q389" s="843"/>
      <c r="R389" s="843"/>
      <c r="S389" s="843"/>
      <c r="T389" s="843"/>
      <c r="U389" s="843"/>
      <c r="V389" s="843"/>
      <c r="W389" s="843"/>
      <c r="X389" s="843"/>
      <c r="Y389" s="843"/>
      <c r="Z389" s="843"/>
      <c r="AA389" s="843"/>
      <c r="AB389" s="843"/>
      <c r="AC389" s="844"/>
      <c r="AD389" s="621">
        <f>'CE MINISTERIALE'!AD389</f>
        <v>0</v>
      </c>
      <c r="AE389" s="851">
        <f>'CE MINISTERIALE'!AE389</f>
        <v>0</v>
      </c>
      <c r="AF389" s="851"/>
      <c r="AG389" s="851"/>
      <c r="AH389" s="851"/>
      <c r="AI389" s="852"/>
      <c r="AJ389" s="615" t="s">
        <v>6571</v>
      </c>
    </row>
    <row r="390" spans="1:36" s="567" customFormat="1" ht="15" customHeight="1">
      <c r="A390" s="615"/>
      <c r="B390" s="821" t="s">
        <v>4530</v>
      </c>
      <c r="C390" s="822"/>
      <c r="D390" s="822"/>
      <c r="E390" s="822"/>
      <c r="F390" s="822"/>
      <c r="G390" s="823"/>
      <c r="H390" s="824" t="s">
        <v>7651</v>
      </c>
      <c r="I390" s="825"/>
      <c r="J390" s="825"/>
      <c r="K390" s="825"/>
      <c r="L390" s="825"/>
      <c r="M390" s="825"/>
      <c r="N390" s="825"/>
      <c r="O390" s="825"/>
      <c r="P390" s="825"/>
      <c r="Q390" s="825"/>
      <c r="R390" s="825"/>
      <c r="S390" s="825"/>
      <c r="T390" s="825"/>
      <c r="U390" s="825"/>
      <c r="V390" s="825"/>
      <c r="W390" s="825"/>
      <c r="X390" s="825"/>
      <c r="Y390" s="825"/>
      <c r="Z390" s="825"/>
      <c r="AA390" s="825"/>
      <c r="AB390" s="825"/>
      <c r="AC390" s="826"/>
      <c r="AD390" s="621">
        <f>'CE MINISTERIALE'!AD390</f>
        <v>0</v>
      </c>
      <c r="AE390" s="827">
        <f>'CE MINISTERIALE'!AE390</f>
        <v>0</v>
      </c>
      <c r="AF390" s="827"/>
      <c r="AG390" s="827"/>
      <c r="AH390" s="827"/>
      <c r="AI390" s="828"/>
      <c r="AJ390" s="615" t="s">
        <v>6571</v>
      </c>
    </row>
    <row r="391" spans="1:36" s="567" customFormat="1" ht="15" customHeight="1">
      <c r="A391" s="615"/>
      <c r="B391" s="821" t="s">
        <v>7103</v>
      </c>
      <c r="C391" s="822"/>
      <c r="D391" s="822"/>
      <c r="E391" s="822"/>
      <c r="F391" s="822"/>
      <c r="G391" s="823"/>
      <c r="H391" s="824" t="s">
        <v>7652</v>
      </c>
      <c r="I391" s="825"/>
      <c r="J391" s="825"/>
      <c r="K391" s="825"/>
      <c r="L391" s="825"/>
      <c r="M391" s="825"/>
      <c r="N391" s="825"/>
      <c r="O391" s="825"/>
      <c r="P391" s="825"/>
      <c r="Q391" s="825"/>
      <c r="R391" s="825"/>
      <c r="S391" s="825"/>
      <c r="T391" s="825"/>
      <c r="U391" s="825"/>
      <c r="V391" s="825"/>
      <c r="W391" s="825"/>
      <c r="X391" s="825"/>
      <c r="Y391" s="825"/>
      <c r="Z391" s="825"/>
      <c r="AA391" s="825"/>
      <c r="AB391" s="825"/>
      <c r="AC391" s="826"/>
      <c r="AD391" s="624">
        <f>'CE MINISTERIALE'!AD391</f>
        <v>0</v>
      </c>
      <c r="AE391" s="829">
        <f>'CE MINISTERIALE'!AE391</f>
        <v>0</v>
      </c>
      <c r="AF391" s="829"/>
      <c r="AG391" s="829"/>
      <c r="AH391" s="829"/>
      <c r="AI391" s="830"/>
      <c r="AJ391" s="615" t="s">
        <v>6571</v>
      </c>
    </row>
    <row r="392" spans="1:36" s="567" customFormat="1" ht="15" customHeight="1">
      <c r="A392" s="615"/>
      <c r="B392" s="839" t="s">
        <v>4558</v>
      </c>
      <c r="C392" s="840"/>
      <c r="D392" s="840"/>
      <c r="E392" s="840"/>
      <c r="F392" s="840"/>
      <c r="G392" s="841"/>
      <c r="H392" s="842" t="s">
        <v>7653</v>
      </c>
      <c r="I392" s="843"/>
      <c r="J392" s="843"/>
      <c r="K392" s="843"/>
      <c r="L392" s="843"/>
      <c r="M392" s="843"/>
      <c r="N392" s="843"/>
      <c r="O392" s="843"/>
      <c r="P392" s="843"/>
      <c r="Q392" s="843"/>
      <c r="R392" s="843"/>
      <c r="S392" s="843"/>
      <c r="T392" s="843"/>
      <c r="U392" s="843"/>
      <c r="V392" s="843"/>
      <c r="W392" s="843"/>
      <c r="X392" s="843"/>
      <c r="Y392" s="843"/>
      <c r="Z392" s="843"/>
      <c r="AA392" s="843"/>
      <c r="AB392" s="843"/>
      <c r="AC392" s="844"/>
      <c r="AD392" s="621">
        <f>'CE MINISTERIALE'!AD392</f>
        <v>0</v>
      </c>
      <c r="AE392" s="851">
        <f>'CE MINISTERIALE'!AE392</f>
        <v>0</v>
      </c>
      <c r="AF392" s="851"/>
      <c r="AG392" s="851"/>
      <c r="AH392" s="851"/>
      <c r="AI392" s="852"/>
      <c r="AJ392" s="615" t="s">
        <v>6571</v>
      </c>
    </row>
    <row r="393" spans="1:36" s="567" customFormat="1" ht="15" customHeight="1">
      <c r="A393" s="615"/>
      <c r="B393" s="839" t="s">
        <v>4595</v>
      </c>
      <c r="C393" s="840"/>
      <c r="D393" s="840"/>
      <c r="E393" s="840"/>
      <c r="F393" s="840"/>
      <c r="G393" s="841"/>
      <c r="H393" s="842" t="s">
        <v>7654</v>
      </c>
      <c r="I393" s="843"/>
      <c r="J393" s="843"/>
      <c r="K393" s="843"/>
      <c r="L393" s="843"/>
      <c r="M393" s="843"/>
      <c r="N393" s="843"/>
      <c r="O393" s="843"/>
      <c r="P393" s="843"/>
      <c r="Q393" s="843"/>
      <c r="R393" s="843"/>
      <c r="S393" s="843"/>
      <c r="T393" s="843"/>
      <c r="U393" s="843"/>
      <c r="V393" s="843"/>
      <c r="W393" s="843"/>
      <c r="X393" s="843"/>
      <c r="Y393" s="843"/>
      <c r="Z393" s="843"/>
      <c r="AA393" s="843"/>
      <c r="AB393" s="843"/>
      <c r="AC393" s="844"/>
      <c r="AD393" s="621">
        <f>'CE MINISTERIALE'!AD393</f>
        <v>0</v>
      </c>
      <c r="AE393" s="851">
        <f>'CE MINISTERIALE'!AE393</f>
        <v>0</v>
      </c>
      <c r="AF393" s="851"/>
      <c r="AG393" s="851"/>
      <c r="AH393" s="851"/>
      <c r="AI393" s="852"/>
      <c r="AJ393" s="615" t="s">
        <v>6571</v>
      </c>
    </row>
    <row r="394" spans="1:36" s="567" customFormat="1" ht="15" customHeight="1">
      <c r="A394" s="615"/>
      <c r="B394" s="821" t="s">
        <v>7107</v>
      </c>
      <c r="C394" s="822"/>
      <c r="D394" s="822"/>
      <c r="E394" s="822"/>
      <c r="F394" s="822"/>
      <c r="G394" s="823"/>
      <c r="H394" s="824" t="s">
        <v>7655</v>
      </c>
      <c r="I394" s="825"/>
      <c r="J394" s="825"/>
      <c r="K394" s="825"/>
      <c r="L394" s="825"/>
      <c r="M394" s="825"/>
      <c r="N394" s="825"/>
      <c r="O394" s="825"/>
      <c r="P394" s="825"/>
      <c r="Q394" s="825"/>
      <c r="R394" s="825"/>
      <c r="S394" s="825"/>
      <c r="T394" s="825"/>
      <c r="U394" s="825"/>
      <c r="V394" s="825"/>
      <c r="W394" s="825"/>
      <c r="X394" s="825"/>
      <c r="Y394" s="825"/>
      <c r="Z394" s="825"/>
      <c r="AA394" s="825"/>
      <c r="AB394" s="825"/>
      <c r="AC394" s="826"/>
      <c r="AD394" s="624">
        <f>'CE MINISTERIALE'!AD394</f>
        <v>0</v>
      </c>
      <c r="AE394" s="829">
        <f>'CE MINISTERIALE'!AE394</f>
        <v>0</v>
      </c>
      <c r="AF394" s="829"/>
      <c r="AG394" s="829"/>
      <c r="AH394" s="829"/>
      <c r="AI394" s="830"/>
      <c r="AJ394" s="623" t="s">
        <v>7109</v>
      </c>
    </row>
    <row r="395" spans="1:36" s="567" customFormat="1" ht="15" customHeight="1">
      <c r="A395" s="615"/>
      <c r="B395" s="839" t="s">
        <v>4578</v>
      </c>
      <c r="C395" s="840"/>
      <c r="D395" s="840"/>
      <c r="E395" s="840"/>
      <c r="F395" s="840"/>
      <c r="G395" s="841"/>
      <c r="H395" s="842" t="s">
        <v>7656</v>
      </c>
      <c r="I395" s="843"/>
      <c r="J395" s="843"/>
      <c r="K395" s="843"/>
      <c r="L395" s="843"/>
      <c r="M395" s="843"/>
      <c r="N395" s="843"/>
      <c r="O395" s="843"/>
      <c r="P395" s="843"/>
      <c r="Q395" s="843"/>
      <c r="R395" s="843"/>
      <c r="S395" s="843"/>
      <c r="T395" s="843"/>
      <c r="U395" s="843"/>
      <c r="V395" s="843"/>
      <c r="W395" s="843"/>
      <c r="X395" s="843"/>
      <c r="Y395" s="843"/>
      <c r="Z395" s="843"/>
      <c r="AA395" s="843"/>
      <c r="AB395" s="843"/>
      <c r="AC395" s="844"/>
      <c r="AD395" s="621">
        <f>'CE MINISTERIALE'!AD395</f>
        <v>0</v>
      </c>
      <c r="AE395" s="827">
        <f>'CE MINISTERIALE'!AE395</f>
        <v>0</v>
      </c>
      <c r="AF395" s="827"/>
      <c r="AG395" s="827"/>
      <c r="AH395" s="827"/>
      <c r="AI395" s="828"/>
      <c r="AJ395" s="623" t="s">
        <v>7109</v>
      </c>
    </row>
    <row r="396" spans="1:36" s="567" customFormat="1" ht="15" customHeight="1">
      <c r="A396" s="615"/>
      <c r="B396" s="839" t="s">
        <v>4586</v>
      </c>
      <c r="C396" s="840"/>
      <c r="D396" s="840"/>
      <c r="E396" s="840"/>
      <c r="F396" s="840"/>
      <c r="G396" s="841"/>
      <c r="H396" s="842" t="s">
        <v>7657</v>
      </c>
      <c r="I396" s="843"/>
      <c r="J396" s="843"/>
      <c r="K396" s="843"/>
      <c r="L396" s="843"/>
      <c r="M396" s="843"/>
      <c r="N396" s="843"/>
      <c r="O396" s="843"/>
      <c r="P396" s="843"/>
      <c r="Q396" s="843"/>
      <c r="R396" s="843"/>
      <c r="S396" s="843"/>
      <c r="T396" s="843"/>
      <c r="U396" s="843"/>
      <c r="V396" s="843"/>
      <c r="W396" s="843"/>
      <c r="X396" s="843"/>
      <c r="Y396" s="843"/>
      <c r="Z396" s="843"/>
      <c r="AA396" s="843"/>
      <c r="AB396" s="843"/>
      <c r="AC396" s="844"/>
      <c r="AD396" s="621">
        <f>'CE MINISTERIALE'!AD396</f>
        <v>0</v>
      </c>
      <c r="AE396" s="827">
        <f>'CE MINISTERIALE'!AE396</f>
        <v>0</v>
      </c>
      <c r="AF396" s="827"/>
      <c r="AG396" s="827"/>
      <c r="AH396" s="827"/>
      <c r="AI396" s="828"/>
      <c r="AJ396" s="623" t="s">
        <v>7109</v>
      </c>
    </row>
    <row r="397" spans="1:36" s="567" customFormat="1" ht="15" customHeight="1">
      <c r="A397" s="615"/>
      <c r="B397" s="821" t="s">
        <v>7112</v>
      </c>
      <c r="C397" s="822"/>
      <c r="D397" s="822"/>
      <c r="E397" s="822"/>
      <c r="F397" s="822"/>
      <c r="G397" s="823"/>
      <c r="H397" s="824" t="s">
        <v>7658</v>
      </c>
      <c r="I397" s="825"/>
      <c r="J397" s="825"/>
      <c r="K397" s="825"/>
      <c r="L397" s="825"/>
      <c r="M397" s="825"/>
      <c r="N397" s="825"/>
      <c r="O397" s="825"/>
      <c r="P397" s="825"/>
      <c r="Q397" s="825"/>
      <c r="R397" s="825"/>
      <c r="S397" s="825"/>
      <c r="T397" s="825"/>
      <c r="U397" s="825"/>
      <c r="V397" s="825"/>
      <c r="W397" s="825"/>
      <c r="X397" s="825"/>
      <c r="Y397" s="825"/>
      <c r="Z397" s="825"/>
      <c r="AA397" s="825"/>
      <c r="AB397" s="825"/>
      <c r="AC397" s="826"/>
      <c r="AD397" s="624">
        <f>'CE MINISTERIALE'!AD397</f>
        <v>0</v>
      </c>
      <c r="AE397" s="829">
        <f>'CE MINISTERIALE'!AE397</f>
        <v>0</v>
      </c>
      <c r="AF397" s="829"/>
      <c r="AG397" s="829"/>
      <c r="AH397" s="829"/>
      <c r="AI397" s="830"/>
      <c r="AJ397" s="615" t="s">
        <v>6571</v>
      </c>
    </row>
    <row r="398" spans="1:36" s="567" customFormat="1" ht="15" customHeight="1">
      <c r="A398" s="615"/>
      <c r="B398" s="831" t="s">
        <v>7114</v>
      </c>
      <c r="C398" s="832"/>
      <c r="D398" s="832"/>
      <c r="E398" s="832"/>
      <c r="F398" s="832"/>
      <c r="G398" s="833"/>
      <c r="H398" s="834" t="s">
        <v>7659</v>
      </c>
      <c r="I398" s="835"/>
      <c r="J398" s="835"/>
      <c r="K398" s="835"/>
      <c r="L398" s="835"/>
      <c r="M398" s="835"/>
      <c r="N398" s="835"/>
      <c r="O398" s="835"/>
      <c r="P398" s="835"/>
      <c r="Q398" s="835"/>
      <c r="R398" s="835"/>
      <c r="S398" s="835"/>
      <c r="T398" s="835"/>
      <c r="U398" s="835"/>
      <c r="V398" s="835"/>
      <c r="W398" s="835"/>
      <c r="X398" s="835"/>
      <c r="Y398" s="835"/>
      <c r="Z398" s="835"/>
      <c r="AA398" s="835"/>
      <c r="AB398" s="835"/>
      <c r="AC398" s="836"/>
      <c r="AD398" s="624">
        <f>'CE MINISTERIALE'!AD398</f>
        <v>0</v>
      </c>
      <c r="AE398" s="851">
        <f>'CE MINISTERIALE'!AE398</f>
        <v>0</v>
      </c>
      <c r="AF398" s="851"/>
      <c r="AG398" s="851"/>
      <c r="AH398" s="851"/>
      <c r="AI398" s="852"/>
      <c r="AJ398" s="615" t="s">
        <v>6571</v>
      </c>
    </row>
    <row r="399" spans="1:36" s="567" customFormat="1" ht="15" customHeight="1">
      <c r="A399" s="615"/>
      <c r="B399" s="839" t="s">
        <v>4692</v>
      </c>
      <c r="C399" s="840"/>
      <c r="D399" s="840"/>
      <c r="E399" s="840"/>
      <c r="F399" s="840"/>
      <c r="G399" s="841"/>
      <c r="H399" s="842" t="s">
        <v>7660</v>
      </c>
      <c r="I399" s="843"/>
      <c r="J399" s="843"/>
      <c r="K399" s="843"/>
      <c r="L399" s="843"/>
      <c r="M399" s="843"/>
      <c r="N399" s="843"/>
      <c r="O399" s="843"/>
      <c r="P399" s="843"/>
      <c r="Q399" s="843"/>
      <c r="R399" s="843"/>
      <c r="S399" s="843"/>
      <c r="T399" s="843"/>
      <c r="U399" s="843"/>
      <c r="V399" s="843"/>
      <c r="W399" s="843"/>
      <c r="X399" s="843"/>
      <c r="Y399" s="843"/>
      <c r="Z399" s="843"/>
      <c r="AA399" s="843"/>
      <c r="AB399" s="843"/>
      <c r="AC399" s="844"/>
      <c r="AD399" s="621">
        <f>'CE MINISTERIALE'!AD399</f>
        <v>0</v>
      </c>
      <c r="AE399" s="827">
        <f>'CE MINISTERIALE'!AE399</f>
        <v>0</v>
      </c>
      <c r="AF399" s="827"/>
      <c r="AG399" s="827"/>
      <c r="AH399" s="827"/>
      <c r="AI399" s="828"/>
      <c r="AJ399" s="615" t="s">
        <v>6571</v>
      </c>
    </row>
    <row r="400" spans="1:36" s="567" customFormat="1" ht="15" customHeight="1">
      <c r="A400" s="615"/>
      <c r="B400" s="839" t="s">
        <v>4700</v>
      </c>
      <c r="C400" s="840"/>
      <c r="D400" s="840"/>
      <c r="E400" s="840"/>
      <c r="F400" s="840"/>
      <c r="G400" s="841"/>
      <c r="H400" s="842" t="s">
        <v>7661</v>
      </c>
      <c r="I400" s="843"/>
      <c r="J400" s="843"/>
      <c r="K400" s="843"/>
      <c r="L400" s="843"/>
      <c r="M400" s="843"/>
      <c r="N400" s="843"/>
      <c r="O400" s="843"/>
      <c r="P400" s="843"/>
      <c r="Q400" s="843"/>
      <c r="R400" s="843"/>
      <c r="S400" s="843"/>
      <c r="T400" s="843"/>
      <c r="U400" s="843"/>
      <c r="V400" s="843"/>
      <c r="W400" s="843"/>
      <c r="X400" s="843"/>
      <c r="Y400" s="843"/>
      <c r="Z400" s="843"/>
      <c r="AA400" s="843"/>
      <c r="AB400" s="843"/>
      <c r="AC400" s="844"/>
      <c r="AD400" s="621">
        <f>'CE MINISTERIALE'!AD400</f>
        <v>0</v>
      </c>
      <c r="AE400" s="827">
        <f>'CE MINISTERIALE'!AE400</f>
        <v>0</v>
      </c>
      <c r="AF400" s="827"/>
      <c r="AG400" s="827"/>
      <c r="AH400" s="827"/>
      <c r="AI400" s="828"/>
      <c r="AJ400" s="615" t="s">
        <v>6571</v>
      </c>
    </row>
    <row r="401" spans="1:36" s="567" customFormat="1" ht="25.5" customHeight="1">
      <c r="A401" s="615"/>
      <c r="B401" s="839" t="s">
        <v>4706</v>
      </c>
      <c r="C401" s="840"/>
      <c r="D401" s="840"/>
      <c r="E401" s="840"/>
      <c r="F401" s="840"/>
      <c r="G401" s="841"/>
      <c r="H401" s="842" t="s">
        <v>7662</v>
      </c>
      <c r="I401" s="843"/>
      <c r="J401" s="843"/>
      <c r="K401" s="843"/>
      <c r="L401" s="843"/>
      <c r="M401" s="843"/>
      <c r="N401" s="843"/>
      <c r="O401" s="843"/>
      <c r="P401" s="843"/>
      <c r="Q401" s="843"/>
      <c r="R401" s="843"/>
      <c r="S401" s="843"/>
      <c r="T401" s="843"/>
      <c r="U401" s="843"/>
      <c r="V401" s="843"/>
      <c r="W401" s="843"/>
      <c r="X401" s="843"/>
      <c r="Y401" s="843"/>
      <c r="Z401" s="843"/>
      <c r="AA401" s="843"/>
      <c r="AB401" s="843"/>
      <c r="AC401" s="844"/>
      <c r="AD401" s="621">
        <f>'CE MINISTERIALE'!AD401</f>
        <v>0</v>
      </c>
      <c r="AE401" s="827">
        <f>'CE MINISTERIALE'!AE401</f>
        <v>0</v>
      </c>
      <c r="AF401" s="827"/>
      <c r="AG401" s="827"/>
      <c r="AH401" s="827"/>
      <c r="AI401" s="828"/>
      <c r="AJ401" s="615" t="s">
        <v>6571</v>
      </c>
    </row>
    <row r="402" spans="1:36" s="567" customFormat="1" ht="15" customHeight="1">
      <c r="A402" s="615"/>
      <c r="B402" s="839" t="s">
        <v>4712</v>
      </c>
      <c r="C402" s="840"/>
      <c r="D402" s="840"/>
      <c r="E402" s="840"/>
      <c r="F402" s="840"/>
      <c r="G402" s="841"/>
      <c r="H402" s="842" t="s">
        <v>7663</v>
      </c>
      <c r="I402" s="843"/>
      <c r="J402" s="843"/>
      <c r="K402" s="843"/>
      <c r="L402" s="843"/>
      <c r="M402" s="843"/>
      <c r="N402" s="843"/>
      <c r="O402" s="843"/>
      <c r="P402" s="843"/>
      <c r="Q402" s="843"/>
      <c r="R402" s="843"/>
      <c r="S402" s="843"/>
      <c r="T402" s="843"/>
      <c r="U402" s="843"/>
      <c r="V402" s="843"/>
      <c r="W402" s="843"/>
      <c r="X402" s="843"/>
      <c r="Y402" s="843"/>
      <c r="Z402" s="843"/>
      <c r="AA402" s="843"/>
      <c r="AB402" s="843"/>
      <c r="AC402" s="844"/>
      <c r="AD402" s="621">
        <f>'CE MINISTERIALE'!AD402</f>
        <v>0</v>
      </c>
      <c r="AE402" s="827">
        <f>'CE MINISTERIALE'!AE402</f>
        <v>0</v>
      </c>
      <c r="AF402" s="827"/>
      <c r="AG402" s="827"/>
      <c r="AH402" s="827"/>
      <c r="AI402" s="828"/>
      <c r="AJ402" s="615" t="s">
        <v>6571</v>
      </c>
    </row>
    <row r="403" spans="1:36" s="567" customFormat="1" ht="15" customHeight="1">
      <c r="A403" s="615"/>
      <c r="B403" s="839" t="s">
        <v>4718</v>
      </c>
      <c r="C403" s="840"/>
      <c r="D403" s="840"/>
      <c r="E403" s="840"/>
      <c r="F403" s="840"/>
      <c r="G403" s="841"/>
      <c r="H403" s="842" t="s">
        <v>7664</v>
      </c>
      <c r="I403" s="843"/>
      <c r="J403" s="843"/>
      <c r="K403" s="843"/>
      <c r="L403" s="843"/>
      <c r="M403" s="843"/>
      <c r="N403" s="843"/>
      <c r="O403" s="843"/>
      <c r="P403" s="843"/>
      <c r="Q403" s="843"/>
      <c r="R403" s="843"/>
      <c r="S403" s="843"/>
      <c r="T403" s="843"/>
      <c r="U403" s="843"/>
      <c r="V403" s="843"/>
      <c r="W403" s="843"/>
      <c r="X403" s="843"/>
      <c r="Y403" s="843"/>
      <c r="Z403" s="843"/>
      <c r="AA403" s="843"/>
      <c r="AB403" s="843"/>
      <c r="AC403" s="844"/>
      <c r="AD403" s="621">
        <f>'CE MINISTERIALE'!AD403</f>
        <v>0</v>
      </c>
      <c r="AE403" s="827">
        <f>'CE MINISTERIALE'!AE403</f>
        <v>0</v>
      </c>
      <c r="AF403" s="827"/>
      <c r="AG403" s="827"/>
      <c r="AH403" s="827"/>
      <c r="AI403" s="828"/>
      <c r="AJ403" s="615" t="s">
        <v>6571</v>
      </c>
    </row>
    <row r="404" spans="1:36" s="567" customFormat="1" ht="15" customHeight="1">
      <c r="A404" s="615"/>
      <c r="B404" s="831" t="s">
        <v>3026</v>
      </c>
      <c r="C404" s="832"/>
      <c r="D404" s="832"/>
      <c r="E404" s="832"/>
      <c r="F404" s="832"/>
      <c r="G404" s="833"/>
      <c r="H404" s="834" t="s">
        <v>7665</v>
      </c>
      <c r="I404" s="835"/>
      <c r="J404" s="835"/>
      <c r="K404" s="835"/>
      <c r="L404" s="835"/>
      <c r="M404" s="835"/>
      <c r="N404" s="835"/>
      <c r="O404" s="835"/>
      <c r="P404" s="835"/>
      <c r="Q404" s="835"/>
      <c r="R404" s="835"/>
      <c r="S404" s="835"/>
      <c r="T404" s="835"/>
      <c r="U404" s="835"/>
      <c r="V404" s="835"/>
      <c r="W404" s="835"/>
      <c r="X404" s="835"/>
      <c r="Y404" s="835"/>
      <c r="Z404" s="835"/>
      <c r="AA404" s="835"/>
      <c r="AB404" s="835"/>
      <c r="AC404" s="836"/>
      <c r="AD404" s="621">
        <f>'CE MINISTERIALE'!AD404</f>
        <v>0</v>
      </c>
      <c r="AE404" s="827">
        <f>'CE MINISTERIALE'!AE404</f>
        <v>0</v>
      </c>
      <c r="AF404" s="827"/>
      <c r="AG404" s="827"/>
      <c r="AH404" s="827"/>
      <c r="AI404" s="828"/>
      <c r="AJ404" s="615" t="s">
        <v>6571</v>
      </c>
    </row>
    <row r="405" spans="1:36" s="567" customFormat="1" ht="15" customHeight="1">
      <c r="A405" s="615"/>
      <c r="B405" s="831" t="s">
        <v>7122</v>
      </c>
      <c r="C405" s="832"/>
      <c r="D405" s="832"/>
      <c r="E405" s="832"/>
      <c r="F405" s="832"/>
      <c r="G405" s="833"/>
      <c r="H405" s="834" t="s">
        <v>7666</v>
      </c>
      <c r="I405" s="835"/>
      <c r="J405" s="835"/>
      <c r="K405" s="835"/>
      <c r="L405" s="835"/>
      <c r="M405" s="835"/>
      <c r="N405" s="835"/>
      <c r="O405" s="835"/>
      <c r="P405" s="835"/>
      <c r="Q405" s="835"/>
      <c r="R405" s="835"/>
      <c r="S405" s="835"/>
      <c r="T405" s="835"/>
      <c r="U405" s="835"/>
      <c r="V405" s="835"/>
      <c r="W405" s="835"/>
      <c r="X405" s="835"/>
      <c r="Y405" s="835"/>
      <c r="Z405" s="835"/>
      <c r="AA405" s="835"/>
      <c r="AB405" s="835"/>
      <c r="AC405" s="836"/>
      <c r="AD405" s="624">
        <f>'CE MINISTERIALE'!AD405</f>
        <v>0</v>
      </c>
      <c r="AE405" s="851">
        <f>'CE MINISTERIALE'!AE405</f>
        <v>0</v>
      </c>
      <c r="AF405" s="851"/>
      <c r="AG405" s="851"/>
      <c r="AH405" s="851"/>
      <c r="AI405" s="852"/>
      <c r="AJ405" s="615" t="s">
        <v>6571</v>
      </c>
    </row>
    <row r="406" spans="1:36" s="567" customFormat="1" ht="27" customHeight="1">
      <c r="A406" s="615"/>
      <c r="B406" s="839" t="s">
        <v>4727</v>
      </c>
      <c r="C406" s="840"/>
      <c r="D406" s="840"/>
      <c r="E406" s="840"/>
      <c r="F406" s="840"/>
      <c r="G406" s="841"/>
      <c r="H406" s="842" t="s">
        <v>7667</v>
      </c>
      <c r="I406" s="843"/>
      <c r="J406" s="843"/>
      <c r="K406" s="843"/>
      <c r="L406" s="843"/>
      <c r="M406" s="843"/>
      <c r="N406" s="843"/>
      <c r="O406" s="843"/>
      <c r="P406" s="843"/>
      <c r="Q406" s="843"/>
      <c r="R406" s="843"/>
      <c r="S406" s="843"/>
      <c r="T406" s="843"/>
      <c r="U406" s="843"/>
      <c r="V406" s="843"/>
      <c r="W406" s="843"/>
      <c r="X406" s="843"/>
      <c r="Y406" s="843"/>
      <c r="Z406" s="843"/>
      <c r="AA406" s="843"/>
      <c r="AB406" s="843"/>
      <c r="AC406" s="844"/>
      <c r="AD406" s="621">
        <f>'CE MINISTERIALE'!AD406</f>
        <v>0</v>
      </c>
      <c r="AE406" s="827">
        <f>'CE MINISTERIALE'!AE406</f>
        <v>0</v>
      </c>
      <c r="AF406" s="827"/>
      <c r="AG406" s="827"/>
      <c r="AH406" s="827"/>
      <c r="AI406" s="828"/>
      <c r="AJ406" s="615" t="s">
        <v>6571</v>
      </c>
    </row>
    <row r="407" spans="1:36" s="567" customFormat="1" ht="30.6" customHeight="1">
      <c r="A407" s="615"/>
      <c r="B407" s="839" t="s">
        <v>4735</v>
      </c>
      <c r="C407" s="840"/>
      <c r="D407" s="840"/>
      <c r="E407" s="840"/>
      <c r="F407" s="840"/>
      <c r="G407" s="841"/>
      <c r="H407" s="842" t="s">
        <v>7668</v>
      </c>
      <c r="I407" s="843"/>
      <c r="J407" s="843"/>
      <c r="K407" s="843"/>
      <c r="L407" s="843"/>
      <c r="M407" s="843"/>
      <c r="N407" s="843"/>
      <c r="O407" s="843"/>
      <c r="P407" s="843"/>
      <c r="Q407" s="843"/>
      <c r="R407" s="843"/>
      <c r="S407" s="843"/>
      <c r="T407" s="843"/>
      <c r="U407" s="843"/>
      <c r="V407" s="843"/>
      <c r="W407" s="843"/>
      <c r="X407" s="843"/>
      <c r="Y407" s="843"/>
      <c r="Z407" s="843"/>
      <c r="AA407" s="843"/>
      <c r="AB407" s="843"/>
      <c r="AC407" s="844"/>
      <c r="AD407" s="621">
        <f>'CE MINISTERIALE'!AD407</f>
        <v>0</v>
      </c>
      <c r="AE407" s="827">
        <f>'CE MINISTERIALE'!AE407</f>
        <v>0</v>
      </c>
      <c r="AF407" s="827"/>
      <c r="AG407" s="827"/>
      <c r="AH407" s="827"/>
      <c r="AI407" s="828"/>
      <c r="AJ407" s="615" t="s">
        <v>6571</v>
      </c>
    </row>
    <row r="408" spans="1:36" s="567" customFormat="1" ht="30" customHeight="1">
      <c r="A408" s="615"/>
      <c r="B408" s="839" t="s">
        <v>4744</v>
      </c>
      <c r="C408" s="840"/>
      <c r="D408" s="840"/>
      <c r="E408" s="840"/>
      <c r="F408" s="840"/>
      <c r="G408" s="841"/>
      <c r="H408" s="842" t="s">
        <v>7669</v>
      </c>
      <c r="I408" s="843"/>
      <c r="J408" s="843"/>
      <c r="K408" s="843"/>
      <c r="L408" s="843"/>
      <c r="M408" s="843"/>
      <c r="N408" s="843"/>
      <c r="O408" s="843"/>
      <c r="P408" s="843"/>
      <c r="Q408" s="843"/>
      <c r="R408" s="843"/>
      <c r="S408" s="843"/>
      <c r="T408" s="843"/>
      <c r="U408" s="843"/>
      <c r="V408" s="843"/>
      <c r="W408" s="843"/>
      <c r="X408" s="843"/>
      <c r="Y408" s="843"/>
      <c r="Z408" s="843"/>
      <c r="AA408" s="843"/>
      <c r="AB408" s="843"/>
      <c r="AC408" s="844"/>
      <c r="AD408" s="621">
        <f>'CE MINISTERIALE'!AD408</f>
        <v>0</v>
      </c>
      <c r="AE408" s="827">
        <f>'CE MINISTERIALE'!AE408</f>
        <v>0</v>
      </c>
      <c r="AF408" s="827"/>
      <c r="AG408" s="827"/>
      <c r="AH408" s="827"/>
      <c r="AI408" s="828"/>
      <c r="AJ408" s="615" t="s">
        <v>6571</v>
      </c>
    </row>
    <row r="409" spans="1:36" s="567" customFormat="1" ht="15" customHeight="1">
      <c r="A409" s="615"/>
      <c r="B409" s="839" t="s">
        <v>4750</v>
      </c>
      <c r="C409" s="840"/>
      <c r="D409" s="840"/>
      <c r="E409" s="840"/>
      <c r="F409" s="840"/>
      <c r="G409" s="841"/>
      <c r="H409" s="842" t="s">
        <v>7670</v>
      </c>
      <c r="I409" s="843"/>
      <c r="J409" s="843"/>
      <c r="K409" s="843"/>
      <c r="L409" s="843"/>
      <c r="M409" s="843"/>
      <c r="N409" s="843"/>
      <c r="O409" s="843"/>
      <c r="P409" s="843"/>
      <c r="Q409" s="843"/>
      <c r="R409" s="843"/>
      <c r="S409" s="843"/>
      <c r="T409" s="843"/>
      <c r="U409" s="843"/>
      <c r="V409" s="843"/>
      <c r="W409" s="843"/>
      <c r="X409" s="843"/>
      <c r="Y409" s="843"/>
      <c r="Z409" s="843"/>
      <c r="AA409" s="843"/>
      <c r="AB409" s="843"/>
      <c r="AC409" s="844"/>
      <c r="AD409" s="621">
        <f>'CE MINISTERIALE'!AD409</f>
        <v>0</v>
      </c>
      <c r="AE409" s="827">
        <f>'CE MINISTERIALE'!AE409</f>
        <v>0</v>
      </c>
      <c r="AF409" s="827"/>
      <c r="AG409" s="827"/>
      <c r="AH409" s="827"/>
      <c r="AI409" s="828"/>
      <c r="AJ409" s="615" t="s">
        <v>6571</v>
      </c>
    </row>
    <row r="410" spans="1:36" s="567" customFormat="1" ht="15" customHeight="1">
      <c r="A410" s="615"/>
      <c r="B410" s="831" t="s">
        <v>7128</v>
      </c>
      <c r="C410" s="832"/>
      <c r="D410" s="832"/>
      <c r="E410" s="832"/>
      <c r="F410" s="832"/>
      <c r="G410" s="833"/>
      <c r="H410" s="834" t="s">
        <v>7671</v>
      </c>
      <c r="I410" s="835"/>
      <c r="J410" s="835"/>
      <c r="K410" s="835"/>
      <c r="L410" s="835"/>
      <c r="M410" s="835"/>
      <c r="N410" s="835"/>
      <c r="O410" s="835"/>
      <c r="P410" s="835"/>
      <c r="Q410" s="835"/>
      <c r="R410" s="835"/>
      <c r="S410" s="835"/>
      <c r="T410" s="835"/>
      <c r="U410" s="835"/>
      <c r="V410" s="835"/>
      <c r="W410" s="835"/>
      <c r="X410" s="835"/>
      <c r="Y410" s="835"/>
      <c r="Z410" s="835"/>
      <c r="AA410" s="835"/>
      <c r="AB410" s="835"/>
      <c r="AC410" s="836"/>
      <c r="AD410" s="624">
        <f>'CE MINISTERIALE'!AD410</f>
        <v>0</v>
      </c>
      <c r="AE410" s="851">
        <f>'CE MINISTERIALE'!AE410</f>
        <v>0</v>
      </c>
      <c r="AF410" s="851"/>
      <c r="AG410" s="851"/>
      <c r="AH410" s="851"/>
      <c r="AI410" s="852"/>
      <c r="AJ410" s="615" t="s">
        <v>6571</v>
      </c>
    </row>
    <row r="411" spans="1:36" s="567" customFormat="1" ht="15" customHeight="1">
      <c r="A411" s="615"/>
      <c r="B411" s="839" t="s">
        <v>4759</v>
      </c>
      <c r="C411" s="840"/>
      <c r="D411" s="840"/>
      <c r="E411" s="840"/>
      <c r="F411" s="840"/>
      <c r="G411" s="841"/>
      <c r="H411" s="842" t="s">
        <v>7672</v>
      </c>
      <c r="I411" s="843"/>
      <c r="J411" s="843"/>
      <c r="K411" s="843"/>
      <c r="L411" s="843"/>
      <c r="M411" s="843"/>
      <c r="N411" s="843"/>
      <c r="O411" s="843"/>
      <c r="P411" s="843"/>
      <c r="Q411" s="843"/>
      <c r="R411" s="843"/>
      <c r="S411" s="843"/>
      <c r="T411" s="843"/>
      <c r="U411" s="843"/>
      <c r="V411" s="843"/>
      <c r="W411" s="843"/>
      <c r="X411" s="843"/>
      <c r="Y411" s="843"/>
      <c r="Z411" s="843"/>
      <c r="AA411" s="843"/>
      <c r="AB411" s="843"/>
      <c r="AC411" s="844"/>
      <c r="AD411" s="621">
        <f>'CE MINISTERIALE'!AD411</f>
        <v>0</v>
      </c>
      <c r="AE411" s="827">
        <f>'CE MINISTERIALE'!AE411</f>
        <v>0</v>
      </c>
      <c r="AF411" s="827"/>
      <c r="AG411" s="827"/>
      <c r="AH411" s="827"/>
      <c r="AI411" s="828"/>
      <c r="AJ411" s="615" t="s">
        <v>6571</v>
      </c>
    </row>
    <row r="412" spans="1:36" s="567" customFormat="1" ht="25.5" customHeight="1">
      <c r="A412" s="615"/>
      <c r="B412" s="839" t="s">
        <v>4669</v>
      </c>
      <c r="C412" s="840"/>
      <c r="D412" s="840"/>
      <c r="E412" s="840"/>
      <c r="F412" s="840"/>
      <c r="G412" s="841"/>
      <c r="H412" s="842" t="s">
        <v>7673</v>
      </c>
      <c r="I412" s="843"/>
      <c r="J412" s="843"/>
      <c r="K412" s="843"/>
      <c r="L412" s="843"/>
      <c r="M412" s="843"/>
      <c r="N412" s="843"/>
      <c r="O412" s="843"/>
      <c r="P412" s="843"/>
      <c r="Q412" s="843"/>
      <c r="R412" s="843"/>
      <c r="S412" s="843"/>
      <c r="T412" s="843"/>
      <c r="U412" s="843"/>
      <c r="V412" s="843"/>
      <c r="W412" s="843"/>
      <c r="X412" s="843"/>
      <c r="Y412" s="843"/>
      <c r="Z412" s="843"/>
      <c r="AA412" s="843"/>
      <c r="AB412" s="843"/>
      <c r="AC412" s="844"/>
      <c r="AD412" s="621">
        <f>'CE MINISTERIALE'!AD412</f>
        <v>0</v>
      </c>
      <c r="AE412" s="827">
        <f>'CE MINISTERIALE'!AE412</f>
        <v>0</v>
      </c>
      <c r="AF412" s="827"/>
      <c r="AG412" s="827"/>
      <c r="AH412" s="827"/>
      <c r="AI412" s="828"/>
      <c r="AJ412" s="615" t="s">
        <v>6571</v>
      </c>
    </row>
    <row r="413" spans="1:36" s="567" customFormat="1" ht="15" customHeight="1">
      <c r="A413" s="615"/>
      <c r="B413" s="839" t="s">
        <v>4675</v>
      </c>
      <c r="C413" s="840"/>
      <c r="D413" s="840"/>
      <c r="E413" s="840"/>
      <c r="F413" s="840"/>
      <c r="G413" s="841"/>
      <c r="H413" s="842" t="s">
        <v>7674</v>
      </c>
      <c r="I413" s="843"/>
      <c r="J413" s="843"/>
      <c r="K413" s="843"/>
      <c r="L413" s="843"/>
      <c r="M413" s="843"/>
      <c r="N413" s="843"/>
      <c r="O413" s="843"/>
      <c r="P413" s="843"/>
      <c r="Q413" s="843"/>
      <c r="R413" s="843"/>
      <c r="S413" s="843"/>
      <c r="T413" s="843"/>
      <c r="U413" s="843"/>
      <c r="V413" s="843"/>
      <c r="W413" s="843"/>
      <c r="X413" s="843"/>
      <c r="Y413" s="843"/>
      <c r="Z413" s="843"/>
      <c r="AA413" s="843"/>
      <c r="AB413" s="843"/>
      <c r="AC413" s="844"/>
      <c r="AD413" s="621">
        <f>'CE MINISTERIALE'!AD413</f>
        <v>0</v>
      </c>
      <c r="AE413" s="827">
        <f>'CE MINISTERIALE'!AE413</f>
        <v>0</v>
      </c>
      <c r="AF413" s="827"/>
      <c r="AG413" s="827"/>
      <c r="AH413" s="827"/>
      <c r="AI413" s="828"/>
      <c r="AJ413" s="615" t="s">
        <v>6571</v>
      </c>
    </row>
    <row r="414" spans="1:36" s="567" customFormat="1" ht="15" customHeight="1">
      <c r="A414" s="615"/>
      <c r="B414" s="839" t="s">
        <v>4629</v>
      </c>
      <c r="C414" s="840"/>
      <c r="D414" s="840"/>
      <c r="E414" s="840"/>
      <c r="F414" s="840"/>
      <c r="G414" s="841"/>
      <c r="H414" s="842" t="s">
        <v>7675</v>
      </c>
      <c r="I414" s="843"/>
      <c r="J414" s="843"/>
      <c r="K414" s="843"/>
      <c r="L414" s="843"/>
      <c r="M414" s="843"/>
      <c r="N414" s="843"/>
      <c r="O414" s="843"/>
      <c r="P414" s="843"/>
      <c r="Q414" s="843"/>
      <c r="R414" s="843"/>
      <c r="S414" s="843"/>
      <c r="T414" s="843"/>
      <c r="U414" s="843"/>
      <c r="V414" s="843"/>
      <c r="W414" s="843"/>
      <c r="X414" s="843"/>
      <c r="Y414" s="843"/>
      <c r="Z414" s="843"/>
      <c r="AA414" s="843"/>
      <c r="AB414" s="843"/>
      <c r="AC414" s="844"/>
      <c r="AD414" s="621">
        <f>'CE MINISTERIALE'!AD414</f>
        <v>0</v>
      </c>
      <c r="AE414" s="827">
        <f>'CE MINISTERIALE'!AE414</f>
        <v>0</v>
      </c>
      <c r="AF414" s="827"/>
      <c r="AG414" s="827"/>
      <c r="AH414" s="827"/>
      <c r="AI414" s="828"/>
      <c r="AJ414" s="615" t="s">
        <v>6571</v>
      </c>
    </row>
    <row r="415" spans="1:36" s="567" customFormat="1" ht="15" customHeight="1">
      <c r="A415" s="615"/>
      <c r="B415" s="839" t="s">
        <v>4636</v>
      </c>
      <c r="C415" s="840"/>
      <c r="D415" s="840"/>
      <c r="E415" s="840"/>
      <c r="F415" s="840"/>
      <c r="G415" s="841"/>
      <c r="H415" s="842" t="s">
        <v>7676</v>
      </c>
      <c r="I415" s="843"/>
      <c r="J415" s="843"/>
      <c r="K415" s="843"/>
      <c r="L415" s="843"/>
      <c r="M415" s="843"/>
      <c r="N415" s="843"/>
      <c r="O415" s="843"/>
      <c r="P415" s="843"/>
      <c r="Q415" s="843"/>
      <c r="R415" s="843"/>
      <c r="S415" s="843"/>
      <c r="T415" s="843"/>
      <c r="U415" s="843"/>
      <c r="V415" s="843"/>
      <c r="W415" s="843"/>
      <c r="X415" s="843"/>
      <c r="Y415" s="843"/>
      <c r="Z415" s="843"/>
      <c r="AA415" s="843"/>
      <c r="AB415" s="843"/>
      <c r="AC415" s="844"/>
      <c r="AD415" s="621">
        <f>'CE MINISTERIALE'!AD415</f>
        <v>0</v>
      </c>
      <c r="AE415" s="827">
        <f>'CE MINISTERIALE'!AE415</f>
        <v>0</v>
      </c>
      <c r="AF415" s="827"/>
      <c r="AG415" s="827"/>
      <c r="AH415" s="827"/>
      <c r="AI415" s="828"/>
      <c r="AJ415" s="615" t="s">
        <v>6571</v>
      </c>
    </row>
    <row r="416" spans="1:36" s="567" customFormat="1" ht="15" customHeight="1">
      <c r="A416" s="615"/>
      <c r="B416" s="839" t="s">
        <v>4642</v>
      </c>
      <c r="C416" s="840"/>
      <c r="D416" s="840"/>
      <c r="E416" s="840"/>
      <c r="F416" s="840"/>
      <c r="G416" s="841"/>
      <c r="H416" s="842" t="s">
        <v>7677</v>
      </c>
      <c r="I416" s="843"/>
      <c r="J416" s="843"/>
      <c r="K416" s="843"/>
      <c r="L416" s="843"/>
      <c r="M416" s="843"/>
      <c r="N416" s="843"/>
      <c r="O416" s="843"/>
      <c r="P416" s="843"/>
      <c r="Q416" s="843"/>
      <c r="R416" s="843"/>
      <c r="S416" s="843"/>
      <c r="T416" s="843"/>
      <c r="U416" s="843"/>
      <c r="V416" s="843"/>
      <c r="W416" s="843"/>
      <c r="X416" s="843"/>
      <c r="Y416" s="843"/>
      <c r="Z416" s="843"/>
      <c r="AA416" s="843"/>
      <c r="AB416" s="843"/>
      <c r="AC416" s="844"/>
      <c r="AD416" s="621">
        <f>'CE MINISTERIALE'!AD416</f>
        <v>0</v>
      </c>
      <c r="AE416" s="827">
        <f>'CE MINISTERIALE'!AE416</f>
        <v>0</v>
      </c>
      <c r="AF416" s="827"/>
      <c r="AG416" s="827"/>
      <c r="AH416" s="827"/>
      <c r="AI416" s="828"/>
      <c r="AJ416" s="615" t="s">
        <v>6571</v>
      </c>
    </row>
    <row r="417" spans="1:36" s="567" customFormat="1" ht="15" customHeight="1">
      <c r="A417" s="615"/>
      <c r="B417" s="839" t="s">
        <v>3535</v>
      </c>
      <c r="C417" s="840"/>
      <c r="D417" s="840"/>
      <c r="E417" s="840"/>
      <c r="F417" s="840"/>
      <c r="G417" s="841"/>
      <c r="H417" s="842" t="s">
        <v>7678</v>
      </c>
      <c r="I417" s="843"/>
      <c r="J417" s="843"/>
      <c r="K417" s="843"/>
      <c r="L417" s="843"/>
      <c r="M417" s="843"/>
      <c r="N417" s="843"/>
      <c r="O417" s="843"/>
      <c r="P417" s="843"/>
      <c r="Q417" s="843"/>
      <c r="R417" s="843"/>
      <c r="S417" s="843"/>
      <c r="T417" s="843"/>
      <c r="U417" s="843"/>
      <c r="V417" s="843"/>
      <c r="W417" s="843"/>
      <c r="X417" s="843"/>
      <c r="Y417" s="843"/>
      <c r="Z417" s="843"/>
      <c r="AA417" s="843"/>
      <c r="AB417" s="843"/>
      <c r="AC417" s="844"/>
      <c r="AD417" s="621">
        <f>'CE MINISTERIALE'!AD417</f>
        <v>0</v>
      </c>
      <c r="AE417" s="827">
        <f>'CE MINISTERIALE'!AE417</f>
        <v>0</v>
      </c>
      <c r="AF417" s="827"/>
      <c r="AG417" s="827"/>
      <c r="AH417" s="827"/>
      <c r="AI417" s="828"/>
      <c r="AJ417" s="615" t="s">
        <v>6571</v>
      </c>
    </row>
    <row r="418" spans="1:36" s="567" customFormat="1" ht="15" customHeight="1">
      <c r="A418" s="615"/>
      <c r="B418" s="821" t="s">
        <v>7137</v>
      </c>
      <c r="C418" s="822"/>
      <c r="D418" s="822"/>
      <c r="E418" s="822"/>
      <c r="F418" s="822"/>
      <c r="G418" s="823"/>
      <c r="H418" s="824" t="s">
        <v>7679</v>
      </c>
      <c r="I418" s="825"/>
      <c r="J418" s="825"/>
      <c r="K418" s="825"/>
      <c r="L418" s="825"/>
      <c r="M418" s="825"/>
      <c r="N418" s="825"/>
      <c r="O418" s="825"/>
      <c r="P418" s="825"/>
      <c r="Q418" s="825"/>
      <c r="R418" s="825"/>
      <c r="S418" s="825"/>
      <c r="T418" s="825"/>
      <c r="U418" s="825"/>
      <c r="V418" s="825"/>
      <c r="W418" s="825"/>
      <c r="X418" s="825"/>
      <c r="Y418" s="825"/>
      <c r="Z418" s="825"/>
      <c r="AA418" s="825"/>
      <c r="AB418" s="825"/>
      <c r="AC418" s="826"/>
      <c r="AD418" s="624">
        <f>'CE MINISTERIALE'!AD418</f>
        <v>0</v>
      </c>
      <c r="AE418" s="829">
        <f>'CE MINISTERIALE'!AE418</f>
        <v>0</v>
      </c>
      <c r="AF418" s="829"/>
      <c r="AG418" s="829"/>
      <c r="AH418" s="829"/>
      <c r="AI418" s="830"/>
      <c r="AJ418" s="615" t="s">
        <v>6571</v>
      </c>
    </row>
    <row r="419" spans="1:36" s="567" customFormat="1" ht="15" customHeight="1">
      <c r="A419" s="615"/>
      <c r="B419" s="821"/>
      <c r="C419" s="822"/>
      <c r="D419" s="822"/>
      <c r="E419" s="822"/>
      <c r="F419" s="822"/>
      <c r="G419" s="823"/>
      <c r="H419" s="824" t="s">
        <v>7680</v>
      </c>
      <c r="I419" s="825"/>
      <c r="J419" s="825"/>
      <c r="K419" s="825"/>
      <c r="L419" s="825"/>
      <c r="M419" s="825"/>
      <c r="N419" s="825"/>
      <c r="O419" s="825"/>
      <c r="P419" s="825"/>
      <c r="Q419" s="825"/>
      <c r="R419" s="825"/>
      <c r="S419" s="825"/>
      <c r="T419" s="825"/>
      <c r="U419" s="825"/>
      <c r="V419" s="825"/>
      <c r="W419" s="825"/>
      <c r="X419" s="825"/>
      <c r="Y419" s="825"/>
      <c r="Z419" s="825"/>
      <c r="AA419" s="825"/>
      <c r="AB419" s="825"/>
      <c r="AC419" s="826"/>
      <c r="AD419" s="621">
        <f>'CE MINISTERIALE'!AD419</f>
        <v>0</v>
      </c>
      <c r="AE419" s="829">
        <f>'CE MINISTERIALE'!AE419</f>
        <v>0</v>
      </c>
      <c r="AF419" s="829"/>
      <c r="AG419" s="829"/>
      <c r="AH419" s="829"/>
      <c r="AI419" s="830"/>
      <c r="AJ419" s="615" t="s">
        <v>6571</v>
      </c>
    </row>
    <row r="420" spans="1:36" s="567" customFormat="1" ht="15" customHeight="1">
      <c r="A420" s="615"/>
      <c r="B420" s="821" t="s">
        <v>7140</v>
      </c>
      <c r="C420" s="822"/>
      <c r="D420" s="822"/>
      <c r="E420" s="822"/>
      <c r="F420" s="822"/>
      <c r="G420" s="823"/>
      <c r="H420" s="824" t="s">
        <v>7681</v>
      </c>
      <c r="I420" s="825"/>
      <c r="J420" s="825"/>
      <c r="K420" s="825"/>
      <c r="L420" s="825"/>
      <c r="M420" s="825"/>
      <c r="N420" s="825"/>
      <c r="O420" s="825"/>
      <c r="P420" s="825"/>
      <c r="Q420" s="825"/>
      <c r="R420" s="825"/>
      <c r="S420" s="825"/>
      <c r="T420" s="825"/>
      <c r="U420" s="825"/>
      <c r="V420" s="825"/>
      <c r="W420" s="825"/>
      <c r="X420" s="825"/>
      <c r="Y420" s="825"/>
      <c r="Z420" s="825"/>
      <c r="AA420" s="825"/>
      <c r="AB420" s="825"/>
      <c r="AC420" s="826"/>
      <c r="AD420" s="624">
        <f>'CE MINISTERIALE'!AD420</f>
        <v>0</v>
      </c>
      <c r="AE420" s="829">
        <f>'CE MINISTERIALE'!AE420</f>
        <v>0</v>
      </c>
      <c r="AF420" s="829"/>
      <c r="AG420" s="829"/>
      <c r="AH420" s="829"/>
      <c r="AI420" s="830"/>
      <c r="AJ420" s="615" t="s">
        <v>6571</v>
      </c>
    </row>
    <row r="421" spans="1:36" s="567" customFormat="1" ht="15" customHeight="1">
      <c r="A421" s="615"/>
      <c r="B421" s="831" t="s">
        <v>5761</v>
      </c>
      <c r="C421" s="832"/>
      <c r="D421" s="832"/>
      <c r="E421" s="832"/>
      <c r="F421" s="832"/>
      <c r="G421" s="833"/>
      <c r="H421" s="834" t="s">
        <v>7682</v>
      </c>
      <c r="I421" s="835"/>
      <c r="J421" s="835"/>
      <c r="K421" s="835"/>
      <c r="L421" s="835"/>
      <c r="M421" s="835"/>
      <c r="N421" s="835"/>
      <c r="O421" s="835"/>
      <c r="P421" s="835"/>
      <c r="Q421" s="835"/>
      <c r="R421" s="835"/>
      <c r="S421" s="835"/>
      <c r="T421" s="835"/>
      <c r="U421" s="835"/>
      <c r="V421" s="835"/>
      <c r="W421" s="835"/>
      <c r="X421" s="835"/>
      <c r="Y421" s="835"/>
      <c r="Z421" s="835"/>
      <c r="AA421" s="835"/>
      <c r="AB421" s="835"/>
      <c r="AC421" s="836"/>
      <c r="AD421" s="621">
        <f>'CE MINISTERIALE'!AD421</f>
        <v>0</v>
      </c>
      <c r="AE421" s="827">
        <f>'CE MINISTERIALE'!AE421</f>
        <v>0</v>
      </c>
      <c r="AF421" s="827"/>
      <c r="AG421" s="827"/>
      <c r="AH421" s="827"/>
      <c r="AI421" s="828"/>
      <c r="AJ421" s="615" t="s">
        <v>6571</v>
      </c>
    </row>
    <row r="422" spans="1:36" s="567" customFormat="1" ht="15" customHeight="1">
      <c r="A422" s="615"/>
      <c r="B422" s="831" t="s">
        <v>5753</v>
      </c>
      <c r="C422" s="832"/>
      <c r="D422" s="832"/>
      <c r="E422" s="832"/>
      <c r="F422" s="832"/>
      <c r="G422" s="833"/>
      <c r="H422" s="834" t="s">
        <v>7683</v>
      </c>
      <c r="I422" s="835"/>
      <c r="J422" s="835"/>
      <c r="K422" s="835"/>
      <c r="L422" s="835"/>
      <c r="M422" s="835"/>
      <c r="N422" s="835"/>
      <c r="O422" s="835"/>
      <c r="P422" s="835"/>
      <c r="Q422" s="835"/>
      <c r="R422" s="835"/>
      <c r="S422" s="835"/>
      <c r="T422" s="835"/>
      <c r="U422" s="835"/>
      <c r="V422" s="835"/>
      <c r="W422" s="835"/>
      <c r="X422" s="835"/>
      <c r="Y422" s="835"/>
      <c r="Z422" s="835"/>
      <c r="AA422" s="835"/>
      <c r="AB422" s="835"/>
      <c r="AC422" s="836"/>
      <c r="AD422" s="621">
        <f>'CE MINISTERIALE'!AD422</f>
        <v>0</v>
      </c>
      <c r="AE422" s="827">
        <f>'CE MINISTERIALE'!AE422</f>
        <v>0</v>
      </c>
      <c r="AF422" s="827"/>
      <c r="AG422" s="827"/>
      <c r="AH422" s="827"/>
      <c r="AI422" s="828"/>
      <c r="AJ422" s="615" t="s">
        <v>6571</v>
      </c>
    </row>
    <row r="423" spans="1:36" s="567" customFormat="1" ht="15" customHeight="1">
      <c r="A423" s="615"/>
      <c r="B423" s="831" t="s">
        <v>5775</v>
      </c>
      <c r="C423" s="832"/>
      <c r="D423" s="832"/>
      <c r="E423" s="832"/>
      <c r="F423" s="832"/>
      <c r="G423" s="833"/>
      <c r="H423" s="834" t="s">
        <v>7684</v>
      </c>
      <c r="I423" s="835"/>
      <c r="J423" s="835"/>
      <c r="K423" s="835"/>
      <c r="L423" s="835"/>
      <c r="M423" s="835"/>
      <c r="N423" s="835"/>
      <c r="O423" s="835"/>
      <c r="P423" s="835"/>
      <c r="Q423" s="835"/>
      <c r="R423" s="835"/>
      <c r="S423" s="835"/>
      <c r="T423" s="835"/>
      <c r="U423" s="835"/>
      <c r="V423" s="835"/>
      <c r="W423" s="835"/>
      <c r="X423" s="835"/>
      <c r="Y423" s="835"/>
      <c r="Z423" s="835"/>
      <c r="AA423" s="835"/>
      <c r="AB423" s="835"/>
      <c r="AC423" s="836"/>
      <c r="AD423" s="621">
        <f>'CE MINISTERIALE'!AD423</f>
        <v>0</v>
      </c>
      <c r="AE423" s="827">
        <f>'CE MINISTERIALE'!AE423</f>
        <v>0</v>
      </c>
      <c r="AF423" s="827"/>
      <c r="AG423" s="827"/>
      <c r="AH423" s="827"/>
      <c r="AI423" s="828"/>
      <c r="AJ423" s="615" t="s">
        <v>6571</v>
      </c>
    </row>
    <row r="424" spans="1:36" s="567" customFormat="1" ht="15" customHeight="1">
      <c r="A424" s="615"/>
      <c r="B424" s="821" t="s">
        <v>7145</v>
      </c>
      <c r="C424" s="822"/>
      <c r="D424" s="822"/>
      <c r="E424" s="822"/>
      <c r="F424" s="822"/>
      <c r="G424" s="823"/>
      <c r="H424" s="824" t="s">
        <v>7685</v>
      </c>
      <c r="I424" s="825"/>
      <c r="J424" s="825"/>
      <c r="K424" s="825"/>
      <c r="L424" s="825"/>
      <c r="M424" s="825"/>
      <c r="N424" s="825"/>
      <c r="O424" s="825"/>
      <c r="P424" s="825"/>
      <c r="Q424" s="825"/>
      <c r="R424" s="825"/>
      <c r="S424" s="825"/>
      <c r="T424" s="825"/>
      <c r="U424" s="825"/>
      <c r="V424" s="825"/>
      <c r="W424" s="825"/>
      <c r="X424" s="825"/>
      <c r="Y424" s="825"/>
      <c r="Z424" s="825"/>
      <c r="AA424" s="825"/>
      <c r="AB424" s="825"/>
      <c r="AC424" s="826"/>
      <c r="AD424" s="624">
        <f>'CE MINISTERIALE'!AD424</f>
        <v>0</v>
      </c>
      <c r="AE424" s="829">
        <f>'CE MINISTERIALE'!AE424</f>
        <v>0</v>
      </c>
      <c r="AF424" s="829"/>
      <c r="AG424" s="829"/>
      <c r="AH424" s="829"/>
      <c r="AI424" s="830"/>
      <c r="AJ424" s="615" t="s">
        <v>6571</v>
      </c>
    </row>
    <row r="425" spans="1:36" s="567" customFormat="1" ht="15" customHeight="1">
      <c r="A425" s="615"/>
      <c r="B425" s="831" t="s">
        <v>5781</v>
      </c>
      <c r="C425" s="832"/>
      <c r="D425" s="832"/>
      <c r="E425" s="832"/>
      <c r="F425" s="832"/>
      <c r="G425" s="833"/>
      <c r="H425" s="834" t="s">
        <v>7686</v>
      </c>
      <c r="I425" s="835"/>
      <c r="J425" s="835"/>
      <c r="K425" s="835"/>
      <c r="L425" s="835"/>
      <c r="M425" s="835"/>
      <c r="N425" s="835"/>
      <c r="O425" s="835"/>
      <c r="P425" s="835"/>
      <c r="Q425" s="835"/>
      <c r="R425" s="835"/>
      <c r="S425" s="835"/>
      <c r="T425" s="835"/>
      <c r="U425" s="835"/>
      <c r="V425" s="835"/>
      <c r="W425" s="835"/>
      <c r="X425" s="835"/>
      <c r="Y425" s="835"/>
      <c r="Z425" s="835"/>
      <c r="AA425" s="835"/>
      <c r="AB425" s="835"/>
      <c r="AC425" s="836"/>
      <c r="AD425" s="621">
        <f>'CE MINISTERIALE'!AD425</f>
        <v>0</v>
      </c>
      <c r="AE425" s="827">
        <f>'CE MINISTERIALE'!AE425</f>
        <v>0</v>
      </c>
      <c r="AF425" s="827"/>
      <c r="AG425" s="827"/>
      <c r="AH425" s="827"/>
      <c r="AI425" s="828"/>
      <c r="AJ425" s="615" t="s">
        <v>6571</v>
      </c>
    </row>
    <row r="426" spans="1:36" s="567" customFormat="1" ht="15" customHeight="1">
      <c r="A426" s="615"/>
      <c r="B426" s="831" t="s">
        <v>7148</v>
      </c>
      <c r="C426" s="832"/>
      <c r="D426" s="832"/>
      <c r="E426" s="832"/>
      <c r="F426" s="832"/>
      <c r="G426" s="833"/>
      <c r="H426" s="834" t="s">
        <v>7687</v>
      </c>
      <c r="I426" s="835"/>
      <c r="J426" s="835"/>
      <c r="K426" s="835"/>
      <c r="L426" s="835"/>
      <c r="M426" s="835"/>
      <c r="N426" s="835"/>
      <c r="O426" s="835"/>
      <c r="P426" s="835"/>
      <c r="Q426" s="835"/>
      <c r="R426" s="835"/>
      <c r="S426" s="835"/>
      <c r="T426" s="835"/>
      <c r="U426" s="835"/>
      <c r="V426" s="835"/>
      <c r="W426" s="835"/>
      <c r="X426" s="835"/>
      <c r="Y426" s="835"/>
      <c r="Z426" s="835"/>
      <c r="AA426" s="835"/>
      <c r="AB426" s="835"/>
      <c r="AC426" s="836"/>
      <c r="AD426" s="621">
        <f>'CE MINISTERIALE'!AD426</f>
        <v>0</v>
      </c>
      <c r="AE426" s="827">
        <f>'CE MINISTERIALE'!AE426</f>
        <v>0</v>
      </c>
      <c r="AF426" s="827"/>
      <c r="AG426" s="827"/>
      <c r="AH426" s="827"/>
      <c r="AI426" s="828"/>
      <c r="AJ426" s="615" t="s">
        <v>6571</v>
      </c>
    </row>
    <row r="427" spans="1:36" s="567" customFormat="1" ht="15" customHeight="1">
      <c r="A427" s="615"/>
      <c r="B427" s="831" t="s">
        <v>5768</v>
      </c>
      <c r="C427" s="832"/>
      <c r="D427" s="832"/>
      <c r="E427" s="832"/>
      <c r="F427" s="832"/>
      <c r="G427" s="833"/>
      <c r="H427" s="834" t="s">
        <v>7688</v>
      </c>
      <c r="I427" s="835"/>
      <c r="J427" s="835"/>
      <c r="K427" s="835"/>
      <c r="L427" s="835"/>
      <c r="M427" s="835"/>
      <c r="N427" s="835"/>
      <c r="O427" s="835"/>
      <c r="P427" s="835"/>
      <c r="Q427" s="835"/>
      <c r="R427" s="835"/>
      <c r="S427" s="835"/>
      <c r="T427" s="835"/>
      <c r="U427" s="835"/>
      <c r="V427" s="835"/>
      <c r="W427" s="835"/>
      <c r="X427" s="835"/>
      <c r="Y427" s="835"/>
      <c r="Z427" s="835"/>
      <c r="AA427" s="835"/>
      <c r="AB427" s="835"/>
      <c r="AC427" s="836"/>
      <c r="AD427" s="621">
        <f>'CE MINISTERIALE'!AD427</f>
        <v>0</v>
      </c>
      <c r="AE427" s="827">
        <f>'CE MINISTERIALE'!AE427</f>
        <v>0</v>
      </c>
      <c r="AF427" s="827"/>
      <c r="AG427" s="827"/>
      <c r="AH427" s="827"/>
      <c r="AI427" s="828"/>
      <c r="AJ427" s="615" t="s">
        <v>6571</v>
      </c>
    </row>
    <row r="428" spans="1:36" s="567" customFormat="1" ht="15" customHeight="1">
      <c r="A428" s="615"/>
      <c r="B428" s="831" t="s">
        <v>7151</v>
      </c>
      <c r="C428" s="832"/>
      <c r="D428" s="832"/>
      <c r="E428" s="832"/>
      <c r="F428" s="832"/>
      <c r="G428" s="833"/>
      <c r="H428" s="834" t="s">
        <v>7689</v>
      </c>
      <c r="I428" s="835"/>
      <c r="J428" s="835"/>
      <c r="K428" s="835"/>
      <c r="L428" s="835"/>
      <c r="M428" s="835"/>
      <c r="N428" s="835"/>
      <c r="O428" s="835"/>
      <c r="P428" s="835"/>
      <c r="Q428" s="835"/>
      <c r="R428" s="835"/>
      <c r="S428" s="835"/>
      <c r="T428" s="835"/>
      <c r="U428" s="835"/>
      <c r="V428" s="835"/>
      <c r="W428" s="835"/>
      <c r="X428" s="835"/>
      <c r="Y428" s="835"/>
      <c r="Z428" s="835"/>
      <c r="AA428" s="835"/>
      <c r="AB428" s="835"/>
      <c r="AC428" s="836"/>
      <c r="AD428" s="621">
        <f>'CE MINISTERIALE'!AD428</f>
        <v>0</v>
      </c>
      <c r="AE428" s="827">
        <f>'CE MINISTERIALE'!AE428</f>
        <v>0</v>
      </c>
      <c r="AF428" s="827"/>
      <c r="AG428" s="827"/>
      <c r="AH428" s="827"/>
      <c r="AI428" s="828"/>
      <c r="AJ428" s="615" t="s">
        <v>6571</v>
      </c>
    </row>
    <row r="429" spans="1:36" s="567" customFormat="1" ht="15" customHeight="1">
      <c r="A429" s="615"/>
      <c r="B429" s="831" t="s">
        <v>5891</v>
      </c>
      <c r="C429" s="832"/>
      <c r="D429" s="832"/>
      <c r="E429" s="832"/>
      <c r="F429" s="832"/>
      <c r="G429" s="833"/>
      <c r="H429" s="834" t="s">
        <v>7690</v>
      </c>
      <c r="I429" s="835"/>
      <c r="J429" s="835"/>
      <c r="K429" s="835"/>
      <c r="L429" s="835"/>
      <c r="M429" s="835"/>
      <c r="N429" s="835"/>
      <c r="O429" s="835"/>
      <c r="P429" s="835"/>
      <c r="Q429" s="835"/>
      <c r="R429" s="835"/>
      <c r="S429" s="835"/>
      <c r="T429" s="835"/>
      <c r="U429" s="835"/>
      <c r="V429" s="835"/>
      <c r="W429" s="835"/>
      <c r="X429" s="835"/>
      <c r="Y429" s="835"/>
      <c r="Z429" s="835"/>
      <c r="AA429" s="835"/>
      <c r="AB429" s="835"/>
      <c r="AC429" s="836"/>
      <c r="AD429" s="621">
        <f>'CE MINISTERIALE'!AD429</f>
        <v>0</v>
      </c>
      <c r="AE429" s="827">
        <f>'CE MINISTERIALE'!AE429</f>
        <v>0</v>
      </c>
      <c r="AF429" s="827"/>
      <c r="AG429" s="827"/>
      <c r="AH429" s="827"/>
      <c r="AI429" s="828"/>
      <c r="AJ429" s="615" t="s">
        <v>6571</v>
      </c>
    </row>
    <row r="430" spans="1:36" s="567" customFormat="1" ht="15" customHeight="1">
      <c r="A430" s="615"/>
      <c r="B430" s="821" t="s">
        <v>7154</v>
      </c>
      <c r="C430" s="822"/>
      <c r="D430" s="822"/>
      <c r="E430" s="822"/>
      <c r="F430" s="822"/>
      <c r="G430" s="823"/>
      <c r="H430" s="824" t="s">
        <v>7691</v>
      </c>
      <c r="I430" s="825"/>
      <c r="J430" s="825"/>
      <c r="K430" s="825"/>
      <c r="L430" s="825"/>
      <c r="M430" s="825"/>
      <c r="N430" s="825"/>
      <c r="O430" s="825"/>
      <c r="P430" s="825"/>
      <c r="Q430" s="825"/>
      <c r="R430" s="825"/>
      <c r="S430" s="825"/>
      <c r="T430" s="825"/>
      <c r="U430" s="825"/>
      <c r="V430" s="825"/>
      <c r="W430" s="825"/>
      <c r="X430" s="825"/>
      <c r="Y430" s="825"/>
      <c r="Z430" s="825"/>
      <c r="AA430" s="825"/>
      <c r="AB430" s="825"/>
      <c r="AC430" s="826"/>
      <c r="AD430" s="624">
        <f>'CE MINISTERIALE'!AD430</f>
        <v>0</v>
      </c>
      <c r="AE430" s="829">
        <f>'CE MINISTERIALE'!AE430</f>
        <v>0</v>
      </c>
      <c r="AF430" s="829"/>
      <c r="AG430" s="829"/>
      <c r="AH430" s="829"/>
      <c r="AI430" s="830"/>
      <c r="AJ430" s="615" t="s">
        <v>6571</v>
      </c>
    </row>
    <row r="431" spans="1:36" s="567" customFormat="1" ht="15" customHeight="1">
      <c r="A431" s="615"/>
      <c r="B431" s="831" t="s">
        <v>4771</v>
      </c>
      <c r="C431" s="832"/>
      <c r="D431" s="832"/>
      <c r="E431" s="832"/>
      <c r="F431" s="832"/>
      <c r="G431" s="833"/>
      <c r="H431" s="834" t="s">
        <v>7692</v>
      </c>
      <c r="I431" s="835"/>
      <c r="J431" s="835"/>
      <c r="K431" s="835"/>
      <c r="L431" s="835"/>
      <c r="M431" s="835"/>
      <c r="N431" s="835"/>
      <c r="O431" s="835"/>
      <c r="P431" s="835"/>
      <c r="Q431" s="835"/>
      <c r="R431" s="835"/>
      <c r="S431" s="835"/>
      <c r="T431" s="835"/>
      <c r="U431" s="835"/>
      <c r="V431" s="835"/>
      <c r="W431" s="835"/>
      <c r="X431" s="835"/>
      <c r="Y431" s="835"/>
      <c r="Z431" s="835"/>
      <c r="AA431" s="835"/>
      <c r="AB431" s="835"/>
      <c r="AC431" s="836"/>
      <c r="AD431" s="621">
        <f>'CE MINISTERIALE'!AD431</f>
        <v>0</v>
      </c>
      <c r="AE431" s="827">
        <f>'CE MINISTERIALE'!AE431</f>
        <v>0</v>
      </c>
      <c r="AF431" s="827"/>
      <c r="AG431" s="827"/>
      <c r="AH431" s="827"/>
      <c r="AI431" s="828"/>
      <c r="AJ431" s="615" t="s">
        <v>6571</v>
      </c>
    </row>
    <row r="432" spans="1:36" s="567" customFormat="1" ht="15" customHeight="1">
      <c r="A432" s="615"/>
      <c r="B432" s="831" t="s">
        <v>4780</v>
      </c>
      <c r="C432" s="832"/>
      <c r="D432" s="832"/>
      <c r="E432" s="832"/>
      <c r="F432" s="832"/>
      <c r="G432" s="833"/>
      <c r="H432" s="834" t="s">
        <v>7693</v>
      </c>
      <c r="I432" s="835"/>
      <c r="J432" s="835"/>
      <c r="K432" s="835"/>
      <c r="L432" s="835"/>
      <c r="M432" s="835"/>
      <c r="N432" s="835"/>
      <c r="O432" s="835"/>
      <c r="P432" s="835"/>
      <c r="Q432" s="835"/>
      <c r="R432" s="835"/>
      <c r="S432" s="835"/>
      <c r="T432" s="835"/>
      <c r="U432" s="835"/>
      <c r="V432" s="835"/>
      <c r="W432" s="835"/>
      <c r="X432" s="835"/>
      <c r="Y432" s="835"/>
      <c r="Z432" s="835"/>
      <c r="AA432" s="835"/>
      <c r="AB432" s="835"/>
      <c r="AC432" s="836"/>
      <c r="AD432" s="621">
        <f>'CE MINISTERIALE'!AD432</f>
        <v>0</v>
      </c>
      <c r="AE432" s="827">
        <f>'CE MINISTERIALE'!AE432</f>
        <v>0</v>
      </c>
      <c r="AF432" s="827"/>
      <c r="AG432" s="827"/>
      <c r="AH432" s="827"/>
      <c r="AI432" s="828"/>
      <c r="AJ432" s="615" t="s">
        <v>6571</v>
      </c>
    </row>
    <row r="433" spans="1:36" s="567" customFormat="1" ht="15" customHeight="1">
      <c r="A433" s="615"/>
      <c r="B433" s="831" t="s">
        <v>4788</v>
      </c>
      <c r="C433" s="832"/>
      <c r="D433" s="832"/>
      <c r="E433" s="832"/>
      <c r="F433" s="832"/>
      <c r="G433" s="833"/>
      <c r="H433" s="834" t="s">
        <v>7694</v>
      </c>
      <c r="I433" s="835"/>
      <c r="J433" s="835"/>
      <c r="K433" s="835"/>
      <c r="L433" s="835"/>
      <c r="M433" s="835"/>
      <c r="N433" s="835"/>
      <c r="O433" s="835"/>
      <c r="P433" s="835"/>
      <c r="Q433" s="835"/>
      <c r="R433" s="835"/>
      <c r="S433" s="835"/>
      <c r="T433" s="835"/>
      <c r="U433" s="835"/>
      <c r="V433" s="835"/>
      <c r="W433" s="835"/>
      <c r="X433" s="835"/>
      <c r="Y433" s="835"/>
      <c r="Z433" s="835"/>
      <c r="AA433" s="835"/>
      <c r="AB433" s="835"/>
      <c r="AC433" s="836"/>
      <c r="AD433" s="621">
        <f>'CE MINISTERIALE'!AD433</f>
        <v>0</v>
      </c>
      <c r="AE433" s="827">
        <f>'CE MINISTERIALE'!AE433</f>
        <v>0</v>
      </c>
      <c r="AF433" s="827"/>
      <c r="AG433" s="827"/>
      <c r="AH433" s="827"/>
      <c r="AI433" s="828"/>
      <c r="AJ433" s="615" t="s">
        <v>6571</v>
      </c>
    </row>
    <row r="434" spans="1:36" s="567" customFormat="1" ht="15" customHeight="1">
      <c r="A434" s="626"/>
      <c r="B434" s="821" t="s">
        <v>7159</v>
      </c>
      <c r="C434" s="822"/>
      <c r="D434" s="822"/>
      <c r="E434" s="822"/>
      <c r="F434" s="822"/>
      <c r="G434" s="823"/>
      <c r="H434" s="824" t="s">
        <v>7695</v>
      </c>
      <c r="I434" s="825"/>
      <c r="J434" s="825"/>
      <c r="K434" s="825"/>
      <c r="L434" s="825"/>
      <c r="M434" s="825"/>
      <c r="N434" s="825"/>
      <c r="O434" s="825"/>
      <c r="P434" s="825"/>
      <c r="Q434" s="825"/>
      <c r="R434" s="825"/>
      <c r="S434" s="825"/>
      <c r="T434" s="825"/>
      <c r="U434" s="825"/>
      <c r="V434" s="825"/>
      <c r="W434" s="825"/>
      <c r="X434" s="825"/>
      <c r="Y434" s="825"/>
      <c r="Z434" s="825"/>
      <c r="AA434" s="825"/>
      <c r="AB434" s="825"/>
      <c r="AC434" s="826"/>
      <c r="AD434" s="624">
        <f>'CE MINISTERIALE'!AD434</f>
        <v>0</v>
      </c>
      <c r="AE434" s="829">
        <f>'CE MINISTERIALE'!AE434</f>
        <v>0</v>
      </c>
      <c r="AF434" s="829"/>
      <c r="AG434" s="829"/>
      <c r="AH434" s="829"/>
      <c r="AI434" s="830"/>
      <c r="AJ434" s="615" t="s">
        <v>6571</v>
      </c>
    </row>
    <row r="435" spans="1:36" s="567" customFormat="1" ht="15" customHeight="1">
      <c r="A435" s="626"/>
      <c r="B435" s="831" t="s">
        <v>4803</v>
      </c>
      <c r="C435" s="832"/>
      <c r="D435" s="832"/>
      <c r="E435" s="832"/>
      <c r="F435" s="832"/>
      <c r="G435" s="833"/>
      <c r="H435" s="834" t="s">
        <v>7696</v>
      </c>
      <c r="I435" s="835"/>
      <c r="J435" s="835"/>
      <c r="K435" s="835"/>
      <c r="L435" s="835"/>
      <c r="M435" s="835"/>
      <c r="N435" s="835"/>
      <c r="O435" s="835"/>
      <c r="P435" s="835"/>
      <c r="Q435" s="835"/>
      <c r="R435" s="835"/>
      <c r="S435" s="835"/>
      <c r="T435" s="835"/>
      <c r="U435" s="835"/>
      <c r="V435" s="835"/>
      <c r="W435" s="835"/>
      <c r="X435" s="835"/>
      <c r="Y435" s="835"/>
      <c r="Z435" s="835"/>
      <c r="AA435" s="835"/>
      <c r="AB435" s="835"/>
      <c r="AC435" s="836"/>
      <c r="AD435" s="621">
        <f>'CE MINISTERIALE'!AD435</f>
        <v>0</v>
      </c>
      <c r="AE435" s="827">
        <f>'CE MINISTERIALE'!AE435</f>
        <v>0</v>
      </c>
      <c r="AF435" s="827"/>
      <c r="AG435" s="827"/>
      <c r="AH435" s="827"/>
      <c r="AI435" s="828"/>
      <c r="AJ435" s="615" t="s">
        <v>6571</v>
      </c>
    </row>
    <row r="436" spans="1:36" s="567" customFormat="1" ht="15" customHeight="1">
      <c r="A436" s="615"/>
      <c r="B436" s="831" t="s">
        <v>4934</v>
      </c>
      <c r="C436" s="832"/>
      <c r="D436" s="832"/>
      <c r="E436" s="832"/>
      <c r="F436" s="832"/>
      <c r="G436" s="833"/>
      <c r="H436" s="834" t="s">
        <v>7697</v>
      </c>
      <c r="I436" s="835"/>
      <c r="J436" s="835"/>
      <c r="K436" s="835"/>
      <c r="L436" s="835"/>
      <c r="M436" s="835"/>
      <c r="N436" s="835"/>
      <c r="O436" s="835"/>
      <c r="P436" s="835"/>
      <c r="Q436" s="835"/>
      <c r="R436" s="835"/>
      <c r="S436" s="835"/>
      <c r="T436" s="835"/>
      <c r="U436" s="835"/>
      <c r="V436" s="835"/>
      <c r="W436" s="835"/>
      <c r="X436" s="835"/>
      <c r="Y436" s="835"/>
      <c r="Z436" s="835"/>
      <c r="AA436" s="835"/>
      <c r="AB436" s="835"/>
      <c r="AC436" s="836"/>
      <c r="AD436" s="621">
        <f>'CE MINISTERIALE'!AD436</f>
        <v>0</v>
      </c>
      <c r="AE436" s="827">
        <f>'CE MINISTERIALE'!AE436</f>
        <v>0</v>
      </c>
      <c r="AF436" s="827"/>
      <c r="AG436" s="827"/>
      <c r="AH436" s="827"/>
      <c r="AI436" s="828"/>
      <c r="AJ436" s="615" t="s">
        <v>6571</v>
      </c>
    </row>
    <row r="437" spans="1:36" s="567" customFormat="1" ht="15" customHeight="1">
      <c r="A437" s="626"/>
      <c r="B437" s="821" t="s">
        <v>7163</v>
      </c>
      <c r="C437" s="822"/>
      <c r="D437" s="822"/>
      <c r="E437" s="822"/>
      <c r="F437" s="822"/>
      <c r="G437" s="823"/>
      <c r="H437" s="824" t="s">
        <v>7698</v>
      </c>
      <c r="I437" s="825"/>
      <c r="J437" s="825"/>
      <c r="K437" s="825"/>
      <c r="L437" s="825"/>
      <c r="M437" s="825"/>
      <c r="N437" s="825"/>
      <c r="O437" s="825"/>
      <c r="P437" s="825"/>
      <c r="Q437" s="825"/>
      <c r="R437" s="825"/>
      <c r="S437" s="825"/>
      <c r="T437" s="825"/>
      <c r="U437" s="825"/>
      <c r="V437" s="825"/>
      <c r="W437" s="825"/>
      <c r="X437" s="825"/>
      <c r="Y437" s="825"/>
      <c r="Z437" s="825"/>
      <c r="AA437" s="825"/>
      <c r="AB437" s="825"/>
      <c r="AC437" s="826"/>
      <c r="AD437" s="624">
        <f>'CE MINISTERIALE'!AD437</f>
        <v>0</v>
      </c>
      <c r="AE437" s="837">
        <f>'CE MINISTERIALE'!AE437</f>
        <v>0</v>
      </c>
      <c r="AF437" s="837"/>
      <c r="AG437" s="837"/>
      <c r="AH437" s="837"/>
      <c r="AI437" s="838"/>
      <c r="AJ437" s="623" t="s">
        <v>7109</v>
      </c>
    </row>
    <row r="438" spans="1:36" s="567" customFormat="1" ht="15" customHeight="1">
      <c r="A438" s="615"/>
      <c r="B438" s="821"/>
      <c r="C438" s="822"/>
      <c r="D438" s="822"/>
      <c r="E438" s="822"/>
      <c r="F438" s="822"/>
      <c r="G438" s="823"/>
      <c r="H438" s="824" t="s">
        <v>7699</v>
      </c>
      <c r="I438" s="825"/>
      <c r="J438" s="825"/>
      <c r="K438" s="825"/>
      <c r="L438" s="825"/>
      <c r="M438" s="825"/>
      <c r="N438" s="825"/>
      <c r="O438" s="825"/>
      <c r="P438" s="825"/>
      <c r="Q438" s="825"/>
      <c r="R438" s="825"/>
      <c r="S438" s="825"/>
      <c r="T438" s="825"/>
      <c r="U438" s="825"/>
      <c r="V438" s="825"/>
      <c r="W438" s="825"/>
      <c r="X438" s="825"/>
      <c r="Y438" s="825"/>
      <c r="Z438" s="825"/>
      <c r="AA438" s="825"/>
      <c r="AB438" s="825"/>
      <c r="AC438" s="826"/>
      <c r="AD438" s="621">
        <f>'CE MINISTERIALE'!AD438</f>
        <v>0</v>
      </c>
      <c r="AE438" s="827">
        <f>'CE MINISTERIALE'!AE438</f>
        <v>0</v>
      </c>
      <c r="AF438" s="827"/>
      <c r="AG438" s="827"/>
      <c r="AH438" s="827"/>
      <c r="AI438" s="828"/>
      <c r="AJ438" s="615" t="s">
        <v>6571</v>
      </c>
    </row>
    <row r="439" spans="1:36" s="567" customFormat="1" ht="15" customHeight="1">
      <c r="A439" s="615"/>
      <c r="B439" s="821" t="s">
        <v>5903</v>
      </c>
      <c r="C439" s="822"/>
      <c r="D439" s="822"/>
      <c r="E439" s="822"/>
      <c r="F439" s="822"/>
      <c r="G439" s="823"/>
      <c r="H439" s="824" t="s">
        <v>7700</v>
      </c>
      <c r="I439" s="825"/>
      <c r="J439" s="825"/>
      <c r="K439" s="825"/>
      <c r="L439" s="825"/>
      <c r="M439" s="825"/>
      <c r="N439" s="825"/>
      <c r="O439" s="825"/>
      <c r="P439" s="825"/>
      <c r="Q439" s="825"/>
      <c r="R439" s="825"/>
      <c r="S439" s="825"/>
      <c r="T439" s="825"/>
      <c r="U439" s="825"/>
      <c r="V439" s="825"/>
      <c r="W439" s="825"/>
      <c r="X439" s="825"/>
      <c r="Y439" s="825"/>
      <c r="Z439" s="825"/>
      <c r="AA439" s="825"/>
      <c r="AB439" s="825"/>
      <c r="AC439" s="826"/>
      <c r="AD439" s="621">
        <f>'CE MINISTERIALE'!AD439</f>
        <v>0</v>
      </c>
      <c r="AE439" s="853">
        <f>'CE MINISTERIALE'!AE439</f>
        <v>0</v>
      </c>
      <c r="AF439" s="853"/>
      <c r="AG439" s="853"/>
      <c r="AH439" s="853"/>
      <c r="AI439" s="854"/>
      <c r="AJ439" s="615" t="s">
        <v>6571</v>
      </c>
    </row>
    <row r="440" spans="1:36" s="567" customFormat="1" ht="15" customHeight="1">
      <c r="A440" s="615"/>
      <c r="B440" s="821" t="s">
        <v>4946</v>
      </c>
      <c r="C440" s="822"/>
      <c r="D440" s="822"/>
      <c r="E440" s="822"/>
      <c r="F440" s="822"/>
      <c r="G440" s="823"/>
      <c r="H440" s="824" t="s">
        <v>7701</v>
      </c>
      <c r="I440" s="825"/>
      <c r="J440" s="825"/>
      <c r="K440" s="825"/>
      <c r="L440" s="825"/>
      <c r="M440" s="825"/>
      <c r="N440" s="825"/>
      <c r="O440" s="825"/>
      <c r="P440" s="825"/>
      <c r="Q440" s="825"/>
      <c r="R440" s="825"/>
      <c r="S440" s="825"/>
      <c r="T440" s="825"/>
      <c r="U440" s="825"/>
      <c r="V440" s="825"/>
      <c r="W440" s="825"/>
      <c r="X440" s="825"/>
      <c r="Y440" s="825"/>
      <c r="Z440" s="825"/>
      <c r="AA440" s="825"/>
      <c r="AB440" s="825"/>
      <c r="AC440" s="826"/>
      <c r="AD440" s="621">
        <f>'CE MINISTERIALE'!AD440</f>
        <v>0</v>
      </c>
      <c r="AE440" s="853">
        <f>'CE MINISTERIALE'!AE440</f>
        <v>0</v>
      </c>
      <c r="AF440" s="853"/>
      <c r="AG440" s="853"/>
      <c r="AH440" s="853"/>
      <c r="AI440" s="854"/>
      <c r="AJ440" s="615" t="s">
        <v>6571</v>
      </c>
    </row>
    <row r="441" spans="1:36" s="567" customFormat="1" ht="15" customHeight="1">
      <c r="A441" s="615"/>
      <c r="B441" s="821" t="s">
        <v>7168</v>
      </c>
      <c r="C441" s="822"/>
      <c r="D441" s="822"/>
      <c r="E441" s="822"/>
      <c r="F441" s="822"/>
      <c r="G441" s="823"/>
      <c r="H441" s="824" t="s">
        <v>7702</v>
      </c>
      <c r="I441" s="825"/>
      <c r="J441" s="825"/>
      <c r="K441" s="825"/>
      <c r="L441" s="825"/>
      <c r="M441" s="825"/>
      <c r="N441" s="825"/>
      <c r="O441" s="825"/>
      <c r="P441" s="825"/>
      <c r="Q441" s="825"/>
      <c r="R441" s="825"/>
      <c r="S441" s="825"/>
      <c r="T441" s="825"/>
      <c r="U441" s="825"/>
      <c r="V441" s="825"/>
      <c r="W441" s="825"/>
      <c r="X441" s="825"/>
      <c r="Y441" s="825"/>
      <c r="Z441" s="825"/>
      <c r="AA441" s="825"/>
      <c r="AB441" s="825"/>
      <c r="AC441" s="826"/>
      <c r="AD441" s="624">
        <f>'CE MINISTERIALE'!AD441</f>
        <v>0</v>
      </c>
      <c r="AE441" s="837">
        <f>'CE MINISTERIALE'!AE441</f>
        <v>0</v>
      </c>
      <c r="AF441" s="837"/>
      <c r="AG441" s="837"/>
      <c r="AH441" s="837"/>
      <c r="AI441" s="838"/>
      <c r="AJ441" s="623" t="s">
        <v>7109</v>
      </c>
    </row>
    <row r="442" spans="1:36" s="567" customFormat="1" ht="15" customHeight="1">
      <c r="A442" s="615"/>
      <c r="B442" s="821"/>
      <c r="C442" s="822"/>
      <c r="D442" s="822"/>
      <c r="E442" s="822"/>
      <c r="F442" s="822"/>
      <c r="G442" s="823"/>
      <c r="H442" s="824" t="s">
        <v>7703</v>
      </c>
      <c r="I442" s="825"/>
      <c r="J442" s="825"/>
      <c r="K442" s="825"/>
      <c r="L442" s="825"/>
      <c r="M442" s="825"/>
      <c r="N442" s="825"/>
      <c r="O442" s="825"/>
      <c r="P442" s="825"/>
      <c r="Q442" s="825"/>
      <c r="R442" s="825"/>
      <c r="S442" s="825"/>
      <c r="T442" s="825"/>
      <c r="U442" s="825"/>
      <c r="V442" s="825"/>
      <c r="W442" s="825"/>
      <c r="X442" s="825"/>
      <c r="Y442" s="825"/>
      <c r="Z442" s="825"/>
      <c r="AA442" s="825"/>
      <c r="AB442" s="825"/>
      <c r="AC442" s="826"/>
      <c r="AD442" s="621">
        <f>'CE MINISTERIALE'!AD442</f>
        <v>0</v>
      </c>
      <c r="AE442" s="827">
        <f>'CE MINISTERIALE'!AE442</f>
        <v>0</v>
      </c>
      <c r="AF442" s="827"/>
      <c r="AG442" s="827"/>
      <c r="AH442" s="827"/>
      <c r="AI442" s="828"/>
      <c r="AJ442" s="615" t="s">
        <v>6571</v>
      </c>
    </row>
    <row r="443" spans="1:36" s="567" customFormat="1" ht="15" customHeight="1">
      <c r="A443" s="615"/>
      <c r="B443" s="821" t="s">
        <v>7171</v>
      </c>
      <c r="C443" s="822"/>
      <c r="D443" s="822"/>
      <c r="E443" s="822"/>
      <c r="F443" s="822"/>
      <c r="G443" s="823"/>
      <c r="H443" s="824" t="s">
        <v>7704</v>
      </c>
      <c r="I443" s="825"/>
      <c r="J443" s="825"/>
      <c r="K443" s="825"/>
      <c r="L443" s="825"/>
      <c r="M443" s="825"/>
      <c r="N443" s="825"/>
      <c r="O443" s="825"/>
      <c r="P443" s="825"/>
      <c r="Q443" s="825"/>
      <c r="R443" s="825"/>
      <c r="S443" s="825"/>
      <c r="T443" s="825"/>
      <c r="U443" s="825"/>
      <c r="V443" s="825"/>
      <c r="W443" s="825"/>
      <c r="X443" s="825"/>
      <c r="Y443" s="825"/>
      <c r="Z443" s="825"/>
      <c r="AA443" s="825"/>
      <c r="AB443" s="825"/>
      <c r="AC443" s="826"/>
      <c r="AD443" s="624">
        <f>'CE MINISTERIALE'!AD443</f>
        <v>0</v>
      </c>
      <c r="AE443" s="829">
        <f>'CE MINISTERIALE'!AE443</f>
        <v>0</v>
      </c>
      <c r="AF443" s="829"/>
      <c r="AG443" s="829"/>
      <c r="AH443" s="829"/>
      <c r="AI443" s="830"/>
      <c r="AJ443" s="615" t="s">
        <v>6571</v>
      </c>
    </row>
    <row r="444" spans="1:36" s="567" customFormat="1" ht="15" customHeight="1">
      <c r="A444" s="615"/>
      <c r="B444" s="831" t="s">
        <v>5924</v>
      </c>
      <c r="C444" s="832"/>
      <c r="D444" s="832"/>
      <c r="E444" s="832"/>
      <c r="F444" s="832"/>
      <c r="G444" s="833"/>
      <c r="H444" s="834" t="s">
        <v>7705</v>
      </c>
      <c r="I444" s="835"/>
      <c r="J444" s="835"/>
      <c r="K444" s="835"/>
      <c r="L444" s="835"/>
      <c r="M444" s="835"/>
      <c r="N444" s="835"/>
      <c r="O444" s="835"/>
      <c r="P444" s="835"/>
      <c r="Q444" s="835"/>
      <c r="R444" s="835"/>
      <c r="S444" s="835"/>
      <c r="T444" s="835"/>
      <c r="U444" s="835"/>
      <c r="V444" s="835"/>
      <c r="W444" s="835"/>
      <c r="X444" s="835"/>
      <c r="Y444" s="835"/>
      <c r="Z444" s="835"/>
      <c r="AA444" s="835"/>
      <c r="AB444" s="835"/>
      <c r="AC444" s="836"/>
      <c r="AD444" s="621">
        <f>'CE MINISTERIALE'!AD444</f>
        <v>0</v>
      </c>
      <c r="AE444" s="827">
        <f>'CE MINISTERIALE'!AE444</f>
        <v>0</v>
      </c>
      <c r="AF444" s="827"/>
      <c r="AG444" s="827"/>
      <c r="AH444" s="827"/>
      <c r="AI444" s="828"/>
      <c r="AJ444" s="615" t="s">
        <v>6571</v>
      </c>
    </row>
    <row r="445" spans="1:36" s="567" customFormat="1" ht="15" customHeight="1">
      <c r="A445" s="615"/>
      <c r="B445" s="831" t="s">
        <v>7174</v>
      </c>
      <c r="C445" s="832"/>
      <c r="D445" s="832"/>
      <c r="E445" s="832"/>
      <c r="F445" s="832"/>
      <c r="G445" s="833"/>
      <c r="H445" s="834" t="s">
        <v>7706</v>
      </c>
      <c r="I445" s="835"/>
      <c r="J445" s="835"/>
      <c r="K445" s="835"/>
      <c r="L445" s="835"/>
      <c r="M445" s="835"/>
      <c r="N445" s="835"/>
      <c r="O445" s="835"/>
      <c r="P445" s="835"/>
      <c r="Q445" s="835"/>
      <c r="R445" s="835"/>
      <c r="S445" s="835"/>
      <c r="T445" s="835"/>
      <c r="U445" s="835"/>
      <c r="V445" s="835"/>
      <c r="W445" s="835"/>
      <c r="X445" s="835"/>
      <c r="Y445" s="835"/>
      <c r="Z445" s="835"/>
      <c r="AA445" s="835"/>
      <c r="AB445" s="835"/>
      <c r="AC445" s="836"/>
      <c r="AD445" s="624">
        <f>'CE MINISTERIALE'!AD445</f>
        <v>0</v>
      </c>
      <c r="AE445" s="851">
        <f>'CE MINISTERIALE'!AE445</f>
        <v>0</v>
      </c>
      <c r="AF445" s="851"/>
      <c r="AG445" s="851"/>
      <c r="AH445" s="851"/>
      <c r="AI445" s="852"/>
      <c r="AJ445" s="615" t="s">
        <v>6571</v>
      </c>
    </row>
    <row r="446" spans="1:36" s="567" customFormat="1" ht="15" customHeight="1">
      <c r="A446" s="615"/>
      <c r="B446" s="839" t="s">
        <v>5719</v>
      </c>
      <c r="C446" s="840"/>
      <c r="D446" s="840"/>
      <c r="E446" s="840"/>
      <c r="F446" s="840"/>
      <c r="G446" s="841"/>
      <c r="H446" s="842" t="s">
        <v>7707</v>
      </c>
      <c r="I446" s="843"/>
      <c r="J446" s="843"/>
      <c r="K446" s="843"/>
      <c r="L446" s="843"/>
      <c r="M446" s="843"/>
      <c r="N446" s="843"/>
      <c r="O446" s="843"/>
      <c r="P446" s="843"/>
      <c r="Q446" s="843"/>
      <c r="R446" s="843"/>
      <c r="S446" s="843"/>
      <c r="T446" s="843"/>
      <c r="U446" s="843"/>
      <c r="V446" s="843"/>
      <c r="W446" s="843"/>
      <c r="X446" s="843"/>
      <c r="Y446" s="843"/>
      <c r="Z446" s="843"/>
      <c r="AA446" s="843"/>
      <c r="AB446" s="843"/>
      <c r="AC446" s="844"/>
      <c r="AD446" s="621">
        <f>'CE MINISTERIALE'!AD446</f>
        <v>0</v>
      </c>
      <c r="AE446" s="827">
        <f>'CE MINISTERIALE'!AE446</f>
        <v>0</v>
      </c>
      <c r="AF446" s="827"/>
      <c r="AG446" s="827"/>
      <c r="AH446" s="827"/>
      <c r="AI446" s="828"/>
      <c r="AJ446" s="615" t="s">
        <v>6571</v>
      </c>
    </row>
    <row r="447" spans="1:36" s="567" customFormat="1" ht="15" customHeight="1">
      <c r="A447" s="615"/>
      <c r="B447" s="839" t="s">
        <v>7177</v>
      </c>
      <c r="C447" s="840"/>
      <c r="D447" s="840"/>
      <c r="E447" s="840"/>
      <c r="F447" s="840"/>
      <c r="G447" s="841"/>
      <c r="H447" s="842" t="s">
        <v>7708</v>
      </c>
      <c r="I447" s="843"/>
      <c r="J447" s="843"/>
      <c r="K447" s="843"/>
      <c r="L447" s="843"/>
      <c r="M447" s="843"/>
      <c r="N447" s="843"/>
      <c r="O447" s="843"/>
      <c r="P447" s="843"/>
      <c r="Q447" s="843"/>
      <c r="R447" s="843"/>
      <c r="S447" s="843"/>
      <c r="T447" s="843"/>
      <c r="U447" s="843"/>
      <c r="V447" s="843"/>
      <c r="W447" s="843"/>
      <c r="X447" s="843"/>
      <c r="Y447" s="843"/>
      <c r="Z447" s="843"/>
      <c r="AA447" s="843"/>
      <c r="AB447" s="843"/>
      <c r="AC447" s="844"/>
      <c r="AD447" s="621">
        <f>'CE MINISTERIALE'!AD447</f>
        <v>0</v>
      </c>
      <c r="AE447" s="851">
        <f>'CE MINISTERIALE'!AE447</f>
        <v>0</v>
      </c>
      <c r="AF447" s="851"/>
      <c r="AG447" s="851"/>
      <c r="AH447" s="851"/>
      <c r="AI447" s="852"/>
      <c r="AJ447" s="615" t="s">
        <v>6571</v>
      </c>
    </row>
    <row r="448" spans="1:36" s="567" customFormat="1" ht="15" customHeight="1">
      <c r="A448" s="615" t="s">
        <v>6586</v>
      </c>
      <c r="B448" s="839" t="s">
        <v>7179</v>
      </c>
      <c r="C448" s="840"/>
      <c r="D448" s="840"/>
      <c r="E448" s="840"/>
      <c r="F448" s="840"/>
      <c r="G448" s="841"/>
      <c r="H448" s="842" t="s">
        <v>7709</v>
      </c>
      <c r="I448" s="843"/>
      <c r="J448" s="843"/>
      <c r="K448" s="843"/>
      <c r="L448" s="843"/>
      <c r="M448" s="843"/>
      <c r="N448" s="843"/>
      <c r="O448" s="843"/>
      <c r="P448" s="843"/>
      <c r="Q448" s="843"/>
      <c r="R448" s="843"/>
      <c r="S448" s="843"/>
      <c r="T448" s="843"/>
      <c r="U448" s="843"/>
      <c r="V448" s="843"/>
      <c r="W448" s="843"/>
      <c r="X448" s="843"/>
      <c r="Y448" s="843"/>
      <c r="Z448" s="843"/>
      <c r="AA448" s="843"/>
      <c r="AB448" s="843"/>
      <c r="AC448" s="844"/>
      <c r="AD448" s="621">
        <f>'CE MINISTERIALE'!AD448</f>
        <v>0</v>
      </c>
      <c r="AE448" s="827">
        <f>'CE MINISTERIALE'!AE448</f>
        <v>0</v>
      </c>
      <c r="AF448" s="827"/>
      <c r="AG448" s="827"/>
      <c r="AH448" s="827"/>
      <c r="AI448" s="828"/>
      <c r="AJ448" s="615" t="s">
        <v>6571</v>
      </c>
    </row>
    <row r="449" spans="1:36" s="567" customFormat="1" ht="15" customHeight="1">
      <c r="A449" s="615"/>
      <c r="B449" s="839" t="s">
        <v>7181</v>
      </c>
      <c r="C449" s="840"/>
      <c r="D449" s="840"/>
      <c r="E449" s="840"/>
      <c r="F449" s="840"/>
      <c r="G449" s="841"/>
      <c r="H449" s="842" t="s">
        <v>7710</v>
      </c>
      <c r="I449" s="843"/>
      <c r="J449" s="843"/>
      <c r="K449" s="843"/>
      <c r="L449" s="843"/>
      <c r="M449" s="843"/>
      <c r="N449" s="843"/>
      <c r="O449" s="843"/>
      <c r="P449" s="843"/>
      <c r="Q449" s="843"/>
      <c r="R449" s="843"/>
      <c r="S449" s="843"/>
      <c r="T449" s="843"/>
      <c r="U449" s="843"/>
      <c r="V449" s="843"/>
      <c r="W449" s="843"/>
      <c r="X449" s="843"/>
      <c r="Y449" s="843"/>
      <c r="Z449" s="843"/>
      <c r="AA449" s="843"/>
      <c r="AB449" s="843"/>
      <c r="AC449" s="844"/>
      <c r="AD449" s="621">
        <f>'CE MINISTERIALE'!AD449</f>
        <v>0</v>
      </c>
      <c r="AE449" s="851">
        <f>'CE MINISTERIALE'!AE449</f>
        <v>0</v>
      </c>
      <c r="AF449" s="851"/>
      <c r="AG449" s="851"/>
      <c r="AH449" s="851"/>
      <c r="AI449" s="852"/>
      <c r="AJ449" s="615" t="s">
        <v>6571</v>
      </c>
    </row>
    <row r="450" spans="1:36" s="567" customFormat="1" ht="15" customHeight="1">
      <c r="A450" s="615" t="s">
        <v>6643</v>
      </c>
      <c r="B450" s="845" t="s">
        <v>5793</v>
      </c>
      <c r="C450" s="846"/>
      <c r="D450" s="846"/>
      <c r="E450" s="846"/>
      <c r="F450" s="846"/>
      <c r="G450" s="847"/>
      <c r="H450" s="848" t="s">
        <v>7711</v>
      </c>
      <c r="I450" s="849"/>
      <c r="J450" s="849"/>
      <c r="K450" s="849"/>
      <c r="L450" s="849"/>
      <c r="M450" s="849"/>
      <c r="N450" s="849"/>
      <c r="O450" s="849"/>
      <c r="P450" s="849"/>
      <c r="Q450" s="849"/>
      <c r="R450" s="849"/>
      <c r="S450" s="849"/>
      <c r="T450" s="849"/>
      <c r="U450" s="849"/>
      <c r="V450" s="849"/>
      <c r="W450" s="849"/>
      <c r="X450" s="849"/>
      <c r="Y450" s="849"/>
      <c r="Z450" s="849"/>
      <c r="AA450" s="849"/>
      <c r="AB450" s="849"/>
      <c r="AC450" s="850"/>
      <c r="AD450" s="621">
        <f>'CE MINISTERIALE'!AD450</f>
        <v>0</v>
      </c>
      <c r="AE450" s="827">
        <f>'CE MINISTERIALE'!AE450</f>
        <v>0</v>
      </c>
      <c r="AF450" s="827"/>
      <c r="AG450" s="827"/>
      <c r="AH450" s="827"/>
      <c r="AI450" s="828"/>
      <c r="AJ450" s="615" t="s">
        <v>6571</v>
      </c>
    </row>
    <row r="451" spans="1:36" s="567" customFormat="1" ht="15" customHeight="1">
      <c r="A451" s="615"/>
      <c r="B451" s="845" t="s">
        <v>5800</v>
      </c>
      <c r="C451" s="846"/>
      <c r="D451" s="846"/>
      <c r="E451" s="846"/>
      <c r="F451" s="846"/>
      <c r="G451" s="847"/>
      <c r="H451" s="848" t="s">
        <v>7712</v>
      </c>
      <c r="I451" s="849"/>
      <c r="J451" s="849"/>
      <c r="K451" s="849"/>
      <c r="L451" s="849"/>
      <c r="M451" s="849"/>
      <c r="N451" s="849"/>
      <c r="O451" s="849"/>
      <c r="P451" s="849"/>
      <c r="Q451" s="849"/>
      <c r="R451" s="849"/>
      <c r="S451" s="849"/>
      <c r="T451" s="849"/>
      <c r="U451" s="849"/>
      <c r="V451" s="849"/>
      <c r="W451" s="849"/>
      <c r="X451" s="849"/>
      <c r="Y451" s="849"/>
      <c r="Z451" s="849"/>
      <c r="AA451" s="849"/>
      <c r="AB451" s="849"/>
      <c r="AC451" s="850"/>
      <c r="AD451" s="621">
        <f>'CE MINISTERIALE'!AD451</f>
        <v>0</v>
      </c>
      <c r="AE451" s="827">
        <f>'CE MINISTERIALE'!AE451</f>
        <v>0</v>
      </c>
      <c r="AF451" s="827"/>
      <c r="AG451" s="827"/>
      <c r="AH451" s="827"/>
      <c r="AI451" s="828"/>
      <c r="AJ451" s="615" t="s">
        <v>6571</v>
      </c>
    </row>
    <row r="452" spans="1:36" s="567" customFormat="1" ht="27" customHeight="1">
      <c r="A452" s="615"/>
      <c r="B452" s="845" t="s">
        <v>5806</v>
      </c>
      <c r="C452" s="846"/>
      <c r="D452" s="846"/>
      <c r="E452" s="846"/>
      <c r="F452" s="846"/>
      <c r="G452" s="847"/>
      <c r="H452" s="848" t="s">
        <v>7713</v>
      </c>
      <c r="I452" s="849"/>
      <c r="J452" s="849"/>
      <c r="K452" s="849"/>
      <c r="L452" s="849"/>
      <c r="M452" s="849"/>
      <c r="N452" s="849"/>
      <c r="O452" s="849"/>
      <c r="P452" s="849"/>
      <c r="Q452" s="849"/>
      <c r="R452" s="849"/>
      <c r="S452" s="849"/>
      <c r="T452" s="849"/>
      <c r="U452" s="849"/>
      <c r="V452" s="849"/>
      <c r="W452" s="849"/>
      <c r="X452" s="849"/>
      <c r="Y452" s="849"/>
      <c r="Z452" s="849"/>
      <c r="AA452" s="849"/>
      <c r="AB452" s="849"/>
      <c r="AC452" s="850"/>
      <c r="AD452" s="621">
        <f>'CE MINISTERIALE'!AD452</f>
        <v>0</v>
      </c>
      <c r="AE452" s="827">
        <f>'CE MINISTERIALE'!AE452</f>
        <v>0</v>
      </c>
      <c r="AF452" s="827"/>
      <c r="AG452" s="827"/>
      <c r="AH452" s="827"/>
      <c r="AI452" s="828"/>
      <c r="AJ452" s="615" t="s">
        <v>6571</v>
      </c>
    </row>
    <row r="453" spans="1:36" s="567" customFormat="1" ht="27.6" customHeight="1">
      <c r="A453" s="615"/>
      <c r="B453" s="845" t="s">
        <v>5812</v>
      </c>
      <c r="C453" s="846"/>
      <c r="D453" s="846"/>
      <c r="E453" s="846"/>
      <c r="F453" s="846"/>
      <c r="G453" s="847"/>
      <c r="H453" s="848" t="s">
        <v>7714</v>
      </c>
      <c r="I453" s="849"/>
      <c r="J453" s="849"/>
      <c r="K453" s="849"/>
      <c r="L453" s="849"/>
      <c r="M453" s="849"/>
      <c r="N453" s="849"/>
      <c r="O453" s="849"/>
      <c r="P453" s="849"/>
      <c r="Q453" s="849"/>
      <c r="R453" s="849"/>
      <c r="S453" s="849"/>
      <c r="T453" s="849"/>
      <c r="U453" s="849"/>
      <c r="V453" s="849"/>
      <c r="W453" s="849"/>
      <c r="X453" s="849"/>
      <c r="Y453" s="849"/>
      <c r="Z453" s="849"/>
      <c r="AA453" s="849"/>
      <c r="AB453" s="849"/>
      <c r="AC453" s="850"/>
      <c r="AD453" s="621">
        <f>'CE MINISTERIALE'!AD453</f>
        <v>0</v>
      </c>
      <c r="AE453" s="827">
        <f>'CE MINISTERIALE'!AE453</f>
        <v>0</v>
      </c>
      <c r="AF453" s="827"/>
      <c r="AG453" s="827"/>
      <c r="AH453" s="827"/>
      <c r="AI453" s="828"/>
      <c r="AJ453" s="615" t="s">
        <v>6571</v>
      </c>
    </row>
    <row r="454" spans="1:36" s="567" customFormat="1" ht="27" customHeight="1">
      <c r="A454" s="615"/>
      <c r="B454" s="845" t="s">
        <v>5818</v>
      </c>
      <c r="C454" s="846"/>
      <c r="D454" s="846"/>
      <c r="E454" s="846"/>
      <c r="F454" s="846"/>
      <c r="G454" s="847"/>
      <c r="H454" s="848" t="s">
        <v>7715</v>
      </c>
      <c r="I454" s="849"/>
      <c r="J454" s="849"/>
      <c r="K454" s="849"/>
      <c r="L454" s="849"/>
      <c r="M454" s="849"/>
      <c r="N454" s="849"/>
      <c r="O454" s="849"/>
      <c r="P454" s="849"/>
      <c r="Q454" s="849"/>
      <c r="R454" s="849"/>
      <c r="S454" s="849"/>
      <c r="T454" s="849"/>
      <c r="U454" s="849"/>
      <c r="V454" s="849"/>
      <c r="W454" s="849"/>
      <c r="X454" s="849"/>
      <c r="Y454" s="849"/>
      <c r="Z454" s="849"/>
      <c r="AA454" s="849"/>
      <c r="AB454" s="849"/>
      <c r="AC454" s="850"/>
      <c r="AD454" s="621">
        <f>'CE MINISTERIALE'!AD454</f>
        <v>0</v>
      </c>
      <c r="AE454" s="827">
        <f>'CE MINISTERIALE'!AE454</f>
        <v>0</v>
      </c>
      <c r="AF454" s="827"/>
      <c r="AG454" s="827"/>
      <c r="AH454" s="827"/>
      <c r="AI454" s="828"/>
      <c r="AJ454" s="615" t="s">
        <v>6571</v>
      </c>
    </row>
    <row r="455" spans="1:36" s="567" customFormat="1" ht="28.9" customHeight="1">
      <c r="A455" s="615"/>
      <c r="B455" s="845" t="s">
        <v>5824</v>
      </c>
      <c r="C455" s="846"/>
      <c r="D455" s="846"/>
      <c r="E455" s="846"/>
      <c r="F455" s="846"/>
      <c r="G455" s="847"/>
      <c r="H455" s="848" t="s">
        <v>7716</v>
      </c>
      <c r="I455" s="849"/>
      <c r="J455" s="849"/>
      <c r="K455" s="849"/>
      <c r="L455" s="849"/>
      <c r="M455" s="849"/>
      <c r="N455" s="849"/>
      <c r="O455" s="849"/>
      <c r="P455" s="849"/>
      <c r="Q455" s="849"/>
      <c r="R455" s="849"/>
      <c r="S455" s="849"/>
      <c r="T455" s="849"/>
      <c r="U455" s="849"/>
      <c r="V455" s="849"/>
      <c r="W455" s="849"/>
      <c r="X455" s="849"/>
      <c r="Y455" s="849"/>
      <c r="Z455" s="849"/>
      <c r="AA455" s="849"/>
      <c r="AB455" s="849"/>
      <c r="AC455" s="850"/>
      <c r="AD455" s="621">
        <f>'CE MINISTERIALE'!AD455</f>
        <v>0</v>
      </c>
      <c r="AE455" s="827">
        <f>'CE MINISTERIALE'!AE455</f>
        <v>0</v>
      </c>
      <c r="AF455" s="827"/>
      <c r="AG455" s="827"/>
      <c r="AH455" s="827"/>
      <c r="AI455" s="828"/>
      <c r="AJ455" s="615" t="s">
        <v>6571</v>
      </c>
    </row>
    <row r="456" spans="1:36" s="567" customFormat="1" ht="15" customHeight="1">
      <c r="A456" s="615"/>
      <c r="B456" s="845" t="s">
        <v>5830</v>
      </c>
      <c r="C456" s="846"/>
      <c r="D456" s="846"/>
      <c r="E456" s="846"/>
      <c r="F456" s="846"/>
      <c r="G456" s="847"/>
      <c r="H456" s="848" t="s">
        <v>7717</v>
      </c>
      <c r="I456" s="849"/>
      <c r="J456" s="849"/>
      <c r="K456" s="849"/>
      <c r="L456" s="849"/>
      <c r="M456" s="849"/>
      <c r="N456" s="849"/>
      <c r="O456" s="849"/>
      <c r="P456" s="849"/>
      <c r="Q456" s="849"/>
      <c r="R456" s="849"/>
      <c r="S456" s="849"/>
      <c r="T456" s="849"/>
      <c r="U456" s="849"/>
      <c r="V456" s="849"/>
      <c r="W456" s="849"/>
      <c r="X456" s="849"/>
      <c r="Y456" s="849"/>
      <c r="Z456" s="849"/>
      <c r="AA456" s="849"/>
      <c r="AB456" s="849"/>
      <c r="AC456" s="850"/>
      <c r="AD456" s="621">
        <f>'CE MINISTERIALE'!AD456</f>
        <v>0</v>
      </c>
      <c r="AE456" s="827">
        <f>'CE MINISTERIALE'!AE456</f>
        <v>0</v>
      </c>
      <c r="AF456" s="827"/>
      <c r="AG456" s="827"/>
      <c r="AH456" s="827"/>
      <c r="AI456" s="828"/>
      <c r="AJ456" s="615" t="s">
        <v>6571</v>
      </c>
    </row>
    <row r="457" spans="1:36" s="567" customFormat="1" ht="15" customHeight="1">
      <c r="A457" s="615"/>
      <c r="B457" s="839" t="s">
        <v>7190</v>
      </c>
      <c r="C457" s="840"/>
      <c r="D457" s="840"/>
      <c r="E457" s="840"/>
      <c r="F457" s="840"/>
      <c r="G457" s="841"/>
      <c r="H457" s="842" t="s">
        <v>7718</v>
      </c>
      <c r="I457" s="843"/>
      <c r="J457" s="843"/>
      <c r="K457" s="843"/>
      <c r="L457" s="843"/>
      <c r="M457" s="843"/>
      <c r="N457" s="843"/>
      <c r="O457" s="843"/>
      <c r="P457" s="843"/>
      <c r="Q457" s="843"/>
      <c r="R457" s="843"/>
      <c r="S457" s="843"/>
      <c r="T457" s="843"/>
      <c r="U457" s="843"/>
      <c r="V457" s="843"/>
      <c r="W457" s="843"/>
      <c r="X457" s="843"/>
      <c r="Y457" s="843"/>
      <c r="Z457" s="843"/>
      <c r="AA457" s="843"/>
      <c r="AB457" s="843"/>
      <c r="AC457" s="844"/>
      <c r="AD457" s="621">
        <f>'CE MINISTERIALE'!AD457</f>
        <v>0</v>
      </c>
      <c r="AE457" s="851">
        <f>'CE MINISTERIALE'!AE457</f>
        <v>0</v>
      </c>
      <c r="AF457" s="851"/>
      <c r="AG457" s="851"/>
      <c r="AH457" s="851"/>
      <c r="AI457" s="852"/>
      <c r="AJ457" s="615" t="s">
        <v>6571</v>
      </c>
    </row>
    <row r="458" spans="1:36" s="567" customFormat="1" ht="15" customHeight="1">
      <c r="A458" s="615" t="s">
        <v>6586</v>
      </c>
      <c r="B458" s="839" t="s">
        <v>7192</v>
      </c>
      <c r="C458" s="840"/>
      <c r="D458" s="840"/>
      <c r="E458" s="840"/>
      <c r="F458" s="840"/>
      <c r="G458" s="841"/>
      <c r="H458" s="842" t="s">
        <v>7719</v>
      </c>
      <c r="I458" s="843"/>
      <c r="J458" s="843"/>
      <c r="K458" s="843"/>
      <c r="L458" s="843"/>
      <c r="M458" s="843"/>
      <c r="N458" s="843"/>
      <c r="O458" s="843"/>
      <c r="P458" s="843"/>
      <c r="Q458" s="843"/>
      <c r="R458" s="843"/>
      <c r="S458" s="843"/>
      <c r="T458" s="843"/>
      <c r="U458" s="843"/>
      <c r="V458" s="843"/>
      <c r="W458" s="843"/>
      <c r="X458" s="843"/>
      <c r="Y458" s="843"/>
      <c r="Z458" s="843"/>
      <c r="AA458" s="843"/>
      <c r="AB458" s="843"/>
      <c r="AC458" s="844"/>
      <c r="AD458" s="621">
        <f>'CE MINISTERIALE'!AD458</f>
        <v>0</v>
      </c>
      <c r="AE458" s="827">
        <f>'CE MINISTERIALE'!AE458</f>
        <v>0</v>
      </c>
      <c r="AF458" s="827"/>
      <c r="AG458" s="827"/>
      <c r="AH458" s="827"/>
      <c r="AI458" s="828"/>
      <c r="AJ458" s="615" t="s">
        <v>6571</v>
      </c>
    </row>
    <row r="459" spans="1:36" s="567" customFormat="1" ht="15" customHeight="1">
      <c r="A459" s="615"/>
      <c r="B459" s="839" t="s">
        <v>7194</v>
      </c>
      <c r="C459" s="840"/>
      <c r="D459" s="840"/>
      <c r="E459" s="840"/>
      <c r="F459" s="840"/>
      <c r="G459" s="841"/>
      <c r="H459" s="842" t="s">
        <v>7720</v>
      </c>
      <c r="I459" s="843"/>
      <c r="J459" s="843"/>
      <c r="K459" s="843"/>
      <c r="L459" s="843"/>
      <c r="M459" s="843"/>
      <c r="N459" s="843"/>
      <c r="O459" s="843"/>
      <c r="P459" s="843"/>
      <c r="Q459" s="843"/>
      <c r="R459" s="843"/>
      <c r="S459" s="843"/>
      <c r="T459" s="843"/>
      <c r="U459" s="843"/>
      <c r="V459" s="843"/>
      <c r="W459" s="843"/>
      <c r="X459" s="843"/>
      <c r="Y459" s="843"/>
      <c r="Z459" s="843"/>
      <c r="AA459" s="843"/>
      <c r="AB459" s="843"/>
      <c r="AC459" s="844"/>
      <c r="AD459" s="621">
        <f>'CE MINISTERIALE'!AD459</f>
        <v>0</v>
      </c>
      <c r="AE459" s="851">
        <f>'CE MINISTERIALE'!AE459</f>
        <v>0</v>
      </c>
      <c r="AF459" s="851"/>
      <c r="AG459" s="851"/>
      <c r="AH459" s="851"/>
      <c r="AI459" s="852"/>
      <c r="AJ459" s="615" t="s">
        <v>6571</v>
      </c>
    </row>
    <row r="460" spans="1:36" s="567" customFormat="1" ht="15" customHeight="1">
      <c r="A460" s="615" t="s">
        <v>6643</v>
      </c>
      <c r="B460" s="845" t="s">
        <v>5846</v>
      </c>
      <c r="C460" s="846"/>
      <c r="D460" s="846"/>
      <c r="E460" s="846"/>
      <c r="F460" s="846"/>
      <c r="G460" s="847"/>
      <c r="H460" s="848" t="s">
        <v>7721</v>
      </c>
      <c r="I460" s="849"/>
      <c r="J460" s="849"/>
      <c r="K460" s="849"/>
      <c r="L460" s="849"/>
      <c r="M460" s="849"/>
      <c r="N460" s="849"/>
      <c r="O460" s="849"/>
      <c r="P460" s="849"/>
      <c r="Q460" s="849"/>
      <c r="R460" s="849"/>
      <c r="S460" s="849"/>
      <c r="T460" s="849"/>
      <c r="U460" s="849"/>
      <c r="V460" s="849"/>
      <c r="W460" s="849"/>
      <c r="X460" s="849"/>
      <c r="Y460" s="849"/>
      <c r="Z460" s="849"/>
      <c r="AA460" s="849"/>
      <c r="AB460" s="849"/>
      <c r="AC460" s="850"/>
      <c r="AD460" s="621">
        <f>'CE MINISTERIALE'!AD460</f>
        <v>0</v>
      </c>
      <c r="AE460" s="827">
        <f>'CE MINISTERIALE'!AE460</f>
        <v>0</v>
      </c>
      <c r="AF460" s="827"/>
      <c r="AG460" s="827"/>
      <c r="AH460" s="827"/>
      <c r="AI460" s="828"/>
      <c r="AJ460" s="615" t="s">
        <v>6571</v>
      </c>
    </row>
    <row r="461" spans="1:36" s="567" customFormat="1" ht="15" customHeight="1">
      <c r="A461" s="615"/>
      <c r="B461" s="845" t="s">
        <v>5852</v>
      </c>
      <c r="C461" s="846"/>
      <c r="D461" s="846"/>
      <c r="E461" s="846"/>
      <c r="F461" s="846"/>
      <c r="G461" s="847"/>
      <c r="H461" s="848" t="s">
        <v>7722</v>
      </c>
      <c r="I461" s="849"/>
      <c r="J461" s="849"/>
      <c r="K461" s="849"/>
      <c r="L461" s="849"/>
      <c r="M461" s="849"/>
      <c r="N461" s="849"/>
      <c r="O461" s="849"/>
      <c r="P461" s="849"/>
      <c r="Q461" s="849"/>
      <c r="R461" s="849"/>
      <c r="S461" s="849"/>
      <c r="T461" s="849"/>
      <c r="U461" s="849"/>
      <c r="V461" s="849"/>
      <c r="W461" s="849"/>
      <c r="X461" s="849"/>
      <c r="Y461" s="849"/>
      <c r="Z461" s="849"/>
      <c r="AA461" s="849"/>
      <c r="AB461" s="849"/>
      <c r="AC461" s="850"/>
      <c r="AD461" s="621">
        <f>'CE MINISTERIALE'!AD461</f>
        <v>0</v>
      </c>
      <c r="AE461" s="827">
        <f>'CE MINISTERIALE'!AE461</f>
        <v>0</v>
      </c>
      <c r="AF461" s="827"/>
      <c r="AG461" s="827"/>
      <c r="AH461" s="827"/>
      <c r="AI461" s="828"/>
      <c r="AJ461" s="615" t="s">
        <v>6571</v>
      </c>
    </row>
    <row r="462" spans="1:36" s="567" customFormat="1" ht="27.6" customHeight="1">
      <c r="A462" s="615"/>
      <c r="B462" s="845" t="s">
        <v>5858</v>
      </c>
      <c r="C462" s="846"/>
      <c r="D462" s="846"/>
      <c r="E462" s="846"/>
      <c r="F462" s="846"/>
      <c r="G462" s="847"/>
      <c r="H462" s="848" t="s">
        <v>7723</v>
      </c>
      <c r="I462" s="849"/>
      <c r="J462" s="849"/>
      <c r="K462" s="849"/>
      <c r="L462" s="849"/>
      <c r="M462" s="849"/>
      <c r="N462" s="849"/>
      <c r="O462" s="849"/>
      <c r="P462" s="849"/>
      <c r="Q462" s="849"/>
      <c r="R462" s="849"/>
      <c r="S462" s="849"/>
      <c r="T462" s="849"/>
      <c r="U462" s="849"/>
      <c r="V462" s="849"/>
      <c r="W462" s="849"/>
      <c r="X462" s="849"/>
      <c r="Y462" s="849"/>
      <c r="Z462" s="849"/>
      <c r="AA462" s="849"/>
      <c r="AB462" s="849"/>
      <c r="AC462" s="850"/>
      <c r="AD462" s="621">
        <f>'CE MINISTERIALE'!AD462</f>
        <v>0</v>
      </c>
      <c r="AE462" s="827">
        <f>'CE MINISTERIALE'!AE462</f>
        <v>0</v>
      </c>
      <c r="AF462" s="827"/>
      <c r="AG462" s="827"/>
      <c r="AH462" s="827"/>
      <c r="AI462" s="828"/>
      <c r="AJ462" s="615" t="s">
        <v>6571</v>
      </c>
    </row>
    <row r="463" spans="1:36" s="567" customFormat="1" ht="15" customHeight="1">
      <c r="A463" s="615"/>
      <c r="B463" s="845" t="s">
        <v>5864</v>
      </c>
      <c r="C463" s="846"/>
      <c r="D463" s="846"/>
      <c r="E463" s="846"/>
      <c r="F463" s="846"/>
      <c r="G463" s="847"/>
      <c r="H463" s="848" t="s">
        <v>7724</v>
      </c>
      <c r="I463" s="849"/>
      <c r="J463" s="849"/>
      <c r="K463" s="849"/>
      <c r="L463" s="849"/>
      <c r="M463" s="849"/>
      <c r="N463" s="849"/>
      <c r="O463" s="849"/>
      <c r="P463" s="849"/>
      <c r="Q463" s="849"/>
      <c r="R463" s="849"/>
      <c r="S463" s="849"/>
      <c r="T463" s="849"/>
      <c r="U463" s="849"/>
      <c r="V463" s="849"/>
      <c r="W463" s="849"/>
      <c r="X463" s="849"/>
      <c r="Y463" s="849"/>
      <c r="Z463" s="849"/>
      <c r="AA463" s="849"/>
      <c r="AB463" s="849"/>
      <c r="AC463" s="850"/>
      <c r="AD463" s="621">
        <f>'CE MINISTERIALE'!AD463</f>
        <v>0</v>
      </c>
      <c r="AE463" s="827">
        <f>'CE MINISTERIALE'!AE463</f>
        <v>0</v>
      </c>
      <c r="AF463" s="827"/>
      <c r="AG463" s="827"/>
      <c r="AH463" s="827"/>
      <c r="AI463" s="828"/>
      <c r="AJ463" s="615" t="s">
        <v>6571</v>
      </c>
    </row>
    <row r="464" spans="1:36" s="567" customFormat="1" ht="32.450000000000003" customHeight="1">
      <c r="A464" s="615"/>
      <c r="B464" s="845" t="s">
        <v>5870</v>
      </c>
      <c r="C464" s="846"/>
      <c r="D464" s="846"/>
      <c r="E464" s="846"/>
      <c r="F464" s="846"/>
      <c r="G464" s="847"/>
      <c r="H464" s="848" t="s">
        <v>7725</v>
      </c>
      <c r="I464" s="849"/>
      <c r="J464" s="849"/>
      <c r="K464" s="849"/>
      <c r="L464" s="849"/>
      <c r="M464" s="849"/>
      <c r="N464" s="849"/>
      <c r="O464" s="849"/>
      <c r="P464" s="849"/>
      <c r="Q464" s="849"/>
      <c r="R464" s="849"/>
      <c r="S464" s="849"/>
      <c r="T464" s="849"/>
      <c r="U464" s="849"/>
      <c r="V464" s="849"/>
      <c r="W464" s="849"/>
      <c r="X464" s="849"/>
      <c r="Y464" s="849"/>
      <c r="Z464" s="849"/>
      <c r="AA464" s="849"/>
      <c r="AB464" s="849"/>
      <c r="AC464" s="850"/>
      <c r="AD464" s="621">
        <f>'CE MINISTERIALE'!AD464</f>
        <v>0</v>
      </c>
      <c r="AE464" s="827">
        <f>'CE MINISTERIALE'!AE464</f>
        <v>0</v>
      </c>
      <c r="AF464" s="827"/>
      <c r="AG464" s="827"/>
      <c r="AH464" s="827"/>
      <c r="AI464" s="828"/>
      <c r="AJ464" s="615" t="s">
        <v>6571</v>
      </c>
    </row>
    <row r="465" spans="1:36" s="567" customFormat="1" ht="15" customHeight="1">
      <c r="A465" s="615"/>
      <c r="B465" s="845" t="s">
        <v>5876</v>
      </c>
      <c r="C465" s="846"/>
      <c r="D465" s="846"/>
      <c r="E465" s="846"/>
      <c r="F465" s="846"/>
      <c r="G465" s="847"/>
      <c r="H465" s="848" t="s">
        <v>7726</v>
      </c>
      <c r="I465" s="849"/>
      <c r="J465" s="849"/>
      <c r="K465" s="849"/>
      <c r="L465" s="849"/>
      <c r="M465" s="849"/>
      <c r="N465" s="849"/>
      <c r="O465" s="849"/>
      <c r="P465" s="849"/>
      <c r="Q465" s="849"/>
      <c r="R465" s="849"/>
      <c r="S465" s="849"/>
      <c r="T465" s="849"/>
      <c r="U465" s="849"/>
      <c r="V465" s="849"/>
      <c r="W465" s="849"/>
      <c r="X465" s="849"/>
      <c r="Y465" s="849"/>
      <c r="Z465" s="849"/>
      <c r="AA465" s="849"/>
      <c r="AB465" s="849"/>
      <c r="AC465" s="850"/>
      <c r="AD465" s="621">
        <f>'CE MINISTERIALE'!AD465</f>
        <v>0</v>
      </c>
      <c r="AE465" s="827">
        <f>'CE MINISTERIALE'!AE465</f>
        <v>0</v>
      </c>
      <c r="AF465" s="827"/>
      <c r="AG465" s="827"/>
      <c r="AH465" s="827"/>
      <c r="AI465" s="828"/>
      <c r="AJ465" s="615" t="s">
        <v>6571</v>
      </c>
    </row>
    <row r="466" spans="1:36" s="567" customFormat="1" ht="15" customHeight="1">
      <c r="A466" s="615"/>
      <c r="B466" s="845" t="s">
        <v>5882</v>
      </c>
      <c r="C466" s="846"/>
      <c r="D466" s="846"/>
      <c r="E466" s="846"/>
      <c r="F466" s="846"/>
      <c r="G466" s="847"/>
      <c r="H466" s="848" t="s">
        <v>7727</v>
      </c>
      <c r="I466" s="849"/>
      <c r="J466" s="849"/>
      <c r="K466" s="849"/>
      <c r="L466" s="849"/>
      <c r="M466" s="849"/>
      <c r="N466" s="849"/>
      <c r="O466" s="849"/>
      <c r="P466" s="849"/>
      <c r="Q466" s="849"/>
      <c r="R466" s="849"/>
      <c r="S466" s="849"/>
      <c r="T466" s="849"/>
      <c r="U466" s="849"/>
      <c r="V466" s="849"/>
      <c r="W466" s="849"/>
      <c r="X466" s="849"/>
      <c r="Y466" s="849"/>
      <c r="Z466" s="849"/>
      <c r="AA466" s="849"/>
      <c r="AB466" s="849"/>
      <c r="AC466" s="850"/>
      <c r="AD466" s="621">
        <f>'CE MINISTERIALE'!AD466</f>
        <v>0</v>
      </c>
      <c r="AE466" s="827">
        <f>'CE MINISTERIALE'!AE466</f>
        <v>0</v>
      </c>
      <c r="AF466" s="827"/>
      <c r="AG466" s="827"/>
      <c r="AH466" s="827"/>
      <c r="AI466" s="828"/>
      <c r="AJ466" s="615" t="s">
        <v>6571</v>
      </c>
    </row>
    <row r="467" spans="1:36" s="567" customFormat="1" ht="15" customHeight="1">
      <c r="A467" s="615"/>
      <c r="B467" s="839" t="s">
        <v>5836</v>
      </c>
      <c r="C467" s="840"/>
      <c r="D467" s="840"/>
      <c r="E467" s="840"/>
      <c r="F467" s="840"/>
      <c r="G467" s="841"/>
      <c r="H467" s="842" t="s">
        <v>7728</v>
      </c>
      <c r="I467" s="843"/>
      <c r="J467" s="843"/>
      <c r="K467" s="843"/>
      <c r="L467" s="843"/>
      <c r="M467" s="843"/>
      <c r="N467" s="843"/>
      <c r="O467" s="843"/>
      <c r="P467" s="843"/>
      <c r="Q467" s="843"/>
      <c r="R467" s="843"/>
      <c r="S467" s="843"/>
      <c r="T467" s="843"/>
      <c r="U467" s="843"/>
      <c r="V467" s="843"/>
      <c r="W467" s="843"/>
      <c r="X467" s="843"/>
      <c r="Y467" s="843"/>
      <c r="Z467" s="843"/>
      <c r="AA467" s="843"/>
      <c r="AB467" s="843"/>
      <c r="AC467" s="844"/>
      <c r="AD467" s="621">
        <f>'CE MINISTERIALE'!AD467</f>
        <v>0</v>
      </c>
      <c r="AE467" s="827">
        <f>'CE MINISTERIALE'!AE467</f>
        <v>0</v>
      </c>
      <c r="AF467" s="827"/>
      <c r="AG467" s="827"/>
      <c r="AH467" s="827"/>
      <c r="AI467" s="828"/>
      <c r="AJ467" s="615" t="s">
        <v>6571</v>
      </c>
    </row>
    <row r="468" spans="1:36" s="567" customFormat="1" ht="15" customHeight="1">
      <c r="A468" s="615"/>
      <c r="B468" s="821" t="s">
        <v>7204</v>
      </c>
      <c r="C468" s="822"/>
      <c r="D468" s="822"/>
      <c r="E468" s="822"/>
      <c r="F468" s="822"/>
      <c r="G468" s="823"/>
      <c r="H468" s="824" t="s">
        <v>7729</v>
      </c>
      <c r="I468" s="825"/>
      <c r="J468" s="825"/>
      <c r="K468" s="825"/>
      <c r="L468" s="825"/>
      <c r="M468" s="825"/>
      <c r="N468" s="825"/>
      <c r="O468" s="825"/>
      <c r="P468" s="825"/>
      <c r="Q468" s="825"/>
      <c r="R468" s="825"/>
      <c r="S468" s="825"/>
      <c r="T468" s="825"/>
      <c r="U468" s="825"/>
      <c r="V468" s="825"/>
      <c r="W468" s="825"/>
      <c r="X468" s="825"/>
      <c r="Y468" s="825"/>
      <c r="Z468" s="825"/>
      <c r="AA468" s="825"/>
      <c r="AB468" s="825"/>
      <c r="AC468" s="826"/>
      <c r="AD468" s="624">
        <f>'CE MINISTERIALE'!AD468</f>
        <v>0</v>
      </c>
      <c r="AE468" s="829">
        <f>'CE MINISTERIALE'!AE468</f>
        <v>0</v>
      </c>
      <c r="AF468" s="829"/>
      <c r="AG468" s="829"/>
      <c r="AH468" s="829"/>
      <c r="AI468" s="830"/>
      <c r="AJ468" s="615" t="s">
        <v>6571</v>
      </c>
    </row>
    <row r="469" spans="1:36" s="567" customFormat="1" ht="15" customHeight="1">
      <c r="A469" s="615"/>
      <c r="B469" s="831" t="s">
        <v>4969</v>
      </c>
      <c r="C469" s="832"/>
      <c r="D469" s="832"/>
      <c r="E469" s="832"/>
      <c r="F469" s="832"/>
      <c r="G469" s="833"/>
      <c r="H469" s="834" t="s">
        <v>7730</v>
      </c>
      <c r="I469" s="835"/>
      <c r="J469" s="835"/>
      <c r="K469" s="835"/>
      <c r="L469" s="835"/>
      <c r="M469" s="835"/>
      <c r="N469" s="835"/>
      <c r="O469" s="835"/>
      <c r="P469" s="835"/>
      <c r="Q469" s="835"/>
      <c r="R469" s="835"/>
      <c r="S469" s="835"/>
      <c r="T469" s="835"/>
      <c r="U469" s="835"/>
      <c r="V469" s="835"/>
      <c r="W469" s="835"/>
      <c r="X469" s="835"/>
      <c r="Y469" s="835"/>
      <c r="Z469" s="835"/>
      <c r="AA469" s="835"/>
      <c r="AB469" s="835"/>
      <c r="AC469" s="836"/>
      <c r="AD469" s="621">
        <f>'CE MINISTERIALE'!AD469</f>
        <v>0</v>
      </c>
      <c r="AE469" s="851">
        <f>'CE MINISTERIALE'!AE469</f>
        <v>0</v>
      </c>
      <c r="AF469" s="851"/>
      <c r="AG469" s="851"/>
      <c r="AH469" s="851"/>
      <c r="AI469" s="852"/>
      <c r="AJ469" s="615" t="s">
        <v>6571</v>
      </c>
    </row>
    <row r="470" spans="1:36" s="567" customFormat="1" ht="15" customHeight="1">
      <c r="A470" s="615"/>
      <c r="B470" s="831" t="s">
        <v>7207</v>
      </c>
      <c r="C470" s="832"/>
      <c r="D470" s="832"/>
      <c r="E470" s="832"/>
      <c r="F470" s="832"/>
      <c r="G470" s="833"/>
      <c r="H470" s="834" t="s">
        <v>7731</v>
      </c>
      <c r="I470" s="835"/>
      <c r="J470" s="835"/>
      <c r="K470" s="835"/>
      <c r="L470" s="835"/>
      <c r="M470" s="835"/>
      <c r="N470" s="835"/>
      <c r="O470" s="835"/>
      <c r="P470" s="835"/>
      <c r="Q470" s="835"/>
      <c r="R470" s="835"/>
      <c r="S470" s="835"/>
      <c r="T470" s="835"/>
      <c r="U470" s="835"/>
      <c r="V470" s="835"/>
      <c r="W470" s="835"/>
      <c r="X470" s="835"/>
      <c r="Y470" s="835"/>
      <c r="Z470" s="835"/>
      <c r="AA470" s="835"/>
      <c r="AB470" s="835"/>
      <c r="AC470" s="836"/>
      <c r="AD470" s="624">
        <f>'CE MINISTERIALE'!AD470</f>
        <v>0</v>
      </c>
      <c r="AE470" s="851">
        <f>'CE MINISTERIALE'!AE470</f>
        <v>0</v>
      </c>
      <c r="AF470" s="851"/>
      <c r="AG470" s="851"/>
      <c r="AH470" s="851"/>
      <c r="AI470" s="852"/>
      <c r="AJ470" s="615" t="s">
        <v>6571</v>
      </c>
    </row>
    <row r="471" spans="1:36" s="567" customFormat="1" ht="15" customHeight="1">
      <c r="A471" s="615"/>
      <c r="B471" s="839" t="s">
        <v>4925</v>
      </c>
      <c r="C471" s="840"/>
      <c r="D471" s="840"/>
      <c r="E471" s="840"/>
      <c r="F471" s="840"/>
      <c r="G471" s="841"/>
      <c r="H471" s="842" t="s">
        <v>7732</v>
      </c>
      <c r="I471" s="843"/>
      <c r="J471" s="843"/>
      <c r="K471" s="843"/>
      <c r="L471" s="843"/>
      <c r="M471" s="843"/>
      <c r="N471" s="843"/>
      <c r="O471" s="843"/>
      <c r="P471" s="843"/>
      <c r="Q471" s="843"/>
      <c r="R471" s="843"/>
      <c r="S471" s="843"/>
      <c r="T471" s="843"/>
      <c r="U471" s="843"/>
      <c r="V471" s="843"/>
      <c r="W471" s="843"/>
      <c r="X471" s="843"/>
      <c r="Y471" s="843"/>
      <c r="Z471" s="843"/>
      <c r="AA471" s="843"/>
      <c r="AB471" s="843"/>
      <c r="AC471" s="844"/>
      <c r="AD471" s="621">
        <f>'CE MINISTERIALE'!AD471</f>
        <v>0</v>
      </c>
      <c r="AE471" s="827">
        <f>'CE MINISTERIALE'!AE471</f>
        <v>0</v>
      </c>
      <c r="AF471" s="827"/>
      <c r="AG471" s="827"/>
      <c r="AH471" s="827"/>
      <c r="AI471" s="828"/>
      <c r="AJ471" s="615" t="s">
        <v>6571</v>
      </c>
    </row>
    <row r="472" spans="1:36" s="567" customFormat="1" ht="15" customHeight="1">
      <c r="A472" s="615"/>
      <c r="B472" s="839" t="s">
        <v>3586</v>
      </c>
      <c r="C472" s="840"/>
      <c r="D472" s="840"/>
      <c r="E472" s="840"/>
      <c r="F472" s="840"/>
      <c r="G472" s="841"/>
      <c r="H472" s="842" t="s">
        <v>7733</v>
      </c>
      <c r="I472" s="843"/>
      <c r="J472" s="843"/>
      <c r="K472" s="843"/>
      <c r="L472" s="843"/>
      <c r="M472" s="843"/>
      <c r="N472" s="843"/>
      <c r="O472" s="843"/>
      <c r="P472" s="843"/>
      <c r="Q472" s="843"/>
      <c r="R472" s="843"/>
      <c r="S472" s="843"/>
      <c r="T472" s="843"/>
      <c r="U472" s="843"/>
      <c r="V472" s="843"/>
      <c r="W472" s="843"/>
      <c r="X472" s="843"/>
      <c r="Y472" s="843"/>
      <c r="Z472" s="843"/>
      <c r="AA472" s="843"/>
      <c r="AB472" s="843"/>
      <c r="AC472" s="844"/>
      <c r="AD472" s="621">
        <f>'CE MINISTERIALE'!AD472</f>
        <v>0</v>
      </c>
      <c r="AE472" s="827">
        <f>'CE MINISTERIALE'!AE472</f>
        <v>0</v>
      </c>
      <c r="AF472" s="827"/>
      <c r="AG472" s="827"/>
      <c r="AH472" s="827"/>
      <c r="AI472" s="828"/>
      <c r="AJ472" s="615" t="s">
        <v>6571</v>
      </c>
    </row>
    <row r="473" spans="1:36" s="567" customFormat="1" ht="15" customHeight="1">
      <c r="A473" s="615"/>
      <c r="B473" s="839" t="s">
        <v>7211</v>
      </c>
      <c r="C473" s="840"/>
      <c r="D473" s="840"/>
      <c r="E473" s="840"/>
      <c r="F473" s="840"/>
      <c r="G473" s="841"/>
      <c r="H473" s="842" t="s">
        <v>7734</v>
      </c>
      <c r="I473" s="843"/>
      <c r="J473" s="843"/>
      <c r="K473" s="843"/>
      <c r="L473" s="843"/>
      <c r="M473" s="843"/>
      <c r="N473" s="843"/>
      <c r="O473" s="843"/>
      <c r="P473" s="843"/>
      <c r="Q473" s="843"/>
      <c r="R473" s="843"/>
      <c r="S473" s="843"/>
      <c r="T473" s="843"/>
      <c r="U473" s="843"/>
      <c r="V473" s="843"/>
      <c r="W473" s="843"/>
      <c r="X473" s="843"/>
      <c r="Y473" s="843"/>
      <c r="Z473" s="843"/>
      <c r="AA473" s="843"/>
      <c r="AB473" s="843"/>
      <c r="AC473" s="844"/>
      <c r="AD473" s="621">
        <f>'CE MINISTERIALE'!AD473</f>
        <v>0</v>
      </c>
      <c r="AE473" s="851">
        <f>'CE MINISTERIALE'!AE473</f>
        <v>0</v>
      </c>
      <c r="AF473" s="851"/>
      <c r="AG473" s="851"/>
      <c r="AH473" s="851"/>
      <c r="AI473" s="852"/>
      <c r="AJ473" s="615" t="s">
        <v>6571</v>
      </c>
    </row>
    <row r="474" spans="1:36" s="567" customFormat="1" ht="15" customHeight="1">
      <c r="A474" s="615" t="s">
        <v>6586</v>
      </c>
      <c r="B474" s="839" t="s">
        <v>7213</v>
      </c>
      <c r="C474" s="840"/>
      <c r="D474" s="840"/>
      <c r="E474" s="840"/>
      <c r="F474" s="840"/>
      <c r="G474" s="841"/>
      <c r="H474" s="842" t="s">
        <v>7735</v>
      </c>
      <c r="I474" s="843"/>
      <c r="J474" s="843"/>
      <c r="K474" s="843"/>
      <c r="L474" s="843"/>
      <c r="M474" s="843"/>
      <c r="N474" s="843"/>
      <c r="O474" s="843"/>
      <c r="P474" s="843"/>
      <c r="Q474" s="843"/>
      <c r="R474" s="843"/>
      <c r="S474" s="843"/>
      <c r="T474" s="843"/>
      <c r="U474" s="843"/>
      <c r="V474" s="843"/>
      <c r="W474" s="843"/>
      <c r="X474" s="843"/>
      <c r="Y474" s="843"/>
      <c r="Z474" s="843"/>
      <c r="AA474" s="843"/>
      <c r="AB474" s="843"/>
      <c r="AC474" s="844"/>
      <c r="AD474" s="621">
        <f>'CE MINISTERIALE'!AD474</f>
        <v>0</v>
      </c>
      <c r="AE474" s="851">
        <f>'CE MINISTERIALE'!AE474</f>
        <v>0</v>
      </c>
      <c r="AF474" s="851"/>
      <c r="AG474" s="851"/>
      <c r="AH474" s="851"/>
      <c r="AI474" s="852"/>
      <c r="AJ474" s="615" t="s">
        <v>6571</v>
      </c>
    </row>
    <row r="475" spans="1:36" s="567" customFormat="1" ht="29.45" customHeight="1">
      <c r="A475" s="615" t="s">
        <v>6586</v>
      </c>
      <c r="B475" s="845" t="s">
        <v>7215</v>
      </c>
      <c r="C475" s="846"/>
      <c r="D475" s="846"/>
      <c r="E475" s="846"/>
      <c r="F475" s="846"/>
      <c r="G475" s="847"/>
      <c r="H475" s="848" t="s">
        <v>7736</v>
      </c>
      <c r="I475" s="849"/>
      <c r="J475" s="849"/>
      <c r="K475" s="849"/>
      <c r="L475" s="849"/>
      <c r="M475" s="849"/>
      <c r="N475" s="849"/>
      <c r="O475" s="849"/>
      <c r="P475" s="849"/>
      <c r="Q475" s="849"/>
      <c r="R475" s="849"/>
      <c r="S475" s="849"/>
      <c r="T475" s="849"/>
      <c r="U475" s="849"/>
      <c r="V475" s="849"/>
      <c r="W475" s="849"/>
      <c r="X475" s="849"/>
      <c r="Y475" s="849"/>
      <c r="Z475" s="849"/>
      <c r="AA475" s="849"/>
      <c r="AB475" s="849"/>
      <c r="AC475" s="850"/>
      <c r="AD475" s="621">
        <f>'CE MINISTERIALE'!AD475</f>
        <v>0</v>
      </c>
      <c r="AE475" s="827">
        <f>'CE MINISTERIALE'!AE475</f>
        <v>0</v>
      </c>
      <c r="AF475" s="827"/>
      <c r="AG475" s="827"/>
      <c r="AH475" s="827"/>
      <c r="AI475" s="828"/>
      <c r="AJ475" s="615" t="s">
        <v>6571</v>
      </c>
    </row>
    <row r="476" spans="1:36" s="567" customFormat="1" ht="15" customHeight="1">
      <c r="A476" s="615" t="s">
        <v>6586</v>
      </c>
      <c r="B476" s="845" t="s">
        <v>7217</v>
      </c>
      <c r="C476" s="846"/>
      <c r="D476" s="846"/>
      <c r="E476" s="846"/>
      <c r="F476" s="846"/>
      <c r="G476" s="847"/>
      <c r="H476" s="848" t="s">
        <v>7737</v>
      </c>
      <c r="I476" s="849"/>
      <c r="J476" s="849"/>
      <c r="K476" s="849"/>
      <c r="L476" s="849"/>
      <c r="M476" s="849"/>
      <c r="N476" s="849"/>
      <c r="O476" s="849"/>
      <c r="P476" s="849"/>
      <c r="Q476" s="849"/>
      <c r="R476" s="849"/>
      <c r="S476" s="849"/>
      <c r="T476" s="849"/>
      <c r="U476" s="849"/>
      <c r="V476" s="849"/>
      <c r="W476" s="849"/>
      <c r="X476" s="849"/>
      <c r="Y476" s="849"/>
      <c r="Z476" s="849"/>
      <c r="AA476" s="849"/>
      <c r="AB476" s="849"/>
      <c r="AC476" s="850"/>
      <c r="AD476" s="621">
        <f>'CE MINISTERIALE'!AD476</f>
        <v>0</v>
      </c>
      <c r="AE476" s="827">
        <f>'CE MINISTERIALE'!AE476</f>
        <v>0</v>
      </c>
      <c r="AF476" s="827"/>
      <c r="AG476" s="827"/>
      <c r="AH476" s="827"/>
      <c r="AI476" s="828"/>
      <c r="AJ476" s="615" t="s">
        <v>6571</v>
      </c>
    </row>
    <row r="477" spans="1:36" s="567" customFormat="1" ht="15" customHeight="1">
      <c r="A477" s="615"/>
      <c r="B477" s="839" t="s">
        <v>7219</v>
      </c>
      <c r="C477" s="840"/>
      <c r="D477" s="840"/>
      <c r="E477" s="840"/>
      <c r="F477" s="840"/>
      <c r="G477" s="841"/>
      <c r="H477" s="842" t="s">
        <v>7738</v>
      </c>
      <c r="I477" s="843"/>
      <c r="J477" s="843"/>
      <c r="K477" s="843"/>
      <c r="L477" s="843"/>
      <c r="M477" s="843"/>
      <c r="N477" s="843"/>
      <c r="O477" s="843"/>
      <c r="P477" s="843"/>
      <c r="Q477" s="843"/>
      <c r="R477" s="843"/>
      <c r="S477" s="843"/>
      <c r="T477" s="843"/>
      <c r="U477" s="843"/>
      <c r="V477" s="843"/>
      <c r="W477" s="843"/>
      <c r="X477" s="843"/>
      <c r="Y477" s="843"/>
      <c r="Z477" s="843"/>
      <c r="AA477" s="843"/>
      <c r="AB477" s="843"/>
      <c r="AC477" s="844"/>
      <c r="AD477" s="621">
        <f>'CE MINISTERIALE'!AD477</f>
        <v>0</v>
      </c>
      <c r="AE477" s="851">
        <f>'CE MINISTERIALE'!AE477</f>
        <v>0</v>
      </c>
      <c r="AF477" s="851"/>
      <c r="AG477" s="851"/>
      <c r="AH477" s="851"/>
      <c r="AI477" s="852"/>
      <c r="AJ477" s="615" t="s">
        <v>6571</v>
      </c>
    </row>
    <row r="478" spans="1:36" s="567" customFormat="1" ht="15" customHeight="1">
      <c r="A478" s="615" t="s">
        <v>6643</v>
      </c>
      <c r="B478" s="845" t="s">
        <v>4815</v>
      </c>
      <c r="C478" s="846"/>
      <c r="D478" s="846"/>
      <c r="E478" s="846"/>
      <c r="F478" s="846"/>
      <c r="G478" s="847"/>
      <c r="H478" s="848" t="s">
        <v>7739</v>
      </c>
      <c r="I478" s="849"/>
      <c r="J478" s="849"/>
      <c r="K478" s="849"/>
      <c r="L478" s="849"/>
      <c r="M478" s="849"/>
      <c r="N478" s="849"/>
      <c r="O478" s="849"/>
      <c r="P478" s="849"/>
      <c r="Q478" s="849"/>
      <c r="R478" s="849"/>
      <c r="S478" s="849"/>
      <c r="T478" s="849"/>
      <c r="U478" s="849"/>
      <c r="V478" s="849"/>
      <c r="W478" s="849"/>
      <c r="X478" s="849"/>
      <c r="Y478" s="849"/>
      <c r="Z478" s="849"/>
      <c r="AA478" s="849"/>
      <c r="AB478" s="849"/>
      <c r="AC478" s="850"/>
      <c r="AD478" s="621">
        <f>'CE MINISTERIALE'!AD478</f>
        <v>0</v>
      </c>
      <c r="AE478" s="827">
        <f>'CE MINISTERIALE'!AE478</f>
        <v>0</v>
      </c>
      <c r="AF478" s="827"/>
      <c r="AG478" s="827"/>
      <c r="AH478" s="827"/>
      <c r="AI478" s="828"/>
      <c r="AJ478" s="615" t="s">
        <v>6571</v>
      </c>
    </row>
    <row r="479" spans="1:36" s="567" customFormat="1" ht="15" customHeight="1">
      <c r="A479" s="615"/>
      <c r="B479" s="845" t="s">
        <v>7222</v>
      </c>
      <c r="C479" s="846"/>
      <c r="D479" s="846"/>
      <c r="E479" s="846"/>
      <c r="F479" s="846"/>
      <c r="G479" s="847"/>
      <c r="H479" s="848" t="s">
        <v>7740</v>
      </c>
      <c r="I479" s="849"/>
      <c r="J479" s="849"/>
      <c r="K479" s="849"/>
      <c r="L479" s="849"/>
      <c r="M479" s="849"/>
      <c r="N479" s="849"/>
      <c r="O479" s="849"/>
      <c r="P479" s="849"/>
      <c r="Q479" s="849"/>
      <c r="R479" s="849"/>
      <c r="S479" s="849"/>
      <c r="T479" s="849"/>
      <c r="U479" s="849"/>
      <c r="V479" s="849"/>
      <c r="W479" s="849"/>
      <c r="X479" s="849"/>
      <c r="Y479" s="849"/>
      <c r="Z479" s="849"/>
      <c r="AA479" s="849"/>
      <c r="AB479" s="849"/>
      <c r="AC479" s="850"/>
      <c r="AD479" s="621">
        <f>'CE MINISTERIALE'!AD479</f>
        <v>0</v>
      </c>
      <c r="AE479" s="851">
        <f>'CE MINISTERIALE'!AE479</f>
        <v>0</v>
      </c>
      <c r="AF479" s="851"/>
      <c r="AG479" s="851"/>
      <c r="AH479" s="851"/>
      <c r="AI479" s="852"/>
      <c r="AJ479" s="615" t="s">
        <v>6571</v>
      </c>
    </row>
    <row r="480" spans="1:36" s="567" customFormat="1" ht="28.15" customHeight="1">
      <c r="A480" s="615"/>
      <c r="B480" s="839" t="s">
        <v>4822</v>
      </c>
      <c r="C480" s="840"/>
      <c r="D480" s="840"/>
      <c r="E480" s="840"/>
      <c r="F480" s="840"/>
      <c r="G480" s="841"/>
      <c r="H480" s="842" t="s">
        <v>7741</v>
      </c>
      <c r="I480" s="843"/>
      <c r="J480" s="843"/>
      <c r="K480" s="843"/>
      <c r="L480" s="843"/>
      <c r="M480" s="843"/>
      <c r="N480" s="843"/>
      <c r="O480" s="843"/>
      <c r="P480" s="843"/>
      <c r="Q480" s="843"/>
      <c r="R480" s="843"/>
      <c r="S480" s="843"/>
      <c r="T480" s="843"/>
      <c r="U480" s="843"/>
      <c r="V480" s="843"/>
      <c r="W480" s="843"/>
      <c r="X480" s="843"/>
      <c r="Y480" s="843"/>
      <c r="Z480" s="843"/>
      <c r="AA480" s="843"/>
      <c r="AB480" s="843"/>
      <c r="AC480" s="844"/>
      <c r="AD480" s="621">
        <f>'CE MINISTERIALE'!AD480</f>
        <v>0</v>
      </c>
      <c r="AE480" s="827">
        <f>'CE MINISTERIALE'!AE480</f>
        <v>0</v>
      </c>
      <c r="AF480" s="827"/>
      <c r="AG480" s="827"/>
      <c r="AH480" s="827"/>
      <c r="AI480" s="828"/>
      <c r="AJ480" s="615" t="s">
        <v>6571</v>
      </c>
    </row>
    <row r="481" spans="1:36" s="567" customFormat="1" ht="33" customHeight="1">
      <c r="A481" s="615"/>
      <c r="B481" s="839" t="s">
        <v>4828</v>
      </c>
      <c r="C481" s="840"/>
      <c r="D481" s="840"/>
      <c r="E481" s="840"/>
      <c r="F481" s="840"/>
      <c r="G481" s="841"/>
      <c r="H481" s="842" t="s">
        <v>7742</v>
      </c>
      <c r="I481" s="843"/>
      <c r="J481" s="843"/>
      <c r="K481" s="843"/>
      <c r="L481" s="843"/>
      <c r="M481" s="843"/>
      <c r="N481" s="843"/>
      <c r="O481" s="843"/>
      <c r="P481" s="843"/>
      <c r="Q481" s="843"/>
      <c r="R481" s="843"/>
      <c r="S481" s="843"/>
      <c r="T481" s="843"/>
      <c r="U481" s="843"/>
      <c r="V481" s="843"/>
      <c r="W481" s="843"/>
      <c r="X481" s="843"/>
      <c r="Y481" s="843"/>
      <c r="Z481" s="843"/>
      <c r="AA481" s="843"/>
      <c r="AB481" s="843"/>
      <c r="AC481" s="844"/>
      <c r="AD481" s="621">
        <f>'CE MINISTERIALE'!AD481</f>
        <v>0</v>
      </c>
      <c r="AE481" s="827">
        <f>'CE MINISTERIALE'!AE481</f>
        <v>0</v>
      </c>
      <c r="AF481" s="827"/>
      <c r="AG481" s="827"/>
      <c r="AH481" s="827"/>
      <c r="AI481" s="828"/>
      <c r="AJ481" s="615" t="s">
        <v>6571</v>
      </c>
    </row>
    <row r="482" spans="1:36" s="567" customFormat="1" ht="32.450000000000003" customHeight="1">
      <c r="A482" s="615"/>
      <c r="B482" s="839" t="s">
        <v>4834</v>
      </c>
      <c r="C482" s="840"/>
      <c r="D482" s="840"/>
      <c r="E482" s="840"/>
      <c r="F482" s="840"/>
      <c r="G482" s="841"/>
      <c r="H482" s="842" t="s">
        <v>7743</v>
      </c>
      <c r="I482" s="843"/>
      <c r="J482" s="843"/>
      <c r="K482" s="843"/>
      <c r="L482" s="843"/>
      <c r="M482" s="843"/>
      <c r="N482" s="843"/>
      <c r="O482" s="843"/>
      <c r="P482" s="843"/>
      <c r="Q482" s="843"/>
      <c r="R482" s="843"/>
      <c r="S482" s="843"/>
      <c r="T482" s="843"/>
      <c r="U482" s="843"/>
      <c r="V482" s="843"/>
      <c r="W482" s="843"/>
      <c r="X482" s="843"/>
      <c r="Y482" s="843"/>
      <c r="Z482" s="843"/>
      <c r="AA482" s="843"/>
      <c r="AB482" s="843"/>
      <c r="AC482" s="844"/>
      <c r="AD482" s="621">
        <f>'CE MINISTERIALE'!AD482</f>
        <v>0</v>
      </c>
      <c r="AE482" s="827">
        <f>'CE MINISTERIALE'!AE482</f>
        <v>0</v>
      </c>
      <c r="AF482" s="827"/>
      <c r="AG482" s="827"/>
      <c r="AH482" s="827"/>
      <c r="AI482" s="828"/>
      <c r="AJ482" s="615" t="s">
        <v>6571</v>
      </c>
    </row>
    <row r="483" spans="1:36" s="567" customFormat="1" ht="33.6" customHeight="1">
      <c r="A483" s="615"/>
      <c r="B483" s="845" t="s">
        <v>4840</v>
      </c>
      <c r="C483" s="846"/>
      <c r="D483" s="846"/>
      <c r="E483" s="846"/>
      <c r="F483" s="846"/>
      <c r="G483" s="847"/>
      <c r="H483" s="848" t="s">
        <v>7744</v>
      </c>
      <c r="I483" s="849"/>
      <c r="J483" s="849"/>
      <c r="K483" s="849"/>
      <c r="L483" s="849"/>
      <c r="M483" s="849"/>
      <c r="N483" s="849"/>
      <c r="O483" s="849"/>
      <c r="P483" s="849"/>
      <c r="Q483" s="849"/>
      <c r="R483" s="849"/>
      <c r="S483" s="849"/>
      <c r="T483" s="849"/>
      <c r="U483" s="849"/>
      <c r="V483" s="849"/>
      <c r="W483" s="849"/>
      <c r="X483" s="849"/>
      <c r="Y483" s="849"/>
      <c r="Z483" s="849"/>
      <c r="AA483" s="849"/>
      <c r="AB483" s="849"/>
      <c r="AC483" s="850"/>
      <c r="AD483" s="621">
        <f>'CE MINISTERIALE'!AD483</f>
        <v>0</v>
      </c>
      <c r="AE483" s="827">
        <f>'CE MINISTERIALE'!AE483</f>
        <v>0</v>
      </c>
      <c r="AF483" s="827"/>
      <c r="AG483" s="827"/>
      <c r="AH483" s="827"/>
      <c r="AI483" s="828"/>
      <c r="AJ483" s="615" t="s">
        <v>6571</v>
      </c>
    </row>
    <row r="484" spans="1:36" s="567" customFormat="1" ht="27.6" customHeight="1">
      <c r="A484" s="615"/>
      <c r="B484" s="845" t="s">
        <v>4846</v>
      </c>
      <c r="C484" s="846"/>
      <c r="D484" s="846"/>
      <c r="E484" s="846"/>
      <c r="F484" s="846"/>
      <c r="G484" s="847"/>
      <c r="H484" s="848" t="s">
        <v>7745</v>
      </c>
      <c r="I484" s="849"/>
      <c r="J484" s="849"/>
      <c r="K484" s="849"/>
      <c r="L484" s="849"/>
      <c r="M484" s="849"/>
      <c r="N484" s="849"/>
      <c r="O484" s="849"/>
      <c r="P484" s="849"/>
      <c r="Q484" s="849"/>
      <c r="R484" s="849"/>
      <c r="S484" s="849"/>
      <c r="T484" s="849"/>
      <c r="U484" s="849"/>
      <c r="V484" s="849"/>
      <c r="W484" s="849"/>
      <c r="X484" s="849"/>
      <c r="Y484" s="849"/>
      <c r="Z484" s="849"/>
      <c r="AA484" s="849"/>
      <c r="AB484" s="849"/>
      <c r="AC484" s="850"/>
      <c r="AD484" s="621">
        <f>'CE MINISTERIALE'!AD484</f>
        <v>0</v>
      </c>
      <c r="AE484" s="827">
        <f>'CE MINISTERIALE'!AE484</f>
        <v>0</v>
      </c>
      <c r="AF484" s="827"/>
      <c r="AG484" s="827"/>
      <c r="AH484" s="827"/>
      <c r="AI484" s="828"/>
      <c r="AJ484" s="615" t="s">
        <v>6571</v>
      </c>
    </row>
    <row r="485" spans="1:36" s="567" customFormat="1" ht="31.15" customHeight="1">
      <c r="A485" s="615"/>
      <c r="B485" s="845" t="s">
        <v>4852</v>
      </c>
      <c r="C485" s="846"/>
      <c r="D485" s="846"/>
      <c r="E485" s="846"/>
      <c r="F485" s="846"/>
      <c r="G485" s="847"/>
      <c r="H485" s="848" t="s">
        <v>7746</v>
      </c>
      <c r="I485" s="849"/>
      <c r="J485" s="849"/>
      <c r="K485" s="849"/>
      <c r="L485" s="849"/>
      <c r="M485" s="849"/>
      <c r="N485" s="849"/>
      <c r="O485" s="849"/>
      <c r="P485" s="849"/>
      <c r="Q485" s="849"/>
      <c r="R485" s="849"/>
      <c r="S485" s="849"/>
      <c r="T485" s="849"/>
      <c r="U485" s="849"/>
      <c r="V485" s="849"/>
      <c r="W485" s="849"/>
      <c r="X485" s="849"/>
      <c r="Y485" s="849"/>
      <c r="Z485" s="849"/>
      <c r="AA485" s="849"/>
      <c r="AB485" s="849"/>
      <c r="AC485" s="850"/>
      <c r="AD485" s="621">
        <f>'CE MINISTERIALE'!AD485</f>
        <v>0</v>
      </c>
      <c r="AE485" s="827">
        <f>'CE MINISTERIALE'!AE485</f>
        <v>0</v>
      </c>
      <c r="AF485" s="827"/>
      <c r="AG485" s="827"/>
      <c r="AH485" s="827"/>
      <c r="AI485" s="828"/>
      <c r="AJ485" s="615" t="s">
        <v>6571</v>
      </c>
    </row>
    <row r="486" spans="1:36" s="567" customFormat="1" ht="32.450000000000003" customHeight="1">
      <c r="A486" s="615"/>
      <c r="B486" s="845" t="s">
        <v>4858</v>
      </c>
      <c r="C486" s="846"/>
      <c r="D486" s="846"/>
      <c r="E486" s="846"/>
      <c r="F486" s="846"/>
      <c r="G486" s="847"/>
      <c r="H486" s="848" t="s">
        <v>7747</v>
      </c>
      <c r="I486" s="849"/>
      <c r="J486" s="849"/>
      <c r="K486" s="849"/>
      <c r="L486" s="849"/>
      <c r="M486" s="849"/>
      <c r="N486" s="849"/>
      <c r="O486" s="849"/>
      <c r="P486" s="849"/>
      <c r="Q486" s="849"/>
      <c r="R486" s="849"/>
      <c r="S486" s="849"/>
      <c r="T486" s="849"/>
      <c r="U486" s="849"/>
      <c r="V486" s="849"/>
      <c r="W486" s="849"/>
      <c r="X486" s="849"/>
      <c r="Y486" s="849"/>
      <c r="Z486" s="849"/>
      <c r="AA486" s="849"/>
      <c r="AB486" s="849"/>
      <c r="AC486" s="850"/>
      <c r="AD486" s="621">
        <f>'CE MINISTERIALE'!AD486</f>
        <v>0</v>
      </c>
      <c r="AE486" s="827">
        <f>'CE MINISTERIALE'!AE486</f>
        <v>0</v>
      </c>
      <c r="AF486" s="827"/>
      <c r="AG486" s="827"/>
      <c r="AH486" s="827"/>
      <c r="AI486" s="828"/>
      <c r="AJ486" s="615" t="s">
        <v>6571</v>
      </c>
    </row>
    <row r="487" spans="1:36" s="567" customFormat="1" ht="15" customHeight="1">
      <c r="A487" s="615"/>
      <c r="B487" s="845" t="s">
        <v>4865</v>
      </c>
      <c r="C487" s="846"/>
      <c r="D487" s="846"/>
      <c r="E487" s="846"/>
      <c r="F487" s="846"/>
      <c r="G487" s="847"/>
      <c r="H487" s="848" t="s">
        <v>7748</v>
      </c>
      <c r="I487" s="849"/>
      <c r="J487" s="849"/>
      <c r="K487" s="849"/>
      <c r="L487" s="849"/>
      <c r="M487" s="849"/>
      <c r="N487" s="849"/>
      <c r="O487" s="849"/>
      <c r="P487" s="849"/>
      <c r="Q487" s="849"/>
      <c r="R487" s="849"/>
      <c r="S487" s="849"/>
      <c r="T487" s="849"/>
      <c r="U487" s="849"/>
      <c r="V487" s="849"/>
      <c r="W487" s="849"/>
      <c r="X487" s="849"/>
      <c r="Y487" s="849"/>
      <c r="Z487" s="849"/>
      <c r="AA487" s="849"/>
      <c r="AB487" s="849"/>
      <c r="AC487" s="850"/>
      <c r="AD487" s="621">
        <f>'CE MINISTERIALE'!AD487</f>
        <v>0</v>
      </c>
      <c r="AE487" s="827">
        <f>'CE MINISTERIALE'!AE487</f>
        <v>0</v>
      </c>
      <c r="AF487" s="827"/>
      <c r="AG487" s="827"/>
      <c r="AH487" s="827"/>
      <c r="AI487" s="828"/>
      <c r="AJ487" s="615" t="s">
        <v>6571</v>
      </c>
    </row>
    <row r="488" spans="1:36" s="567" customFormat="1" ht="15" customHeight="1">
      <c r="A488" s="615"/>
      <c r="B488" s="839" t="s">
        <v>7232</v>
      </c>
      <c r="C488" s="840"/>
      <c r="D488" s="840"/>
      <c r="E488" s="840"/>
      <c r="F488" s="840"/>
      <c r="G488" s="841"/>
      <c r="H488" s="842" t="s">
        <v>7749</v>
      </c>
      <c r="I488" s="843"/>
      <c r="J488" s="843"/>
      <c r="K488" s="843"/>
      <c r="L488" s="843"/>
      <c r="M488" s="843"/>
      <c r="N488" s="843"/>
      <c r="O488" s="843"/>
      <c r="P488" s="843"/>
      <c r="Q488" s="843"/>
      <c r="R488" s="843"/>
      <c r="S488" s="843"/>
      <c r="T488" s="843"/>
      <c r="U488" s="843"/>
      <c r="V488" s="843"/>
      <c r="W488" s="843"/>
      <c r="X488" s="843"/>
      <c r="Y488" s="843"/>
      <c r="Z488" s="843"/>
      <c r="AA488" s="843"/>
      <c r="AB488" s="843"/>
      <c r="AC488" s="844"/>
      <c r="AD488" s="621">
        <f>'CE MINISTERIALE'!AD488</f>
        <v>0</v>
      </c>
      <c r="AE488" s="851">
        <f>'CE MINISTERIALE'!AE488</f>
        <v>0</v>
      </c>
      <c r="AF488" s="851"/>
      <c r="AG488" s="851"/>
      <c r="AH488" s="851"/>
      <c r="AI488" s="852"/>
      <c r="AJ488" s="615" t="s">
        <v>6571</v>
      </c>
    </row>
    <row r="489" spans="1:36" s="567" customFormat="1" ht="15" customHeight="1">
      <c r="A489" s="615" t="s">
        <v>6586</v>
      </c>
      <c r="B489" s="839" t="s">
        <v>7234</v>
      </c>
      <c r="C489" s="840"/>
      <c r="D489" s="840"/>
      <c r="E489" s="840"/>
      <c r="F489" s="840"/>
      <c r="G489" s="841"/>
      <c r="H489" s="842" t="s">
        <v>7750</v>
      </c>
      <c r="I489" s="843"/>
      <c r="J489" s="843"/>
      <c r="K489" s="843"/>
      <c r="L489" s="843"/>
      <c r="M489" s="843"/>
      <c r="N489" s="843"/>
      <c r="O489" s="843"/>
      <c r="P489" s="843"/>
      <c r="Q489" s="843"/>
      <c r="R489" s="843"/>
      <c r="S489" s="843"/>
      <c r="T489" s="843"/>
      <c r="U489" s="843"/>
      <c r="V489" s="843"/>
      <c r="W489" s="843"/>
      <c r="X489" s="843"/>
      <c r="Y489" s="843"/>
      <c r="Z489" s="843"/>
      <c r="AA489" s="843"/>
      <c r="AB489" s="843"/>
      <c r="AC489" s="844"/>
      <c r="AD489" s="621">
        <f>'CE MINISTERIALE'!AD489</f>
        <v>0</v>
      </c>
      <c r="AE489" s="827">
        <f>'CE MINISTERIALE'!AE489</f>
        <v>0</v>
      </c>
      <c r="AF489" s="827"/>
      <c r="AG489" s="827"/>
      <c r="AH489" s="827"/>
      <c r="AI489" s="828"/>
      <c r="AJ489" s="615" t="s">
        <v>6571</v>
      </c>
    </row>
    <row r="490" spans="1:36" s="567" customFormat="1" ht="15" customHeight="1">
      <c r="A490" s="615"/>
      <c r="B490" s="839" t="s">
        <v>7236</v>
      </c>
      <c r="C490" s="840"/>
      <c r="D490" s="840"/>
      <c r="E490" s="840"/>
      <c r="F490" s="840"/>
      <c r="G490" s="841"/>
      <c r="H490" s="842" t="s">
        <v>7751</v>
      </c>
      <c r="I490" s="843"/>
      <c r="J490" s="843"/>
      <c r="K490" s="843"/>
      <c r="L490" s="843"/>
      <c r="M490" s="843"/>
      <c r="N490" s="843"/>
      <c r="O490" s="843"/>
      <c r="P490" s="843"/>
      <c r="Q490" s="843"/>
      <c r="R490" s="843"/>
      <c r="S490" s="843"/>
      <c r="T490" s="843"/>
      <c r="U490" s="843"/>
      <c r="V490" s="843"/>
      <c r="W490" s="843"/>
      <c r="X490" s="843"/>
      <c r="Y490" s="843"/>
      <c r="Z490" s="843"/>
      <c r="AA490" s="843"/>
      <c r="AB490" s="843"/>
      <c r="AC490" s="844"/>
      <c r="AD490" s="621">
        <f>'CE MINISTERIALE'!AD490</f>
        <v>0</v>
      </c>
      <c r="AE490" s="851">
        <f>'CE MINISTERIALE'!AE490</f>
        <v>0</v>
      </c>
      <c r="AF490" s="851"/>
      <c r="AG490" s="851"/>
      <c r="AH490" s="851"/>
      <c r="AI490" s="852"/>
      <c r="AJ490" s="615" t="s">
        <v>6571</v>
      </c>
    </row>
    <row r="491" spans="1:36" s="567" customFormat="1" ht="15" customHeight="1">
      <c r="A491" s="615" t="s">
        <v>6643</v>
      </c>
      <c r="B491" s="845" t="s">
        <v>4882</v>
      </c>
      <c r="C491" s="846"/>
      <c r="D491" s="846"/>
      <c r="E491" s="846"/>
      <c r="F491" s="846"/>
      <c r="G491" s="847"/>
      <c r="H491" s="848" t="s">
        <v>7752</v>
      </c>
      <c r="I491" s="849"/>
      <c r="J491" s="849"/>
      <c r="K491" s="849"/>
      <c r="L491" s="849"/>
      <c r="M491" s="849"/>
      <c r="N491" s="849"/>
      <c r="O491" s="849"/>
      <c r="P491" s="849"/>
      <c r="Q491" s="849"/>
      <c r="R491" s="849"/>
      <c r="S491" s="849"/>
      <c r="T491" s="849"/>
      <c r="U491" s="849"/>
      <c r="V491" s="849"/>
      <c r="W491" s="849"/>
      <c r="X491" s="849"/>
      <c r="Y491" s="849"/>
      <c r="Z491" s="849"/>
      <c r="AA491" s="849"/>
      <c r="AB491" s="849"/>
      <c r="AC491" s="850"/>
      <c r="AD491" s="621">
        <f>'CE MINISTERIALE'!AD491</f>
        <v>0</v>
      </c>
      <c r="AE491" s="827">
        <f>'CE MINISTERIALE'!AE491</f>
        <v>0</v>
      </c>
      <c r="AF491" s="827"/>
      <c r="AG491" s="827"/>
      <c r="AH491" s="827"/>
      <c r="AI491" s="828"/>
      <c r="AJ491" s="615" t="s">
        <v>6571</v>
      </c>
    </row>
    <row r="492" spans="1:36" s="567" customFormat="1" ht="15" customHeight="1">
      <c r="A492" s="615"/>
      <c r="B492" s="845" t="s">
        <v>4888</v>
      </c>
      <c r="C492" s="846"/>
      <c r="D492" s="846"/>
      <c r="E492" s="846"/>
      <c r="F492" s="846"/>
      <c r="G492" s="847"/>
      <c r="H492" s="848" t="s">
        <v>7753</v>
      </c>
      <c r="I492" s="849"/>
      <c r="J492" s="849"/>
      <c r="K492" s="849"/>
      <c r="L492" s="849"/>
      <c r="M492" s="849"/>
      <c r="N492" s="849"/>
      <c r="O492" s="849"/>
      <c r="P492" s="849"/>
      <c r="Q492" s="849"/>
      <c r="R492" s="849"/>
      <c r="S492" s="849"/>
      <c r="T492" s="849"/>
      <c r="U492" s="849"/>
      <c r="V492" s="849"/>
      <c r="W492" s="849"/>
      <c r="X492" s="849"/>
      <c r="Y492" s="849"/>
      <c r="Z492" s="849"/>
      <c r="AA492" s="849"/>
      <c r="AB492" s="849"/>
      <c r="AC492" s="850"/>
      <c r="AD492" s="621">
        <f>'CE MINISTERIALE'!AD492</f>
        <v>0</v>
      </c>
      <c r="AE492" s="827">
        <f>'CE MINISTERIALE'!AE492</f>
        <v>0</v>
      </c>
      <c r="AF492" s="827"/>
      <c r="AG492" s="827"/>
      <c r="AH492" s="827"/>
      <c r="AI492" s="828"/>
      <c r="AJ492" s="615" t="s">
        <v>6571</v>
      </c>
    </row>
    <row r="493" spans="1:36" s="567" customFormat="1" ht="27" customHeight="1">
      <c r="A493" s="615"/>
      <c r="B493" s="845" t="s">
        <v>4894</v>
      </c>
      <c r="C493" s="846"/>
      <c r="D493" s="846"/>
      <c r="E493" s="846"/>
      <c r="F493" s="846"/>
      <c r="G493" s="847"/>
      <c r="H493" s="848" t="s">
        <v>7754</v>
      </c>
      <c r="I493" s="849"/>
      <c r="J493" s="849"/>
      <c r="K493" s="849"/>
      <c r="L493" s="849"/>
      <c r="M493" s="849"/>
      <c r="N493" s="849"/>
      <c r="O493" s="849"/>
      <c r="P493" s="849"/>
      <c r="Q493" s="849"/>
      <c r="R493" s="849"/>
      <c r="S493" s="849"/>
      <c r="T493" s="849"/>
      <c r="U493" s="849"/>
      <c r="V493" s="849"/>
      <c r="W493" s="849"/>
      <c r="X493" s="849"/>
      <c r="Y493" s="849"/>
      <c r="Z493" s="849"/>
      <c r="AA493" s="849"/>
      <c r="AB493" s="849"/>
      <c r="AC493" s="850"/>
      <c r="AD493" s="621">
        <f>'CE MINISTERIALE'!AD493</f>
        <v>0</v>
      </c>
      <c r="AE493" s="827">
        <f>'CE MINISTERIALE'!AE493</f>
        <v>0</v>
      </c>
      <c r="AF493" s="827"/>
      <c r="AG493" s="827"/>
      <c r="AH493" s="827"/>
      <c r="AI493" s="828"/>
      <c r="AJ493" s="615" t="s">
        <v>6571</v>
      </c>
    </row>
    <row r="494" spans="1:36" s="567" customFormat="1" ht="15" customHeight="1">
      <c r="A494" s="615"/>
      <c r="B494" s="845" t="s">
        <v>4900</v>
      </c>
      <c r="C494" s="846"/>
      <c r="D494" s="846"/>
      <c r="E494" s="846"/>
      <c r="F494" s="846"/>
      <c r="G494" s="847"/>
      <c r="H494" s="848" t="s">
        <v>7755</v>
      </c>
      <c r="I494" s="849"/>
      <c r="J494" s="849"/>
      <c r="K494" s="849"/>
      <c r="L494" s="849"/>
      <c r="M494" s="849"/>
      <c r="N494" s="849"/>
      <c r="O494" s="849"/>
      <c r="P494" s="849"/>
      <c r="Q494" s="849"/>
      <c r="R494" s="849"/>
      <c r="S494" s="849"/>
      <c r="T494" s="849"/>
      <c r="U494" s="849"/>
      <c r="V494" s="849"/>
      <c r="W494" s="849"/>
      <c r="X494" s="849"/>
      <c r="Y494" s="849"/>
      <c r="Z494" s="849"/>
      <c r="AA494" s="849"/>
      <c r="AB494" s="849"/>
      <c r="AC494" s="850"/>
      <c r="AD494" s="621">
        <f>'CE MINISTERIALE'!AD494</f>
        <v>0</v>
      </c>
      <c r="AE494" s="827">
        <f>'CE MINISTERIALE'!AE494</f>
        <v>0</v>
      </c>
      <c r="AF494" s="827"/>
      <c r="AG494" s="827"/>
      <c r="AH494" s="827"/>
      <c r="AI494" s="828"/>
      <c r="AJ494" s="615" t="s">
        <v>6571</v>
      </c>
    </row>
    <row r="495" spans="1:36" s="567" customFormat="1" ht="30" customHeight="1">
      <c r="A495" s="615"/>
      <c r="B495" s="845" t="s">
        <v>4906</v>
      </c>
      <c r="C495" s="846"/>
      <c r="D495" s="846"/>
      <c r="E495" s="846"/>
      <c r="F495" s="846"/>
      <c r="G495" s="847"/>
      <c r="H495" s="848" t="s">
        <v>7756</v>
      </c>
      <c r="I495" s="849"/>
      <c r="J495" s="849"/>
      <c r="K495" s="849"/>
      <c r="L495" s="849"/>
      <c r="M495" s="849"/>
      <c r="N495" s="849"/>
      <c r="O495" s="849"/>
      <c r="P495" s="849"/>
      <c r="Q495" s="849"/>
      <c r="R495" s="849"/>
      <c r="S495" s="849"/>
      <c r="T495" s="849"/>
      <c r="U495" s="849"/>
      <c r="V495" s="849"/>
      <c r="W495" s="849"/>
      <c r="X495" s="849"/>
      <c r="Y495" s="849"/>
      <c r="Z495" s="849"/>
      <c r="AA495" s="849"/>
      <c r="AB495" s="849"/>
      <c r="AC495" s="850"/>
      <c r="AD495" s="621">
        <f>'CE MINISTERIALE'!AD495</f>
        <v>0</v>
      </c>
      <c r="AE495" s="827">
        <f>'CE MINISTERIALE'!AE495</f>
        <v>0</v>
      </c>
      <c r="AF495" s="827"/>
      <c r="AG495" s="827"/>
      <c r="AH495" s="827"/>
      <c r="AI495" s="828"/>
      <c r="AJ495" s="615" t="s">
        <v>6571</v>
      </c>
    </row>
    <row r="496" spans="1:36" s="567" customFormat="1" ht="15" customHeight="1">
      <c r="A496" s="615"/>
      <c r="B496" s="845" t="s">
        <v>4912</v>
      </c>
      <c r="C496" s="846"/>
      <c r="D496" s="846"/>
      <c r="E496" s="846"/>
      <c r="F496" s="846"/>
      <c r="G496" s="847"/>
      <c r="H496" s="848" t="s">
        <v>7757</v>
      </c>
      <c r="I496" s="849"/>
      <c r="J496" s="849"/>
      <c r="K496" s="849"/>
      <c r="L496" s="849"/>
      <c r="M496" s="849"/>
      <c r="N496" s="849"/>
      <c r="O496" s="849"/>
      <c r="P496" s="849"/>
      <c r="Q496" s="849"/>
      <c r="R496" s="849"/>
      <c r="S496" s="849"/>
      <c r="T496" s="849"/>
      <c r="U496" s="849"/>
      <c r="V496" s="849"/>
      <c r="W496" s="849"/>
      <c r="X496" s="849"/>
      <c r="Y496" s="849"/>
      <c r="Z496" s="849"/>
      <c r="AA496" s="849"/>
      <c r="AB496" s="849"/>
      <c r="AC496" s="850"/>
      <c r="AD496" s="621">
        <f>'CE MINISTERIALE'!AD496</f>
        <v>0</v>
      </c>
      <c r="AE496" s="827">
        <f>'CE MINISTERIALE'!AE496</f>
        <v>0</v>
      </c>
      <c r="AF496" s="827"/>
      <c r="AG496" s="827"/>
      <c r="AH496" s="827"/>
      <c r="AI496" s="828"/>
      <c r="AJ496" s="615" t="s">
        <v>6571</v>
      </c>
    </row>
    <row r="497" spans="1:36" s="567" customFormat="1" ht="15" customHeight="1">
      <c r="A497" s="615"/>
      <c r="B497" s="845" t="s">
        <v>4918</v>
      </c>
      <c r="C497" s="846"/>
      <c r="D497" s="846"/>
      <c r="E497" s="846"/>
      <c r="F497" s="846"/>
      <c r="G497" s="847"/>
      <c r="H497" s="848" t="s">
        <v>7758</v>
      </c>
      <c r="I497" s="849"/>
      <c r="J497" s="849"/>
      <c r="K497" s="849"/>
      <c r="L497" s="849"/>
      <c r="M497" s="849"/>
      <c r="N497" s="849"/>
      <c r="O497" s="849"/>
      <c r="P497" s="849"/>
      <c r="Q497" s="849"/>
      <c r="R497" s="849"/>
      <c r="S497" s="849"/>
      <c r="T497" s="849"/>
      <c r="U497" s="849"/>
      <c r="V497" s="849"/>
      <c r="W497" s="849"/>
      <c r="X497" s="849"/>
      <c r="Y497" s="849"/>
      <c r="Z497" s="849"/>
      <c r="AA497" s="849"/>
      <c r="AB497" s="849"/>
      <c r="AC497" s="850"/>
      <c r="AD497" s="621">
        <f>'CE MINISTERIALE'!AD497</f>
        <v>0</v>
      </c>
      <c r="AE497" s="827">
        <f>'CE MINISTERIALE'!AE497</f>
        <v>0</v>
      </c>
      <c r="AF497" s="827"/>
      <c r="AG497" s="827"/>
      <c r="AH497" s="827"/>
      <c r="AI497" s="828"/>
      <c r="AJ497" s="615" t="s">
        <v>6571</v>
      </c>
    </row>
    <row r="498" spans="1:36" s="567" customFormat="1" ht="15" customHeight="1">
      <c r="A498" s="615"/>
      <c r="B498" s="839" t="s">
        <v>4871</v>
      </c>
      <c r="C498" s="840"/>
      <c r="D498" s="840"/>
      <c r="E498" s="840"/>
      <c r="F498" s="840"/>
      <c r="G498" s="841"/>
      <c r="H498" s="842" t="s">
        <v>7759</v>
      </c>
      <c r="I498" s="843"/>
      <c r="J498" s="843"/>
      <c r="K498" s="843"/>
      <c r="L498" s="843"/>
      <c r="M498" s="843"/>
      <c r="N498" s="843"/>
      <c r="O498" s="843"/>
      <c r="P498" s="843"/>
      <c r="Q498" s="843"/>
      <c r="R498" s="843"/>
      <c r="S498" s="843"/>
      <c r="T498" s="843"/>
      <c r="U498" s="843"/>
      <c r="V498" s="843"/>
      <c r="W498" s="843"/>
      <c r="X498" s="843"/>
      <c r="Y498" s="843"/>
      <c r="Z498" s="843"/>
      <c r="AA498" s="843"/>
      <c r="AB498" s="843"/>
      <c r="AC498" s="844"/>
      <c r="AD498" s="621">
        <f>'CE MINISTERIALE'!AD498</f>
        <v>0</v>
      </c>
      <c r="AE498" s="827">
        <f>'CE MINISTERIALE'!AE498</f>
        <v>0</v>
      </c>
      <c r="AF498" s="827"/>
      <c r="AG498" s="827"/>
      <c r="AH498" s="827"/>
      <c r="AI498" s="828"/>
      <c r="AJ498" s="615" t="s">
        <v>6571</v>
      </c>
    </row>
    <row r="499" spans="1:36" s="567" customFormat="1" ht="15" customHeight="1">
      <c r="A499" s="615"/>
      <c r="B499" s="821" t="s">
        <v>7246</v>
      </c>
      <c r="C499" s="822"/>
      <c r="D499" s="822"/>
      <c r="E499" s="822"/>
      <c r="F499" s="822"/>
      <c r="G499" s="823"/>
      <c r="H499" s="824" t="s">
        <v>7760</v>
      </c>
      <c r="I499" s="825"/>
      <c r="J499" s="825"/>
      <c r="K499" s="825"/>
      <c r="L499" s="825"/>
      <c r="M499" s="825"/>
      <c r="N499" s="825"/>
      <c r="O499" s="825"/>
      <c r="P499" s="825"/>
      <c r="Q499" s="825"/>
      <c r="R499" s="825"/>
      <c r="S499" s="825"/>
      <c r="T499" s="825"/>
      <c r="U499" s="825"/>
      <c r="V499" s="825"/>
      <c r="W499" s="825"/>
      <c r="X499" s="825"/>
      <c r="Y499" s="825"/>
      <c r="Z499" s="825"/>
      <c r="AA499" s="825"/>
      <c r="AB499" s="825"/>
      <c r="AC499" s="826"/>
      <c r="AD499" s="624">
        <f>'CE MINISTERIALE'!AD499</f>
        <v>0</v>
      </c>
      <c r="AE499" s="837">
        <f>'CE MINISTERIALE'!AE499</f>
        <v>0</v>
      </c>
      <c r="AF499" s="837"/>
      <c r="AG499" s="837"/>
      <c r="AH499" s="837"/>
      <c r="AI499" s="838"/>
      <c r="AJ499" s="623" t="s">
        <v>7109</v>
      </c>
    </row>
    <row r="500" spans="1:36" s="567" customFormat="1" ht="15" customHeight="1">
      <c r="A500" s="615"/>
      <c r="B500" s="821" t="s">
        <v>7248</v>
      </c>
      <c r="C500" s="822"/>
      <c r="D500" s="822"/>
      <c r="E500" s="822"/>
      <c r="F500" s="822"/>
      <c r="G500" s="823"/>
      <c r="H500" s="824" t="s">
        <v>7761</v>
      </c>
      <c r="I500" s="825"/>
      <c r="J500" s="825"/>
      <c r="K500" s="825"/>
      <c r="L500" s="825"/>
      <c r="M500" s="825"/>
      <c r="N500" s="825"/>
      <c r="O500" s="825"/>
      <c r="P500" s="825"/>
      <c r="Q500" s="825"/>
      <c r="R500" s="825"/>
      <c r="S500" s="825"/>
      <c r="T500" s="825"/>
      <c r="U500" s="825"/>
      <c r="V500" s="825"/>
      <c r="W500" s="825"/>
      <c r="X500" s="825"/>
      <c r="Y500" s="825"/>
      <c r="Z500" s="825"/>
      <c r="AA500" s="825"/>
      <c r="AB500" s="825"/>
      <c r="AC500" s="826"/>
      <c r="AD500" s="624">
        <f>'CE MINISTERIALE'!AD500</f>
        <v>0</v>
      </c>
      <c r="AE500" s="837">
        <f>'CE MINISTERIALE'!AE500</f>
        <v>0</v>
      </c>
      <c r="AF500" s="837"/>
      <c r="AG500" s="837"/>
      <c r="AH500" s="837"/>
      <c r="AI500" s="838"/>
      <c r="AJ500" s="623" t="s">
        <v>7109</v>
      </c>
    </row>
    <row r="501" spans="1:36" s="567" customFormat="1" ht="15" customHeight="1">
      <c r="A501" s="615"/>
      <c r="B501" s="821"/>
      <c r="C501" s="822"/>
      <c r="D501" s="822"/>
      <c r="E501" s="822"/>
      <c r="F501" s="822"/>
      <c r="G501" s="823"/>
      <c r="H501" s="824" t="s">
        <v>7762</v>
      </c>
      <c r="I501" s="825"/>
      <c r="J501" s="825"/>
      <c r="K501" s="825"/>
      <c r="L501" s="825"/>
      <c r="M501" s="825"/>
      <c r="N501" s="825"/>
      <c r="O501" s="825"/>
      <c r="P501" s="825"/>
      <c r="Q501" s="825"/>
      <c r="R501" s="825"/>
      <c r="S501" s="825"/>
      <c r="T501" s="825"/>
      <c r="U501" s="825"/>
      <c r="V501" s="825"/>
      <c r="W501" s="825"/>
      <c r="X501" s="825"/>
      <c r="Y501" s="825"/>
      <c r="Z501" s="825"/>
      <c r="AA501" s="825"/>
      <c r="AB501" s="825"/>
      <c r="AC501" s="826"/>
      <c r="AD501" s="621">
        <f>'CE MINISTERIALE'!AD501</f>
        <v>0</v>
      </c>
      <c r="AE501" s="829">
        <f>'CE MINISTERIALE'!AE501</f>
        <v>0</v>
      </c>
      <c r="AF501" s="829"/>
      <c r="AG501" s="829"/>
      <c r="AH501" s="829"/>
      <c r="AI501" s="830"/>
      <c r="AJ501" s="615" t="s">
        <v>6571</v>
      </c>
    </row>
    <row r="502" spans="1:36" s="567" customFormat="1" ht="15" customHeight="1">
      <c r="A502" s="615"/>
      <c r="B502" s="821" t="s">
        <v>7251</v>
      </c>
      <c r="C502" s="822"/>
      <c r="D502" s="822"/>
      <c r="E502" s="822"/>
      <c r="F502" s="822"/>
      <c r="G502" s="823"/>
      <c r="H502" s="824" t="s">
        <v>7252</v>
      </c>
      <c r="I502" s="825"/>
      <c r="J502" s="825"/>
      <c r="K502" s="825"/>
      <c r="L502" s="825"/>
      <c r="M502" s="825"/>
      <c r="N502" s="825"/>
      <c r="O502" s="825"/>
      <c r="P502" s="825"/>
      <c r="Q502" s="825"/>
      <c r="R502" s="825"/>
      <c r="S502" s="825"/>
      <c r="T502" s="825"/>
      <c r="U502" s="825"/>
      <c r="V502" s="825"/>
      <c r="W502" s="825"/>
      <c r="X502" s="825"/>
      <c r="Y502" s="825"/>
      <c r="Z502" s="825"/>
      <c r="AA502" s="825"/>
      <c r="AB502" s="825"/>
      <c r="AC502" s="826"/>
      <c r="AD502" s="624">
        <f>'CE MINISTERIALE'!AD502</f>
        <v>0</v>
      </c>
      <c r="AE502" s="829">
        <f>'CE MINISTERIALE'!AE502</f>
        <v>0</v>
      </c>
      <c r="AF502" s="829"/>
      <c r="AG502" s="829"/>
      <c r="AH502" s="829"/>
      <c r="AI502" s="830"/>
      <c r="AJ502" s="615" t="s">
        <v>6571</v>
      </c>
    </row>
    <row r="503" spans="1:36" s="567" customFormat="1" ht="15" customHeight="1">
      <c r="A503" s="626"/>
      <c r="B503" s="831" t="s">
        <v>5005</v>
      </c>
      <c r="C503" s="832"/>
      <c r="D503" s="832"/>
      <c r="E503" s="832"/>
      <c r="F503" s="832"/>
      <c r="G503" s="833"/>
      <c r="H503" s="834" t="s">
        <v>7763</v>
      </c>
      <c r="I503" s="835"/>
      <c r="J503" s="835"/>
      <c r="K503" s="835"/>
      <c r="L503" s="835"/>
      <c r="M503" s="835"/>
      <c r="N503" s="835"/>
      <c r="O503" s="835"/>
      <c r="P503" s="835"/>
      <c r="Q503" s="835"/>
      <c r="R503" s="835"/>
      <c r="S503" s="835"/>
      <c r="T503" s="835"/>
      <c r="U503" s="835"/>
      <c r="V503" s="835"/>
      <c r="W503" s="835"/>
      <c r="X503" s="835"/>
      <c r="Y503" s="835"/>
      <c r="Z503" s="835"/>
      <c r="AA503" s="835"/>
      <c r="AB503" s="835"/>
      <c r="AC503" s="836"/>
      <c r="AD503" s="621">
        <f>'CE MINISTERIALE'!AD503</f>
        <v>0</v>
      </c>
      <c r="AE503" s="827">
        <f>'CE MINISTERIALE'!AE503</f>
        <v>0</v>
      </c>
      <c r="AF503" s="827"/>
      <c r="AG503" s="827"/>
      <c r="AH503" s="827"/>
      <c r="AI503" s="828"/>
      <c r="AJ503" s="615" t="s">
        <v>6571</v>
      </c>
    </row>
    <row r="504" spans="1:36" s="567" customFormat="1" ht="15" customHeight="1">
      <c r="A504" s="626"/>
      <c r="B504" s="831" t="s">
        <v>5013</v>
      </c>
      <c r="C504" s="832"/>
      <c r="D504" s="832"/>
      <c r="E504" s="832"/>
      <c r="F504" s="832"/>
      <c r="G504" s="833"/>
      <c r="H504" s="834" t="s">
        <v>7764</v>
      </c>
      <c r="I504" s="835"/>
      <c r="J504" s="835"/>
      <c r="K504" s="835"/>
      <c r="L504" s="835"/>
      <c r="M504" s="835"/>
      <c r="N504" s="835"/>
      <c r="O504" s="835"/>
      <c r="P504" s="835"/>
      <c r="Q504" s="835"/>
      <c r="R504" s="835"/>
      <c r="S504" s="835"/>
      <c r="T504" s="835"/>
      <c r="U504" s="835"/>
      <c r="V504" s="835"/>
      <c r="W504" s="835"/>
      <c r="X504" s="835"/>
      <c r="Y504" s="835"/>
      <c r="Z504" s="835"/>
      <c r="AA504" s="835"/>
      <c r="AB504" s="835"/>
      <c r="AC504" s="836"/>
      <c r="AD504" s="621">
        <f>'CE MINISTERIALE'!AD504</f>
        <v>0</v>
      </c>
      <c r="AE504" s="827">
        <f>'CE MINISTERIALE'!AE504</f>
        <v>0</v>
      </c>
      <c r="AF504" s="827"/>
      <c r="AG504" s="827"/>
      <c r="AH504" s="827"/>
      <c r="AI504" s="828"/>
      <c r="AJ504" s="615" t="s">
        <v>6571</v>
      </c>
    </row>
    <row r="505" spans="1:36" s="567" customFormat="1" ht="15" customHeight="1">
      <c r="A505" s="626"/>
      <c r="B505" s="831" t="s">
        <v>5028</v>
      </c>
      <c r="C505" s="832"/>
      <c r="D505" s="832"/>
      <c r="E505" s="832"/>
      <c r="F505" s="832"/>
      <c r="G505" s="833"/>
      <c r="H505" s="834" t="s">
        <v>7765</v>
      </c>
      <c r="I505" s="835"/>
      <c r="J505" s="835"/>
      <c r="K505" s="835"/>
      <c r="L505" s="835"/>
      <c r="M505" s="835"/>
      <c r="N505" s="835"/>
      <c r="O505" s="835"/>
      <c r="P505" s="835"/>
      <c r="Q505" s="835"/>
      <c r="R505" s="835"/>
      <c r="S505" s="835"/>
      <c r="T505" s="835"/>
      <c r="U505" s="835"/>
      <c r="V505" s="835"/>
      <c r="W505" s="835"/>
      <c r="X505" s="835"/>
      <c r="Y505" s="835"/>
      <c r="Z505" s="835"/>
      <c r="AA505" s="835"/>
      <c r="AB505" s="835"/>
      <c r="AC505" s="836"/>
      <c r="AD505" s="621">
        <f>'CE MINISTERIALE'!AD505</f>
        <v>0</v>
      </c>
      <c r="AE505" s="827">
        <f>'CE MINISTERIALE'!AE505</f>
        <v>0</v>
      </c>
      <c r="AF505" s="827"/>
      <c r="AG505" s="827"/>
      <c r="AH505" s="827"/>
      <c r="AI505" s="828"/>
      <c r="AJ505" s="615" t="s">
        <v>6571</v>
      </c>
    </row>
    <row r="506" spans="1:36" s="567" customFormat="1" ht="15" customHeight="1">
      <c r="A506" s="626"/>
      <c r="B506" s="831" t="s">
        <v>5020</v>
      </c>
      <c r="C506" s="832"/>
      <c r="D506" s="832"/>
      <c r="E506" s="832"/>
      <c r="F506" s="832"/>
      <c r="G506" s="833"/>
      <c r="H506" s="834" t="s">
        <v>7766</v>
      </c>
      <c r="I506" s="835"/>
      <c r="J506" s="835"/>
      <c r="K506" s="835"/>
      <c r="L506" s="835"/>
      <c r="M506" s="835"/>
      <c r="N506" s="835"/>
      <c r="O506" s="835"/>
      <c r="P506" s="835"/>
      <c r="Q506" s="835"/>
      <c r="R506" s="835"/>
      <c r="S506" s="835"/>
      <c r="T506" s="835"/>
      <c r="U506" s="835"/>
      <c r="V506" s="835"/>
      <c r="W506" s="835"/>
      <c r="X506" s="835"/>
      <c r="Y506" s="835"/>
      <c r="Z506" s="835"/>
      <c r="AA506" s="835"/>
      <c r="AB506" s="835"/>
      <c r="AC506" s="836"/>
      <c r="AD506" s="621">
        <f>'CE MINISTERIALE'!AD506</f>
        <v>0</v>
      </c>
      <c r="AE506" s="827">
        <f>'CE MINISTERIALE'!AE506</f>
        <v>0</v>
      </c>
      <c r="AF506" s="827"/>
      <c r="AG506" s="827"/>
      <c r="AH506" s="827"/>
      <c r="AI506" s="828"/>
      <c r="AJ506" s="615" t="s">
        <v>6571</v>
      </c>
    </row>
    <row r="507" spans="1:36" s="567" customFormat="1" ht="15" customHeight="1">
      <c r="A507" s="615"/>
      <c r="B507" s="821" t="s">
        <v>7257</v>
      </c>
      <c r="C507" s="822"/>
      <c r="D507" s="822"/>
      <c r="E507" s="822"/>
      <c r="F507" s="822"/>
      <c r="G507" s="823"/>
      <c r="H507" s="824" t="s">
        <v>7258</v>
      </c>
      <c r="I507" s="825"/>
      <c r="J507" s="825"/>
      <c r="K507" s="825"/>
      <c r="L507" s="825"/>
      <c r="M507" s="825"/>
      <c r="N507" s="825"/>
      <c r="O507" s="825"/>
      <c r="P507" s="825"/>
      <c r="Q507" s="825"/>
      <c r="R507" s="825"/>
      <c r="S507" s="825"/>
      <c r="T507" s="825"/>
      <c r="U507" s="825"/>
      <c r="V507" s="825"/>
      <c r="W507" s="825"/>
      <c r="X507" s="825"/>
      <c r="Y507" s="825"/>
      <c r="Z507" s="825"/>
      <c r="AA507" s="825"/>
      <c r="AB507" s="825"/>
      <c r="AC507" s="826"/>
      <c r="AD507" s="624">
        <f>'CE MINISTERIALE'!AD507</f>
        <v>0</v>
      </c>
      <c r="AE507" s="829">
        <f>'CE MINISTERIALE'!AE507</f>
        <v>0</v>
      </c>
      <c r="AF507" s="829"/>
      <c r="AG507" s="829"/>
      <c r="AH507" s="829"/>
      <c r="AI507" s="830"/>
      <c r="AJ507" s="615" t="s">
        <v>6571</v>
      </c>
    </row>
    <row r="508" spans="1:36" s="567" customFormat="1" ht="15" customHeight="1">
      <c r="A508" s="615"/>
      <c r="B508" s="831" t="s">
        <v>4986</v>
      </c>
      <c r="C508" s="832"/>
      <c r="D508" s="832"/>
      <c r="E508" s="832"/>
      <c r="F508" s="832"/>
      <c r="G508" s="833"/>
      <c r="H508" s="834" t="s">
        <v>7767</v>
      </c>
      <c r="I508" s="835"/>
      <c r="J508" s="835"/>
      <c r="K508" s="835"/>
      <c r="L508" s="835"/>
      <c r="M508" s="835"/>
      <c r="N508" s="835"/>
      <c r="O508" s="835"/>
      <c r="P508" s="835"/>
      <c r="Q508" s="835"/>
      <c r="R508" s="835"/>
      <c r="S508" s="835"/>
      <c r="T508" s="835"/>
      <c r="U508" s="835"/>
      <c r="V508" s="835"/>
      <c r="W508" s="835"/>
      <c r="X508" s="835"/>
      <c r="Y508" s="835"/>
      <c r="Z508" s="835"/>
      <c r="AA508" s="835"/>
      <c r="AB508" s="835"/>
      <c r="AC508" s="836"/>
      <c r="AD508" s="621">
        <f>'CE MINISTERIALE'!AD508</f>
        <v>0</v>
      </c>
      <c r="AE508" s="827">
        <f>'CE MINISTERIALE'!AE508</f>
        <v>0</v>
      </c>
      <c r="AF508" s="827"/>
      <c r="AG508" s="827"/>
      <c r="AH508" s="827"/>
      <c r="AI508" s="828"/>
      <c r="AJ508" s="615" t="s">
        <v>6571</v>
      </c>
    </row>
    <row r="509" spans="1:36" s="567" customFormat="1" ht="15" customHeight="1">
      <c r="A509" s="615"/>
      <c r="B509" s="831" t="s">
        <v>4995</v>
      </c>
      <c r="C509" s="832"/>
      <c r="D509" s="832"/>
      <c r="E509" s="832"/>
      <c r="F509" s="832"/>
      <c r="G509" s="833"/>
      <c r="H509" s="834" t="s">
        <v>7768</v>
      </c>
      <c r="I509" s="835"/>
      <c r="J509" s="835"/>
      <c r="K509" s="835"/>
      <c r="L509" s="835"/>
      <c r="M509" s="835"/>
      <c r="N509" s="835"/>
      <c r="O509" s="835"/>
      <c r="P509" s="835"/>
      <c r="Q509" s="835"/>
      <c r="R509" s="835"/>
      <c r="S509" s="835"/>
      <c r="T509" s="835"/>
      <c r="U509" s="835"/>
      <c r="V509" s="835"/>
      <c r="W509" s="835"/>
      <c r="X509" s="835"/>
      <c r="Y509" s="835"/>
      <c r="Z509" s="835"/>
      <c r="AA509" s="835"/>
      <c r="AB509" s="835"/>
      <c r="AC509" s="836"/>
      <c r="AD509" s="621">
        <f>'CE MINISTERIALE'!AD509</f>
        <v>0</v>
      </c>
      <c r="AE509" s="827">
        <f>'CE MINISTERIALE'!AE509</f>
        <v>0</v>
      </c>
      <c r="AF509" s="827"/>
      <c r="AG509" s="827"/>
      <c r="AH509" s="827"/>
      <c r="AI509" s="828"/>
      <c r="AJ509" s="615" t="s">
        <v>6571</v>
      </c>
    </row>
    <row r="510" spans="1:36" s="567" customFormat="1" ht="15" customHeight="1">
      <c r="A510" s="615"/>
      <c r="B510" s="821" t="s">
        <v>4606</v>
      </c>
      <c r="C510" s="822"/>
      <c r="D510" s="822"/>
      <c r="E510" s="822"/>
      <c r="F510" s="822"/>
      <c r="G510" s="823"/>
      <c r="H510" s="824" t="s">
        <v>7769</v>
      </c>
      <c r="I510" s="825"/>
      <c r="J510" s="825"/>
      <c r="K510" s="825"/>
      <c r="L510" s="825"/>
      <c r="M510" s="825"/>
      <c r="N510" s="825"/>
      <c r="O510" s="825"/>
      <c r="P510" s="825"/>
      <c r="Q510" s="825"/>
      <c r="R510" s="825"/>
      <c r="S510" s="825"/>
      <c r="T510" s="825"/>
      <c r="U510" s="825"/>
      <c r="V510" s="825"/>
      <c r="W510" s="825"/>
      <c r="X510" s="825"/>
      <c r="Y510" s="825"/>
      <c r="Z510" s="825"/>
      <c r="AA510" s="825"/>
      <c r="AB510" s="825"/>
      <c r="AC510" s="826"/>
      <c r="AD510" s="621">
        <f>'CE MINISTERIALE'!AD510</f>
        <v>0</v>
      </c>
      <c r="AE510" s="827">
        <f>'CE MINISTERIALE'!AE510</f>
        <v>0</v>
      </c>
      <c r="AF510" s="827"/>
      <c r="AG510" s="827"/>
      <c r="AH510" s="827"/>
      <c r="AI510" s="828"/>
      <c r="AJ510" s="615" t="s">
        <v>6571</v>
      </c>
    </row>
    <row r="511" spans="1:36" s="567" customFormat="1" ht="15" customHeight="1">
      <c r="A511" s="615"/>
      <c r="B511" s="821" t="s">
        <v>7262</v>
      </c>
      <c r="C511" s="822"/>
      <c r="D511" s="822"/>
      <c r="E511" s="822"/>
      <c r="F511" s="822"/>
      <c r="G511" s="823"/>
      <c r="H511" s="824" t="s">
        <v>7770</v>
      </c>
      <c r="I511" s="825"/>
      <c r="J511" s="825"/>
      <c r="K511" s="825"/>
      <c r="L511" s="825"/>
      <c r="M511" s="825"/>
      <c r="N511" s="825"/>
      <c r="O511" s="825"/>
      <c r="P511" s="825"/>
      <c r="Q511" s="825"/>
      <c r="R511" s="825"/>
      <c r="S511" s="825"/>
      <c r="T511" s="825"/>
      <c r="U511" s="825"/>
      <c r="V511" s="825"/>
      <c r="W511" s="825"/>
      <c r="X511" s="825"/>
      <c r="Y511" s="825"/>
      <c r="Z511" s="825"/>
      <c r="AA511" s="825"/>
      <c r="AB511" s="825"/>
      <c r="AC511" s="826"/>
      <c r="AD511" s="624">
        <f>'CE MINISTERIALE'!AD511</f>
        <v>0</v>
      </c>
      <c r="AE511" s="829">
        <f>'CE MINISTERIALE'!AE511</f>
        <v>0</v>
      </c>
      <c r="AF511" s="829"/>
      <c r="AG511" s="829"/>
      <c r="AH511" s="829"/>
      <c r="AI511" s="830"/>
      <c r="AJ511" s="615" t="s">
        <v>6571</v>
      </c>
    </row>
    <row r="512" spans="1:36" s="567" customFormat="1" ht="15.75" customHeight="1" thickBot="1">
      <c r="A512" s="629"/>
      <c r="B512" s="812" t="s">
        <v>7264</v>
      </c>
      <c r="C512" s="813"/>
      <c r="D512" s="813"/>
      <c r="E512" s="813"/>
      <c r="F512" s="813"/>
      <c r="G512" s="814"/>
      <c r="H512" s="815" t="s">
        <v>7771</v>
      </c>
      <c r="I512" s="816"/>
      <c r="J512" s="816"/>
      <c r="K512" s="816"/>
      <c r="L512" s="816"/>
      <c r="M512" s="816"/>
      <c r="N512" s="816"/>
      <c r="O512" s="816"/>
      <c r="P512" s="816"/>
      <c r="Q512" s="816"/>
      <c r="R512" s="816"/>
      <c r="S512" s="816"/>
      <c r="T512" s="816"/>
      <c r="U512" s="816"/>
      <c r="V512" s="816"/>
      <c r="W512" s="816"/>
      <c r="X512" s="816"/>
      <c r="Y512" s="816"/>
      <c r="Z512" s="816"/>
      <c r="AA512" s="816"/>
      <c r="AB512" s="816"/>
      <c r="AC512" s="817"/>
      <c r="AD512" s="630">
        <f>'CE MINISTERIALE'!AD512</f>
        <v>0</v>
      </c>
      <c r="AE512" s="818">
        <f>'CE MINISTERIALE'!AE512</f>
        <v>0</v>
      </c>
      <c r="AF512" s="818"/>
      <c r="AG512" s="818"/>
      <c r="AH512" s="818"/>
      <c r="AI512" s="819"/>
      <c r="AJ512" s="631" t="s">
        <v>7109</v>
      </c>
    </row>
    <row r="513" spans="1:36" s="567" customFormat="1">
      <c r="A513" s="632"/>
      <c r="B513" s="820"/>
      <c r="C513" s="820"/>
      <c r="D513" s="820"/>
      <c r="E513" s="820"/>
      <c r="F513" s="820"/>
      <c r="G513" s="820"/>
      <c r="H513" s="820"/>
      <c r="I513" s="820"/>
      <c r="J513" s="820"/>
      <c r="K513" s="820"/>
      <c r="L513" s="820"/>
      <c r="M513" s="820"/>
      <c r="N513" s="820"/>
      <c r="O513" s="820"/>
      <c r="P513" s="820"/>
      <c r="Q513" s="820"/>
      <c r="R513" s="820"/>
      <c r="S513" s="820"/>
      <c r="T513" s="820"/>
      <c r="U513" s="820"/>
      <c r="V513" s="820"/>
      <c r="W513" s="820"/>
      <c r="X513" s="820"/>
      <c r="Y513" s="820"/>
      <c r="Z513" s="820"/>
      <c r="AA513" s="820"/>
      <c r="AB513" s="820"/>
      <c r="AC513" s="820"/>
      <c r="AD513" s="820"/>
      <c r="AE513" s="820"/>
      <c r="AF513" s="820"/>
      <c r="AG513" s="820"/>
      <c r="AH513" s="820"/>
      <c r="AI513" s="820"/>
      <c r="AJ513" s="820"/>
    </row>
    <row r="514" spans="1:36" s="567" customFormat="1">
      <c r="A514" s="632"/>
      <c r="B514" s="811"/>
      <c r="C514" s="811"/>
      <c r="D514" s="811"/>
      <c r="E514" s="811"/>
      <c r="F514" s="811"/>
      <c r="G514" s="811"/>
      <c r="H514" s="811"/>
      <c r="I514" s="811"/>
      <c r="J514" s="811"/>
      <c r="K514" s="811"/>
      <c r="L514" s="811"/>
      <c r="M514" s="811"/>
      <c r="N514" s="811"/>
      <c r="O514" s="811"/>
      <c r="P514" s="811"/>
      <c r="Q514" s="811"/>
      <c r="R514" s="811"/>
      <c r="S514" s="811"/>
      <c r="T514" s="811"/>
      <c r="U514" s="811"/>
      <c r="V514" s="811"/>
      <c r="W514" s="811"/>
      <c r="X514" s="811"/>
      <c r="Y514" s="811"/>
      <c r="Z514" s="811"/>
      <c r="AA514" s="811"/>
      <c r="AB514" s="811"/>
      <c r="AC514" s="811"/>
      <c r="AD514" s="811"/>
      <c r="AE514" s="811"/>
      <c r="AF514" s="811"/>
      <c r="AG514" s="811"/>
      <c r="AH514" s="811"/>
      <c r="AI514" s="811"/>
      <c r="AJ514" s="811"/>
    </row>
    <row r="515" spans="1:36" s="567" customFormat="1" ht="15" customHeight="1">
      <c r="A515" s="608"/>
      <c r="B515" s="810" t="s">
        <v>7772</v>
      </c>
      <c r="C515" s="810"/>
      <c r="D515" s="810"/>
      <c r="E515" s="810"/>
      <c r="F515" s="810"/>
      <c r="G515" s="810"/>
      <c r="H515" s="811"/>
      <c r="I515" s="811"/>
      <c r="J515" s="811"/>
      <c r="K515" s="811"/>
      <c r="L515" s="811"/>
      <c r="M515" s="811"/>
      <c r="N515" s="811"/>
      <c r="O515" s="811"/>
      <c r="P515" s="811"/>
      <c r="Q515" s="811"/>
      <c r="R515" s="811"/>
      <c r="S515" s="811"/>
      <c r="T515" s="811"/>
      <c r="U515" s="811"/>
      <c r="V515" s="811"/>
      <c r="W515" s="811"/>
      <c r="X515" s="811"/>
      <c r="Y515" s="811"/>
      <c r="Z515" s="811"/>
      <c r="AA515" s="811"/>
      <c r="AB515" s="811"/>
      <c r="AC515" s="811"/>
      <c r="AD515" s="811"/>
      <c r="AE515" s="811"/>
      <c r="AF515" s="811"/>
      <c r="AG515" s="811"/>
      <c r="AH515" s="811"/>
      <c r="AI515" s="811"/>
      <c r="AJ515" s="811"/>
    </row>
    <row r="516" spans="1:36" s="633" customFormat="1" ht="12.75" customHeight="1">
      <c r="A516" s="608"/>
      <c r="B516" s="810"/>
      <c r="C516" s="810"/>
      <c r="D516" s="810"/>
      <c r="E516" s="810"/>
      <c r="F516" s="810"/>
      <c r="G516" s="810"/>
      <c r="H516" s="810"/>
      <c r="I516" s="810"/>
      <c r="J516" s="810"/>
      <c r="K516" s="810"/>
      <c r="L516" s="810"/>
      <c r="M516" s="810"/>
      <c r="N516" s="810"/>
      <c r="O516" s="810"/>
      <c r="P516" s="810" t="s">
        <v>7773</v>
      </c>
      <c r="Q516" s="810"/>
      <c r="R516" s="810"/>
      <c r="S516" s="810"/>
      <c r="T516" s="810"/>
      <c r="U516" s="810"/>
      <c r="V516" s="810"/>
      <c r="W516" s="810"/>
      <c r="X516" s="810"/>
      <c r="Y516" s="810"/>
      <c r="Z516" s="810"/>
      <c r="AA516" s="810"/>
      <c r="AB516" s="810"/>
      <c r="AC516" s="810"/>
      <c r="AD516" s="810"/>
      <c r="AE516" s="810"/>
      <c r="AF516" s="810"/>
      <c r="AG516" s="810"/>
      <c r="AH516" s="810"/>
      <c r="AI516" s="810"/>
      <c r="AJ516" s="570"/>
    </row>
    <row r="517" spans="1:36" s="567" customFormat="1">
      <c r="A517" s="632"/>
      <c r="B517" s="810"/>
      <c r="C517" s="810"/>
      <c r="D517" s="810"/>
      <c r="E517" s="810"/>
      <c r="F517" s="810"/>
      <c r="G517" s="810"/>
      <c r="H517" s="810"/>
      <c r="I517" s="810"/>
      <c r="J517" s="810"/>
      <c r="K517" s="810"/>
      <c r="L517" s="810"/>
      <c r="M517" s="810"/>
      <c r="N517" s="810"/>
      <c r="O517" s="810"/>
      <c r="P517" s="810"/>
      <c r="Q517" s="810"/>
      <c r="R517" s="810"/>
      <c r="S517" s="810"/>
      <c r="T517" s="810"/>
      <c r="U517" s="810"/>
      <c r="V517" s="810"/>
      <c r="W517" s="810"/>
      <c r="X517" s="810"/>
      <c r="Y517" s="810"/>
      <c r="Z517" s="810"/>
      <c r="AA517" s="810"/>
      <c r="AB517" s="810"/>
      <c r="AC517" s="810"/>
      <c r="AD517" s="810"/>
      <c r="AE517" s="810"/>
      <c r="AF517" s="810"/>
      <c r="AG517" s="810"/>
      <c r="AH517" s="810"/>
      <c r="AI517" s="810"/>
      <c r="AJ517" s="810"/>
    </row>
    <row r="518" spans="1:36" s="567" customFormat="1" ht="15" customHeight="1">
      <c r="A518" s="632"/>
      <c r="B518" s="811"/>
      <c r="C518" s="811"/>
      <c r="D518" s="811"/>
      <c r="E518" s="811"/>
      <c r="F518" s="811"/>
      <c r="G518" s="811"/>
      <c r="H518" s="811"/>
      <c r="I518" s="811"/>
      <c r="J518" s="811"/>
      <c r="K518" s="811"/>
      <c r="L518" s="811"/>
      <c r="M518" s="811"/>
      <c r="N518" s="811"/>
      <c r="O518" s="811"/>
      <c r="P518" s="810" t="s">
        <v>7268</v>
      </c>
      <c r="Q518" s="810"/>
      <c r="R518" s="810"/>
      <c r="S518" s="810"/>
      <c r="T518" s="810"/>
      <c r="U518" s="810"/>
      <c r="V518" s="810"/>
      <c r="W518" s="810"/>
      <c r="X518" s="810"/>
      <c r="Y518" s="810"/>
      <c r="Z518" s="810"/>
      <c r="AA518" s="810"/>
      <c r="AB518" s="810"/>
      <c r="AC518" s="810"/>
      <c r="AD518" s="810"/>
      <c r="AE518" s="810"/>
      <c r="AF518" s="810"/>
      <c r="AG518" s="810"/>
      <c r="AH518" s="810"/>
      <c r="AI518" s="810"/>
      <c r="AJ518" s="568"/>
    </row>
    <row r="519" spans="1:36" s="567" customFormat="1">
      <c r="A519" s="632"/>
      <c r="B519" s="810"/>
      <c r="C519" s="810"/>
      <c r="D519" s="810"/>
      <c r="E519" s="810"/>
      <c r="F519" s="810"/>
      <c r="G519" s="810"/>
      <c r="H519" s="810"/>
      <c r="I519" s="810"/>
      <c r="J519" s="810"/>
      <c r="K519" s="810"/>
      <c r="L519" s="810"/>
      <c r="M519" s="810"/>
      <c r="N519" s="810"/>
      <c r="O519" s="810"/>
      <c r="P519" s="810"/>
      <c r="Q519" s="810"/>
      <c r="R519" s="810"/>
      <c r="S519" s="810"/>
      <c r="T519" s="810"/>
      <c r="U519" s="810"/>
      <c r="V519" s="810"/>
      <c r="W519" s="810"/>
      <c r="X519" s="810"/>
      <c r="Y519" s="810"/>
      <c r="Z519" s="810"/>
      <c r="AA519" s="810"/>
      <c r="AB519" s="810"/>
      <c r="AC519" s="810"/>
      <c r="AD519" s="810"/>
      <c r="AE519" s="810"/>
      <c r="AF519" s="810"/>
      <c r="AG519" s="810"/>
      <c r="AH519" s="810"/>
      <c r="AI519" s="810"/>
      <c r="AJ519" s="810"/>
    </row>
    <row r="520" spans="1:36" s="567" customFormat="1" ht="15" customHeight="1">
      <c r="A520" s="565"/>
      <c r="B520" s="809"/>
      <c r="C520" s="809"/>
      <c r="D520" s="809"/>
      <c r="E520" s="809"/>
      <c r="F520" s="809"/>
      <c r="G520" s="809"/>
      <c r="H520" s="809"/>
      <c r="I520" s="809"/>
      <c r="J520" s="809"/>
      <c r="K520" s="809"/>
      <c r="L520" s="809"/>
      <c r="M520" s="809"/>
      <c r="N520" s="809"/>
      <c r="O520" s="809"/>
      <c r="P520" s="810" t="s">
        <v>7774</v>
      </c>
      <c r="Q520" s="810"/>
      <c r="R520" s="810"/>
      <c r="S520" s="810"/>
      <c r="T520" s="810"/>
      <c r="U520" s="810"/>
      <c r="V520" s="810"/>
      <c r="W520" s="810"/>
      <c r="X520" s="810"/>
      <c r="Y520" s="810"/>
      <c r="Z520" s="810"/>
      <c r="AA520" s="810"/>
      <c r="AB520" s="810"/>
      <c r="AC520" s="810"/>
      <c r="AD520" s="810"/>
      <c r="AE520" s="810"/>
      <c r="AF520" s="810"/>
      <c r="AG520" s="810"/>
      <c r="AH520" s="810"/>
      <c r="AI520" s="810"/>
      <c r="AJ520" s="568"/>
    </row>
    <row r="521" spans="1:36" s="567" customFormat="1">
      <c r="A521" s="565"/>
      <c r="B521" s="810"/>
      <c r="C521" s="810"/>
      <c r="D521" s="810"/>
      <c r="E521" s="810"/>
      <c r="F521" s="810"/>
      <c r="G521" s="810"/>
      <c r="H521" s="810"/>
      <c r="I521" s="810"/>
      <c r="J521" s="810"/>
      <c r="K521" s="810"/>
      <c r="L521" s="810"/>
      <c r="M521" s="810"/>
      <c r="N521" s="810"/>
      <c r="O521" s="810"/>
      <c r="P521" s="810"/>
      <c r="Q521" s="810"/>
      <c r="R521" s="810"/>
      <c r="S521" s="810"/>
      <c r="T521" s="810"/>
      <c r="U521" s="810"/>
      <c r="V521" s="810"/>
      <c r="W521" s="810"/>
      <c r="X521" s="810"/>
      <c r="Y521" s="810"/>
      <c r="Z521" s="810"/>
      <c r="AA521" s="810"/>
      <c r="AB521" s="810"/>
      <c r="AC521" s="810"/>
      <c r="AD521" s="810"/>
      <c r="AE521" s="810"/>
      <c r="AF521" s="810"/>
      <c r="AG521" s="810"/>
      <c r="AH521" s="810"/>
      <c r="AI521" s="810"/>
      <c r="AJ521" s="810"/>
    </row>
    <row r="522" spans="1:36" ht="15" customHeight="1">
      <c r="B522" s="634"/>
      <c r="C522" s="634"/>
      <c r="D522" s="634"/>
      <c r="E522" s="634"/>
      <c r="F522" s="634"/>
      <c r="G522" s="634"/>
      <c r="H522" s="576"/>
      <c r="I522" s="576"/>
      <c r="J522" s="576"/>
      <c r="K522" s="576"/>
      <c r="L522" s="576"/>
      <c r="M522" s="576"/>
      <c r="N522" s="576"/>
      <c r="O522" s="576"/>
      <c r="P522" s="810" t="s">
        <v>7268</v>
      </c>
      <c r="Q522" s="810"/>
      <c r="R522" s="810"/>
      <c r="S522" s="810"/>
      <c r="T522" s="810"/>
      <c r="U522" s="810"/>
      <c r="V522" s="810"/>
      <c r="W522" s="810"/>
      <c r="X522" s="810"/>
      <c r="Y522" s="810"/>
      <c r="Z522" s="810"/>
      <c r="AA522" s="810"/>
      <c r="AB522" s="810"/>
      <c r="AC522" s="810"/>
      <c r="AD522" s="810"/>
      <c r="AE522" s="810"/>
      <c r="AF522" s="810"/>
      <c r="AG522" s="810"/>
      <c r="AH522" s="810"/>
      <c r="AI522" s="810"/>
    </row>
    <row r="523" spans="1:36">
      <c r="B523" s="634"/>
      <c r="C523" s="634"/>
      <c r="D523" s="634"/>
      <c r="E523" s="634"/>
      <c r="F523" s="634"/>
      <c r="G523" s="634"/>
      <c r="H523" s="576"/>
      <c r="I523" s="576"/>
      <c r="J523" s="576"/>
      <c r="K523" s="576"/>
      <c r="L523" s="576"/>
      <c r="M523" s="576"/>
      <c r="N523" s="576"/>
      <c r="O523" s="576"/>
      <c r="P523" s="576"/>
      <c r="Q523" s="576"/>
      <c r="R523" s="576"/>
      <c r="S523" s="576"/>
      <c r="T523" s="576"/>
      <c r="U523" s="576"/>
      <c r="V523" s="576"/>
      <c r="W523" s="576"/>
      <c r="X523" s="576"/>
      <c r="Y523" s="576"/>
      <c r="Z523" s="576"/>
      <c r="AA523" s="576"/>
      <c r="AB523" s="576"/>
      <c r="AC523" s="576"/>
      <c r="AD523" s="635"/>
      <c r="AE523" s="636"/>
      <c r="AF523" s="637"/>
      <c r="AG523" s="637"/>
      <c r="AH523" s="637"/>
      <c r="AI523" s="637"/>
    </row>
    <row r="524" spans="1:36">
      <c r="B524" s="634"/>
      <c r="C524" s="634"/>
      <c r="D524" s="634"/>
      <c r="E524" s="634"/>
      <c r="F524" s="634"/>
      <c r="G524" s="634"/>
      <c r="H524" s="576"/>
      <c r="I524" s="576"/>
      <c r="J524" s="576"/>
      <c r="K524" s="576"/>
      <c r="L524" s="576"/>
      <c r="M524" s="576"/>
      <c r="N524" s="576"/>
      <c r="O524" s="576"/>
      <c r="P524" s="576"/>
      <c r="Q524" s="576"/>
      <c r="R524" s="576"/>
      <c r="S524" s="576"/>
      <c r="T524" s="576"/>
      <c r="U524" s="576"/>
      <c r="V524" s="576"/>
      <c r="W524" s="576"/>
      <c r="X524" s="576"/>
      <c r="Y524" s="576"/>
      <c r="Z524" s="576"/>
      <c r="AA524" s="576"/>
      <c r="AB524" s="576"/>
      <c r="AC524" s="576"/>
      <c r="AD524" s="635"/>
      <c r="AE524" s="636"/>
      <c r="AF524" s="637"/>
      <c r="AG524" s="637"/>
      <c r="AH524" s="637"/>
      <c r="AI524" s="637"/>
    </row>
    <row r="525" spans="1:36">
      <c r="B525" s="634"/>
      <c r="C525" s="634"/>
      <c r="D525" s="634"/>
      <c r="E525" s="634"/>
      <c r="F525" s="634"/>
      <c r="G525" s="634"/>
      <c r="H525" s="576"/>
      <c r="I525" s="576"/>
      <c r="J525" s="576"/>
      <c r="K525" s="638"/>
      <c r="L525" s="576"/>
      <c r="M525" s="576"/>
      <c r="N525" s="576"/>
      <c r="O525" s="576"/>
      <c r="P525" s="576"/>
      <c r="Q525" s="576"/>
      <c r="R525" s="576"/>
      <c r="S525" s="576"/>
      <c r="T525" s="576"/>
      <c r="U525" s="576"/>
      <c r="V525" s="576"/>
      <c r="W525" s="576"/>
      <c r="X525" s="576"/>
      <c r="Y525" s="576"/>
      <c r="Z525" s="576"/>
      <c r="AA525" s="576"/>
      <c r="AB525" s="576"/>
      <c r="AC525" s="576"/>
      <c r="AD525" s="635"/>
      <c r="AE525" s="636"/>
      <c r="AF525" s="637"/>
      <c r="AG525" s="637"/>
      <c r="AH525" s="637"/>
      <c r="AI525" s="637"/>
    </row>
    <row r="526" spans="1:36">
      <c r="B526" s="634"/>
      <c r="C526" s="634"/>
      <c r="D526" s="634"/>
      <c r="E526" s="634"/>
      <c r="F526" s="634"/>
      <c r="G526" s="634"/>
      <c r="H526" s="576"/>
      <c r="I526" s="576"/>
      <c r="J526" s="576"/>
      <c r="K526" s="576"/>
      <c r="L526" s="576"/>
      <c r="M526" s="576"/>
      <c r="N526" s="576"/>
      <c r="O526" s="576"/>
      <c r="P526" s="576"/>
      <c r="Q526" s="576"/>
      <c r="R526" s="576"/>
      <c r="S526" s="576"/>
      <c r="T526" s="576"/>
      <c r="U526" s="576"/>
      <c r="V526" s="576"/>
      <c r="W526" s="576"/>
      <c r="X526" s="576"/>
      <c r="Y526" s="576"/>
      <c r="Z526" s="576"/>
      <c r="AA526" s="576"/>
      <c r="AB526" s="576"/>
      <c r="AC526" s="576"/>
      <c r="AD526" s="635"/>
      <c r="AE526" s="636"/>
      <c r="AF526" s="637"/>
      <c r="AG526" s="637"/>
      <c r="AH526" s="637"/>
      <c r="AI526" s="637"/>
    </row>
    <row r="527" spans="1:36">
      <c r="B527" s="634"/>
      <c r="C527" s="634"/>
      <c r="D527" s="634"/>
      <c r="E527" s="634"/>
      <c r="F527" s="634"/>
      <c r="G527" s="634"/>
      <c r="H527" s="576"/>
      <c r="I527" s="576"/>
      <c r="J527" s="576"/>
      <c r="K527" s="576"/>
      <c r="L527" s="576"/>
      <c r="M527" s="576"/>
      <c r="N527" s="576"/>
      <c r="O527" s="576"/>
      <c r="P527" s="576"/>
      <c r="Q527" s="576"/>
      <c r="R527" s="576"/>
      <c r="S527" s="576"/>
      <c r="T527" s="576"/>
      <c r="U527" s="576"/>
      <c r="V527" s="576"/>
      <c r="W527" s="576"/>
      <c r="X527" s="576"/>
      <c r="Y527" s="576"/>
      <c r="Z527" s="576"/>
      <c r="AA527" s="576"/>
      <c r="AB527" s="576"/>
      <c r="AC527" s="576"/>
      <c r="AD527" s="635"/>
      <c r="AE527" s="636"/>
      <c r="AF527" s="637"/>
      <c r="AG527" s="637"/>
      <c r="AH527" s="637"/>
      <c r="AI527" s="637"/>
    </row>
    <row r="528" spans="1:36">
      <c r="B528" s="634"/>
      <c r="C528" s="634"/>
      <c r="D528" s="634"/>
      <c r="E528" s="634"/>
      <c r="F528" s="634"/>
      <c r="G528" s="634"/>
      <c r="H528" s="576"/>
      <c r="I528" s="576"/>
      <c r="J528" s="576"/>
      <c r="K528" s="576"/>
      <c r="L528" s="576"/>
      <c r="M528" s="576"/>
      <c r="N528" s="576"/>
      <c r="O528" s="576"/>
      <c r="P528" s="576"/>
      <c r="Q528" s="576"/>
      <c r="R528" s="576"/>
      <c r="S528" s="576"/>
      <c r="T528" s="576"/>
      <c r="U528" s="576"/>
      <c r="V528" s="576"/>
      <c r="W528" s="576"/>
      <c r="X528" s="576"/>
      <c r="Y528" s="576"/>
      <c r="Z528" s="576"/>
      <c r="AA528" s="576"/>
      <c r="AB528" s="576"/>
      <c r="AC528" s="576"/>
      <c r="AD528" s="635"/>
      <c r="AE528" s="636"/>
      <c r="AF528" s="637"/>
      <c r="AG528" s="637"/>
      <c r="AH528" s="637"/>
      <c r="AI528" s="637"/>
    </row>
    <row r="529" spans="2:35">
      <c r="B529" s="634"/>
      <c r="C529" s="634"/>
      <c r="D529" s="634"/>
      <c r="E529" s="634"/>
      <c r="F529" s="634"/>
      <c r="G529" s="634"/>
      <c r="H529" s="576"/>
      <c r="I529" s="576"/>
      <c r="J529" s="576"/>
      <c r="K529" s="576"/>
      <c r="L529" s="576"/>
      <c r="M529" s="576"/>
      <c r="N529" s="576"/>
      <c r="O529" s="576"/>
      <c r="P529" s="576"/>
      <c r="Q529" s="576"/>
      <c r="R529" s="576"/>
      <c r="S529" s="576"/>
      <c r="T529" s="576"/>
      <c r="U529" s="576"/>
      <c r="V529" s="576"/>
      <c r="W529" s="576"/>
      <c r="X529" s="576"/>
      <c r="Y529" s="576"/>
      <c r="Z529" s="576"/>
      <c r="AA529" s="576"/>
      <c r="AB529" s="576"/>
      <c r="AC529" s="576"/>
      <c r="AD529" s="635"/>
      <c r="AE529" s="636"/>
      <c r="AF529" s="637"/>
      <c r="AG529" s="637"/>
      <c r="AH529" s="637"/>
      <c r="AI529" s="637"/>
    </row>
    <row r="530" spans="2:35">
      <c r="B530" s="634"/>
      <c r="C530" s="634"/>
      <c r="D530" s="634"/>
      <c r="E530" s="634"/>
      <c r="F530" s="634"/>
      <c r="G530" s="634"/>
      <c r="H530" s="576"/>
      <c r="I530" s="576"/>
      <c r="J530" s="576"/>
      <c r="K530" s="576"/>
      <c r="L530" s="576"/>
      <c r="M530" s="576"/>
      <c r="N530" s="576"/>
      <c r="O530" s="576"/>
      <c r="P530" s="576"/>
      <c r="Q530" s="576"/>
      <c r="R530" s="576"/>
      <c r="S530" s="576"/>
      <c r="T530" s="576"/>
      <c r="U530" s="576"/>
      <c r="V530" s="576"/>
      <c r="W530" s="576"/>
      <c r="X530" s="576"/>
      <c r="Y530" s="576"/>
      <c r="Z530" s="576"/>
      <c r="AA530" s="576"/>
      <c r="AB530" s="576"/>
      <c r="AC530" s="576"/>
      <c r="AD530" s="635"/>
      <c r="AE530" s="636"/>
      <c r="AF530" s="637"/>
      <c r="AG530" s="637"/>
      <c r="AH530" s="637"/>
      <c r="AI530" s="637"/>
    </row>
    <row r="531" spans="2:35">
      <c r="B531" s="634"/>
      <c r="C531" s="634"/>
      <c r="D531" s="634"/>
      <c r="E531" s="634"/>
      <c r="F531" s="634"/>
      <c r="G531" s="634"/>
      <c r="H531" s="576"/>
      <c r="I531" s="576"/>
      <c r="J531" s="576"/>
      <c r="K531" s="576"/>
      <c r="L531" s="576"/>
      <c r="M531" s="576"/>
      <c r="N531" s="576"/>
      <c r="O531" s="576"/>
      <c r="P531" s="576"/>
      <c r="Q531" s="576"/>
      <c r="R531" s="576"/>
      <c r="S531" s="576"/>
      <c r="T531" s="576"/>
      <c r="U531" s="576"/>
      <c r="V531" s="576"/>
      <c r="W531" s="576"/>
      <c r="X531" s="576"/>
      <c r="Y531" s="576"/>
      <c r="Z531" s="576"/>
      <c r="AA531" s="576"/>
      <c r="AB531" s="576"/>
      <c r="AC531" s="576"/>
      <c r="AD531" s="635"/>
      <c r="AE531" s="636"/>
      <c r="AF531" s="637"/>
      <c r="AG531" s="637"/>
      <c r="AH531" s="637"/>
      <c r="AI531" s="637"/>
    </row>
    <row r="532" spans="2:35">
      <c r="B532" s="634"/>
      <c r="C532" s="634"/>
      <c r="D532" s="634"/>
      <c r="E532" s="634"/>
      <c r="F532" s="634"/>
      <c r="G532" s="634"/>
      <c r="H532" s="576"/>
      <c r="I532" s="576"/>
      <c r="J532" s="576"/>
      <c r="K532" s="576"/>
      <c r="L532" s="576"/>
      <c r="M532" s="576"/>
      <c r="N532" s="576"/>
      <c r="O532" s="576"/>
      <c r="P532" s="576"/>
      <c r="Q532" s="576"/>
      <c r="R532" s="576"/>
      <c r="S532" s="576"/>
      <c r="T532" s="576"/>
      <c r="U532" s="576"/>
      <c r="V532" s="576"/>
      <c r="W532" s="576"/>
      <c r="X532" s="576"/>
      <c r="Y532" s="576"/>
      <c r="Z532" s="576"/>
      <c r="AA532" s="576"/>
      <c r="AB532" s="576"/>
      <c r="AC532" s="576"/>
      <c r="AD532" s="635"/>
      <c r="AE532" s="636"/>
      <c r="AF532" s="637"/>
      <c r="AG532" s="637"/>
      <c r="AH532" s="637"/>
      <c r="AI532" s="637"/>
    </row>
    <row r="533" spans="2:35">
      <c r="B533" s="634"/>
      <c r="C533" s="634"/>
      <c r="D533" s="634"/>
      <c r="E533" s="634"/>
      <c r="F533" s="634"/>
      <c r="G533" s="634"/>
      <c r="H533" s="576"/>
      <c r="I533" s="576"/>
      <c r="J533" s="576"/>
      <c r="K533" s="576"/>
      <c r="L533" s="576"/>
      <c r="M533" s="576"/>
      <c r="N533" s="576"/>
      <c r="O533" s="576"/>
      <c r="P533" s="576"/>
      <c r="Q533" s="576"/>
      <c r="R533" s="576"/>
      <c r="S533" s="576"/>
      <c r="T533" s="576"/>
      <c r="U533" s="576"/>
      <c r="V533" s="576"/>
      <c r="W533" s="576"/>
      <c r="X533" s="576"/>
      <c r="Y533" s="576"/>
      <c r="Z533" s="576"/>
      <c r="AA533" s="576"/>
      <c r="AB533" s="576"/>
      <c r="AC533" s="576"/>
      <c r="AD533" s="635"/>
      <c r="AE533" s="636"/>
      <c r="AF533" s="637"/>
      <c r="AG533" s="637"/>
      <c r="AH533" s="637"/>
      <c r="AI533" s="637"/>
    </row>
    <row r="534" spans="2:35">
      <c r="B534" s="634"/>
      <c r="C534" s="634"/>
      <c r="D534" s="634"/>
      <c r="E534" s="634"/>
      <c r="F534" s="634"/>
      <c r="G534" s="634"/>
      <c r="H534" s="576"/>
      <c r="I534" s="576"/>
      <c r="J534" s="576"/>
      <c r="K534" s="576"/>
      <c r="L534" s="576"/>
      <c r="M534" s="576"/>
      <c r="N534" s="576"/>
      <c r="O534" s="576"/>
      <c r="P534" s="576"/>
      <c r="Q534" s="576"/>
      <c r="R534" s="576"/>
      <c r="S534" s="576"/>
      <c r="T534" s="576"/>
      <c r="U534" s="576"/>
      <c r="V534" s="576"/>
      <c r="W534" s="576"/>
      <c r="X534" s="576"/>
      <c r="Y534" s="576"/>
      <c r="Z534" s="576"/>
      <c r="AA534" s="576"/>
      <c r="AB534" s="576"/>
      <c r="AC534" s="576"/>
      <c r="AD534" s="635"/>
      <c r="AE534" s="636"/>
      <c r="AF534" s="637"/>
      <c r="AG534" s="637"/>
      <c r="AH534" s="637"/>
      <c r="AI534" s="637"/>
    </row>
    <row r="535" spans="2:35">
      <c r="B535" s="634"/>
      <c r="C535" s="634"/>
      <c r="D535" s="634"/>
      <c r="E535" s="634"/>
      <c r="F535" s="634"/>
      <c r="G535" s="634"/>
      <c r="H535" s="576"/>
      <c r="I535" s="576"/>
      <c r="J535" s="576"/>
      <c r="K535" s="576"/>
      <c r="L535" s="576"/>
      <c r="M535" s="576"/>
      <c r="N535" s="576"/>
      <c r="O535" s="576"/>
      <c r="P535" s="576"/>
      <c r="Q535" s="576"/>
      <c r="R535" s="576"/>
      <c r="S535" s="576"/>
      <c r="T535" s="576"/>
      <c r="U535" s="576"/>
      <c r="V535" s="576"/>
      <c r="W535" s="576"/>
      <c r="X535" s="576"/>
      <c r="Y535" s="576"/>
      <c r="Z535" s="576"/>
      <c r="AA535" s="576"/>
      <c r="AB535" s="576"/>
      <c r="AC535" s="576"/>
      <c r="AD535" s="635"/>
      <c r="AE535" s="636"/>
      <c r="AF535" s="637"/>
      <c r="AG535" s="637"/>
      <c r="AH535" s="637"/>
      <c r="AI535" s="637"/>
    </row>
    <row r="536" spans="2:35">
      <c r="B536" s="634"/>
      <c r="C536" s="634"/>
      <c r="D536" s="634"/>
      <c r="E536" s="634"/>
      <c r="F536" s="634"/>
      <c r="G536" s="634"/>
      <c r="H536" s="576"/>
      <c r="I536" s="576"/>
      <c r="J536" s="576"/>
      <c r="K536" s="576"/>
      <c r="L536" s="576"/>
      <c r="M536" s="576"/>
      <c r="N536" s="576"/>
      <c r="O536" s="576"/>
      <c r="P536" s="576"/>
      <c r="Q536" s="576"/>
      <c r="R536" s="576"/>
      <c r="S536" s="576"/>
      <c r="T536" s="576"/>
      <c r="U536" s="576"/>
      <c r="V536" s="576"/>
      <c r="W536" s="576"/>
      <c r="X536" s="576"/>
      <c r="Y536" s="576"/>
      <c r="Z536" s="576"/>
      <c r="AA536" s="576"/>
      <c r="AB536" s="576"/>
      <c r="AC536" s="576"/>
      <c r="AD536" s="635"/>
      <c r="AE536" s="636"/>
      <c r="AF536" s="637"/>
      <c r="AG536" s="637"/>
      <c r="AH536" s="637"/>
      <c r="AI536" s="637"/>
    </row>
    <row r="537" spans="2:35">
      <c r="B537" s="634"/>
      <c r="C537" s="634"/>
      <c r="D537" s="634"/>
      <c r="E537" s="634"/>
      <c r="F537" s="634"/>
      <c r="G537" s="634"/>
      <c r="H537" s="576"/>
      <c r="I537" s="576"/>
      <c r="J537" s="576"/>
      <c r="K537" s="576"/>
      <c r="L537" s="576"/>
      <c r="M537" s="576"/>
      <c r="N537" s="576"/>
      <c r="O537" s="576"/>
      <c r="P537" s="576"/>
      <c r="Q537" s="576"/>
      <c r="R537" s="576"/>
      <c r="S537" s="576"/>
      <c r="T537" s="576"/>
      <c r="U537" s="576"/>
      <c r="V537" s="576"/>
      <c r="W537" s="576"/>
      <c r="X537" s="576"/>
      <c r="Y537" s="576"/>
      <c r="Z537" s="576"/>
      <c r="AA537" s="576"/>
      <c r="AB537" s="576"/>
      <c r="AC537" s="576"/>
      <c r="AD537" s="635"/>
      <c r="AE537" s="636"/>
      <c r="AF537" s="637"/>
      <c r="AG537" s="637"/>
      <c r="AH537" s="637"/>
      <c r="AI537" s="637"/>
    </row>
    <row r="538" spans="2:35">
      <c r="B538" s="634"/>
      <c r="C538" s="634"/>
      <c r="D538" s="634"/>
      <c r="E538" s="634"/>
      <c r="F538" s="634"/>
      <c r="G538" s="634"/>
      <c r="H538" s="576"/>
      <c r="I538" s="576"/>
      <c r="J538" s="576"/>
      <c r="K538" s="576"/>
      <c r="L538" s="576"/>
      <c r="M538" s="576"/>
      <c r="N538" s="576"/>
      <c r="O538" s="576"/>
      <c r="P538" s="576"/>
      <c r="Q538" s="576"/>
      <c r="R538" s="576"/>
      <c r="S538" s="576"/>
      <c r="T538" s="576"/>
      <c r="U538" s="576"/>
      <c r="V538" s="576"/>
      <c r="W538" s="576"/>
      <c r="X538" s="576"/>
      <c r="Y538" s="576"/>
      <c r="Z538" s="576"/>
      <c r="AA538" s="576"/>
      <c r="AB538" s="576"/>
      <c r="AC538" s="576"/>
      <c r="AD538" s="635"/>
      <c r="AE538" s="636"/>
      <c r="AF538" s="637"/>
      <c r="AG538" s="637"/>
      <c r="AH538" s="637"/>
      <c r="AI538" s="637"/>
    </row>
    <row r="539" spans="2:35">
      <c r="B539" s="634"/>
      <c r="C539" s="634"/>
      <c r="D539" s="634"/>
      <c r="E539" s="634"/>
      <c r="F539" s="634"/>
      <c r="G539" s="634"/>
      <c r="H539" s="576"/>
      <c r="I539" s="576"/>
      <c r="J539" s="576"/>
      <c r="K539" s="576"/>
      <c r="L539" s="576"/>
      <c r="M539" s="576"/>
      <c r="N539" s="576"/>
      <c r="O539" s="576"/>
      <c r="P539" s="576"/>
      <c r="Q539" s="576"/>
      <c r="R539" s="576"/>
      <c r="S539" s="576"/>
      <c r="T539" s="576"/>
      <c r="U539" s="576"/>
      <c r="V539" s="576"/>
      <c r="W539" s="576"/>
      <c r="X539" s="576"/>
      <c r="Y539" s="576"/>
      <c r="Z539" s="576"/>
      <c r="AA539" s="576"/>
      <c r="AB539" s="576"/>
      <c r="AC539" s="576"/>
      <c r="AD539" s="635"/>
      <c r="AE539" s="636"/>
      <c r="AF539" s="639"/>
      <c r="AG539" s="639"/>
      <c r="AH539" s="639"/>
      <c r="AI539" s="639"/>
    </row>
    <row r="540" spans="2:35">
      <c r="B540" s="634"/>
      <c r="C540" s="634"/>
      <c r="D540" s="634"/>
      <c r="E540" s="634"/>
      <c r="F540" s="634"/>
      <c r="G540" s="634"/>
      <c r="H540" s="576"/>
      <c r="I540" s="576"/>
      <c r="J540" s="576"/>
      <c r="K540" s="576"/>
      <c r="L540" s="576"/>
      <c r="M540" s="576"/>
      <c r="N540" s="576"/>
      <c r="O540" s="576"/>
      <c r="P540" s="576"/>
      <c r="Q540" s="576"/>
      <c r="R540" s="576"/>
      <c r="S540" s="576"/>
      <c r="T540" s="576"/>
      <c r="U540" s="576"/>
      <c r="V540" s="576"/>
      <c r="W540" s="576"/>
      <c r="X540" s="576"/>
      <c r="Y540" s="576"/>
      <c r="Z540" s="576"/>
      <c r="AA540" s="576"/>
      <c r="AB540" s="576"/>
      <c r="AC540" s="576"/>
      <c r="AD540" s="635"/>
      <c r="AE540" s="636"/>
      <c r="AF540" s="639"/>
      <c r="AG540" s="639"/>
      <c r="AH540" s="639"/>
      <c r="AI540" s="639"/>
    </row>
    <row r="541" spans="2:35">
      <c r="B541" s="634"/>
      <c r="C541" s="634"/>
      <c r="D541" s="634"/>
      <c r="E541" s="634"/>
      <c r="F541" s="634"/>
      <c r="G541" s="634"/>
      <c r="H541" s="576"/>
      <c r="I541" s="576"/>
      <c r="J541" s="576"/>
      <c r="K541" s="576"/>
      <c r="L541" s="576"/>
      <c r="M541" s="576"/>
      <c r="N541" s="576"/>
      <c r="O541" s="576"/>
      <c r="P541" s="576"/>
      <c r="Q541" s="576"/>
      <c r="R541" s="576"/>
      <c r="S541" s="576"/>
      <c r="T541" s="576"/>
      <c r="U541" s="576"/>
      <c r="V541" s="576"/>
      <c r="W541" s="576"/>
      <c r="X541" s="576"/>
      <c r="Y541" s="576"/>
      <c r="Z541" s="576"/>
      <c r="AA541" s="576"/>
      <c r="AB541" s="576"/>
      <c r="AC541" s="576"/>
      <c r="AD541" s="635"/>
      <c r="AE541" s="636"/>
      <c r="AF541" s="639"/>
      <c r="AG541" s="639"/>
      <c r="AH541" s="639"/>
      <c r="AI541" s="639"/>
    </row>
    <row r="542" spans="2:35">
      <c r="B542" s="634"/>
      <c r="C542" s="634"/>
      <c r="D542" s="634"/>
      <c r="E542" s="634"/>
      <c r="F542" s="634"/>
      <c r="G542" s="634"/>
      <c r="H542" s="576"/>
      <c r="I542" s="576"/>
      <c r="J542" s="576"/>
      <c r="K542" s="576"/>
      <c r="L542" s="576"/>
      <c r="M542" s="576"/>
      <c r="N542" s="576"/>
      <c r="O542" s="576"/>
      <c r="P542" s="576"/>
      <c r="Q542" s="576"/>
      <c r="R542" s="576"/>
      <c r="S542" s="576"/>
      <c r="T542" s="576"/>
      <c r="U542" s="576"/>
      <c r="V542" s="576"/>
      <c r="W542" s="576"/>
      <c r="X542" s="576"/>
      <c r="Y542" s="576"/>
      <c r="Z542" s="576"/>
      <c r="AA542" s="576"/>
      <c r="AB542" s="576"/>
      <c r="AC542" s="576"/>
      <c r="AD542" s="635"/>
      <c r="AE542" s="636"/>
      <c r="AF542" s="639"/>
      <c r="AG542" s="639"/>
      <c r="AH542" s="639"/>
      <c r="AI542" s="639"/>
    </row>
    <row r="543" spans="2:35">
      <c r="B543" s="634"/>
      <c r="C543" s="634"/>
      <c r="D543" s="634"/>
      <c r="E543" s="634"/>
      <c r="F543" s="634"/>
      <c r="G543" s="634"/>
      <c r="H543" s="576"/>
      <c r="I543" s="576"/>
      <c r="J543" s="576"/>
      <c r="K543" s="576"/>
      <c r="L543" s="576"/>
      <c r="M543" s="576"/>
      <c r="N543" s="576"/>
      <c r="O543" s="576"/>
      <c r="P543" s="576"/>
      <c r="Q543" s="576"/>
      <c r="R543" s="576"/>
      <c r="S543" s="576"/>
      <c r="T543" s="576"/>
      <c r="U543" s="576"/>
      <c r="V543" s="576"/>
      <c r="W543" s="576"/>
      <c r="X543" s="576"/>
      <c r="Y543" s="576"/>
      <c r="Z543" s="576"/>
      <c r="AA543" s="576"/>
      <c r="AB543" s="576"/>
      <c r="AC543" s="576"/>
      <c r="AD543" s="635"/>
      <c r="AE543" s="636"/>
      <c r="AF543" s="639"/>
      <c r="AG543" s="639"/>
      <c r="AH543" s="639"/>
      <c r="AI543" s="639"/>
    </row>
    <row r="544" spans="2:35">
      <c r="B544" s="634"/>
      <c r="C544" s="634"/>
      <c r="D544" s="634"/>
      <c r="E544" s="634"/>
      <c r="F544" s="634"/>
      <c r="G544" s="634"/>
      <c r="H544" s="576"/>
      <c r="I544" s="576"/>
      <c r="J544" s="576"/>
      <c r="K544" s="576"/>
      <c r="L544" s="576"/>
      <c r="M544" s="576"/>
      <c r="N544" s="576"/>
      <c r="O544" s="576"/>
      <c r="P544" s="576"/>
      <c r="Q544" s="576"/>
      <c r="R544" s="576"/>
      <c r="S544" s="576"/>
      <c r="T544" s="576"/>
      <c r="U544" s="576"/>
      <c r="V544" s="576"/>
      <c r="W544" s="576"/>
      <c r="X544" s="576"/>
      <c r="Y544" s="576"/>
      <c r="Z544" s="576"/>
      <c r="AA544" s="576"/>
      <c r="AB544" s="576"/>
      <c r="AC544" s="576"/>
      <c r="AD544" s="635"/>
      <c r="AE544" s="636"/>
      <c r="AF544" s="639"/>
      <c r="AG544" s="639"/>
      <c r="AH544" s="639"/>
      <c r="AI544" s="639"/>
    </row>
    <row r="545" spans="2:35">
      <c r="B545" s="634"/>
      <c r="C545" s="634"/>
      <c r="D545" s="634"/>
      <c r="E545" s="634"/>
      <c r="F545" s="634"/>
      <c r="G545" s="634"/>
      <c r="H545" s="576"/>
      <c r="I545" s="576"/>
      <c r="J545" s="576"/>
      <c r="K545" s="576"/>
      <c r="L545" s="576"/>
      <c r="M545" s="576"/>
      <c r="N545" s="576"/>
      <c r="O545" s="576"/>
      <c r="P545" s="576"/>
      <c r="Q545" s="576"/>
      <c r="R545" s="576"/>
      <c r="S545" s="576"/>
      <c r="T545" s="576"/>
      <c r="U545" s="576"/>
      <c r="V545" s="576"/>
      <c r="W545" s="576"/>
      <c r="X545" s="576"/>
      <c r="Y545" s="576"/>
      <c r="Z545" s="576"/>
      <c r="AA545" s="576"/>
      <c r="AB545" s="576"/>
      <c r="AC545" s="576"/>
      <c r="AD545" s="635"/>
      <c r="AE545" s="636"/>
      <c r="AF545" s="639"/>
      <c r="AG545" s="639"/>
      <c r="AH545" s="639"/>
      <c r="AI545" s="639"/>
    </row>
    <row r="546" spans="2:35">
      <c r="B546" s="634"/>
      <c r="C546" s="634"/>
      <c r="D546" s="634"/>
      <c r="E546" s="634"/>
      <c r="F546" s="634"/>
      <c r="G546" s="634"/>
      <c r="H546" s="576"/>
      <c r="I546" s="576"/>
      <c r="J546" s="576"/>
      <c r="K546" s="576"/>
      <c r="L546" s="576"/>
      <c r="M546" s="576"/>
      <c r="N546" s="576"/>
      <c r="O546" s="576"/>
      <c r="P546" s="576"/>
      <c r="Q546" s="576"/>
      <c r="R546" s="576"/>
      <c r="S546" s="576"/>
      <c r="T546" s="576"/>
      <c r="U546" s="576"/>
      <c r="V546" s="576"/>
      <c r="W546" s="576"/>
      <c r="X546" s="576"/>
      <c r="Y546" s="576"/>
      <c r="Z546" s="576"/>
      <c r="AA546" s="576"/>
      <c r="AB546" s="576"/>
      <c r="AC546" s="576"/>
      <c r="AD546" s="635"/>
      <c r="AE546" s="636"/>
      <c r="AF546" s="639"/>
      <c r="AG546" s="639"/>
      <c r="AH546" s="639"/>
      <c r="AI546" s="639"/>
    </row>
    <row r="547" spans="2:35">
      <c r="B547" s="634"/>
      <c r="C547" s="634"/>
      <c r="D547" s="634"/>
      <c r="E547" s="634"/>
      <c r="F547" s="634"/>
      <c r="G547" s="634"/>
      <c r="H547" s="576"/>
      <c r="I547" s="576"/>
      <c r="J547" s="576"/>
      <c r="K547" s="576"/>
      <c r="L547" s="576"/>
      <c r="M547" s="576"/>
      <c r="N547" s="576"/>
      <c r="O547" s="576"/>
      <c r="P547" s="576"/>
      <c r="Q547" s="576"/>
      <c r="R547" s="576"/>
      <c r="S547" s="576"/>
      <c r="T547" s="576"/>
      <c r="U547" s="576"/>
      <c r="V547" s="576"/>
      <c r="W547" s="576"/>
      <c r="X547" s="576"/>
      <c r="Y547" s="576"/>
      <c r="Z547" s="576"/>
      <c r="AA547" s="576"/>
      <c r="AB547" s="576"/>
      <c r="AC547" s="576"/>
      <c r="AD547" s="635"/>
      <c r="AE547" s="636"/>
      <c r="AF547" s="639"/>
      <c r="AG547" s="639"/>
      <c r="AH547" s="639"/>
      <c r="AI547" s="639"/>
    </row>
    <row r="548" spans="2:35">
      <c r="B548" s="634"/>
      <c r="C548" s="634"/>
      <c r="D548" s="634"/>
      <c r="E548" s="634"/>
      <c r="F548" s="634"/>
      <c r="G548" s="634"/>
      <c r="H548" s="576"/>
      <c r="I548" s="576"/>
      <c r="J548" s="576"/>
      <c r="K548" s="576"/>
      <c r="L548" s="576"/>
      <c r="M548" s="576"/>
      <c r="N548" s="576"/>
      <c r="O548" s="576"/>
      <c r="P548" s="576"/>
      <c r="Q548" s="576"/>
      <c r="R548" s="576"/>
      <c r="S548" s="576"/>
      <c r="T548" s="576"/>
      <c r="U548" s="576"/>
      <c r="V548" s="576"/>
      <c r="W548" s="576"/>
      <c r="X548" s="576"/>
      <c r="Y548" s="576"/>
      <c r="Z548" s="576"/>
      <c r="AA548" s="576"/>
      <c r="AB548" s="576"/>
      <c r="AC548" s="576"/>
      <c r="AD548" s="635"/>
      <c r="AE548" s="636"/>
      <c r="AF548" s="639"/>
      <c r="AG548" s="639"/>
      <c r="AH548" s="639"/>
      <c r="AI548" s="639"/>
    </row>
    <row r="549" spans="2:35">
      <c r="B549" s="634"/>
      <c r="C549" s="634"/>
      <c r="D549" s="634"/>
      <c r="E549" s="634"/>
      <c r="F549" s="634"/>
      <c r="G549" s="634"/>
      <c r="H549" s="576"/>
      <c r="I549" s="576"/>
      <c r="J549" s="576"/>
      <c r="K549" s="576"/>
      <c r="L549" s="576"/>
      <c r="M549" s="576"/>
      <c r="N549" s="576"/>
      <c r="O549" s="576"/>
      <c r="P549" s="576"/>
      <c r="Q549" s="576"/>
      <c r="R549" s="576"/>
      <c r="S549" s="576"/>
      <c r="T549" s="576"/>
      <c r="U549" s="576"/>
      <c r="V549" s="576"/>
      <c r="W549" s="576"/>
      <c r="X549" s="576"/>
      <c r="Y549" s="576"/>
      <c r="Z549" s="576"/>
      <c r="AA549" s="576"/>
      <c r="AB549" s="576"/>
      <c r="AC549" s="576"/>
      <c r="AD549" s="635"/>
      <c r="AE549" s="636"/>
      <c r="AF549" s="639"/>
      <c r="AG549" s="639"/>
      <c r="AH549" s="639"/>
      <c r="AI549" s="639"/>
    </row>
    <row r="550" spans="2:35">
      <c r="B550" s="634"/>
      <c r="C550" s="634"/>
      <c r="D550" s="634"/>
      <c r="E550" s="634"/>
      <c r="F550" s="634"/>
      <c r="G550" s="634"/>
      <c r="H550" s="576"/>
      <c r="I550" s="576"/>
      <c r="J550" s="576"/>
      <c r="K550" s="576"/>
      <c r="L550" s="576"/>
      <c r="M550" s="576"/>
      <c r="N550" s="576"/>
      <c r="O550" s="576"/>
      <c r="P550" s="576"/>
      <c r="Q550" s="576"/>
      <c r="R550" s="576"/>
      <c r="S550" s="576"/>
      <c r="T550" s="576"/>
      <c r="U550" s="576"/>
      <c r="V550" s="576"/>
      <c r="W550" s="576"/>
      <c r="X550" s="576"/>
      <c r="Y550" s="576"/>
      <c r="Z550" s="576"/>
      <c r="AA550" s="576"/>
      <c r="AB550" s="576"/>
      <c r="AC550" s="576"/>
      <c r="AD550" s="635"/>
      <c r="AE550" s="636"/>
      <c r="AF550" s="639"/>
      <c r="AG550" s="639"/>
      <c r="AH550" s="639"/>
      <c r="AI550" s="639"/>
    </row>
    <row r="551" spans="2:35">
      <c r="B551" s="634"/>
      <c r="C551" s="634"/>
      <c r="D551" s="634"/>
      <c r="E551" s="634"/>
      <c r="F551" s="634"/>
      <c r="G551" s="634"/>
      <c r="H551" s="576"/>
      <c r="I551" s="576"/>
      <c r="J551" s="576"/>
      <c r="K551" s="576"/>
      <c r="L551" s="576"/>
      <c r="M551" s="576"/>
      <c r="N551" s="576"/>
      <c r="O551" s="576"/>
      <c r="P551" s="576"/>
      <c r="Q551" s="576"/>
      <c r="R551" s="576"/>
      <c r="S551" s="576"/>
      <c r="T551" s="576"/>
      <c r="U551" s="576"/>
      <c r="V551" s="576"/>
      <c r="W551" s="576"/>
      <c r="X551" s="576"/>
      <c r="Y551" s="576"/>
      <c r="Z551" s="576"/>
      <c r="AA551" s="576"/>
      <c r="AB551" s="576"/>
      <c r="AC551" s="576"/>
      <c r="AD551" s="635"/>
      <c r="AE551" s="636"/>
      <c r="AF551" s="639"/>
      <c r="AG551" s="639"/>
      <c r="AH551" s="639"/>
      <c r="AI551" s="639"/>
    </row>
    <row r="552" spans="2:35">
      <c r="B552" s="634"/>
      <c r="C552" s="634"/>
      <c r="D552" s="634"/>
      <c r="E552" s="634"/>
      <c r="F552" s="634"/>
      <c r="G552" s="634"/>
      <c r="H552" s="576"/>
      <c r="I552" s="576"/>
      <c r="J552" s="576"/>
      <c r="K552" s="576"/>
      <c r="L552" s="576"/>
      <c r="M552" s="576"/>
      <c r="N552" s="576"/>
      <c r="O552" s="576"/>
      <c r="P552" s="576"/>
      <c r="Q552" s="576"/>
      <c r="R552" s="576"/>
      <c r="S552" s="576"/>
      <c r="T552" s="576"/>
      <c r="U552" s="576"/>
      <c r="V552" s="576"/>
      <c r="W552" s="576"/>
      <c r="X552" s="576"/>
      <c r="Y552" s="576"/>
      <c r="Z552" s="576"/>
      <c r="AA552" s="576"/>
      <c r="AB552" s="576"/>
      <c r="AC552" s="576"/>
      <c r="AD552" s="635"/>
      <c r="AE552" s="636"/>
      <c r="AF552" s="639"/>
      <c r="AG552" s="639"/>
      <c r="AH552" s="639"/>
      <c r="AI552" s="639"/>
    </row>
    <row r="553" spans="2:35">
      <c r="B553" s="634"/>
      <c r="C553" s="634"/>
      <c r="D553" s="634"/>
      <c r="E553" s="634"/>
      <c r="F553" s="634"/>
      <c r="G553" s="634"/>
      <c r="H553" s="576"/>
      <c r="I553" s="576"/>
      <c r="J553" s="576"/>
      <c r="K553" s="576"/>
      <c r="L553" s="576"/>
      <c r="M553" s="576"/>
      <c r="N553" s="576"/>
      <c r="O553" s="576"/>
      <c r="P553" s="576"/>
      <c r="Q553" s="576"/>
      <c r="R553" s="576"/>
      <c r="S553" s="576"/>
      <c r="T553" s="576"/>
      <c r="U553" s="576"/>
      <c r="V553" s="576"/>
      <c r="W553" s="576"/>
      <c r="X553" s="576"/>
      <c r="Y553" s="576"/>
      <c r="Z553" s="576"/>
      <c r="AA553" s="576"/>
      <c r="AB553" s="576"/>
      <c r="AC553" s="576"/>
      <c r="AD553" s="635"/>
      <c r="AE553" s="636"/>
      <c r="AF553" s="639"/>
      <c r="AG553" s="639"/>
      <c r="AH553" s="639"/>
      <c r="AI553" s="639"/>
    </row>
    <row r="554" spans="2:35">
      <c r="B554" s="634"/>
      <c r="C554" s="634"/>
      <c r="D554" s="634"/>
      <c r="E554" s="634"/>
      <c r="F554" s="634"/>
      <c r="G554" s="634"/>
      <c r="H554" s="576"/>
      <c r="I554" s="576"/>
      <c r="J554" s="576"/>
      <c r="K554" s="576"/>
      <c r="L554" s="576"/>
      <c r="M554" s="576"/>
      <c r="N554" s="576"/>
      <c r="O554" s="576"/>
      <c r="P554" s="576"/>
      <c r="Q554" s="576"/>
      <c r="R554" s="576"/>
      <c r="S554" s="576"/>
      <c r="T554" s="576"/>
      <c r="U554" s="576"/>
      <c r="V554" s="576"/>
      <c r="W554" s="576"/>
      <c r="X554" s="576"/>
      <c r="Y554" s="576"/>
      <c r="Z554" s="576"/>
      <c r="AA554" s="576"/>
      <c r="AB554" s="576"/>
      <c r="AC554" s="576"/>
      <c r="AD554" s="635"/>
      <c r="AE554" s="636"/>
      <c r="AF554" s="639"/>
      <c r="AG554" s="639"/>
      <c r="AH554" s="639"/>
      <c r="AI554" s="639"/>
    </row>
    <row r="555" spans="2:35">
      <c r="B555" s="634"/>
      <c r="C555" s="634"/>
      <c r="D555" s="634"/>
      <c r="E555" s="634"/>
      <c r="F555" s="634"/>
      <c r="G555" s="634"/>
      <c r="H555" s="576"/>
      <c r="I555" s="576"/>
      <c r="J555" s="576"/>
      <c r="K555" s="576"/>
      <c r="L555" s="576"/>
      <c r="M555" s="576"/>
      <c r="N555" s="576"/>
      <c r="O555" s="576"/>
      <c r="P555" s="576"/>
      <c r="Q555" s="576"/>
      <c r="R555" s="576"/>
      <c r="S555" s="576"/>
      <c r="T555" s="576"/>
      <c r="U555" s="576"/>
      <c r="V555" s="576"/>
      <c r="W555" s="576"/>
      <c r="X555" s="576"/>
      <c r="Y555" s="576"/>
      <c r="Z555" s="576"/>
      <c r="AA555" s="576"/>
      <c r="AB555" s="576"/>
      <c r="AC555" s="576"/>
      <c r="AD555" s="635"/>
      <c r="AE555" s="636"/>
      <c r="AF555" s="639"/>
      <c r="AG555" s="639"/>
      <c r="AH555" s="639"/>
      <c r="AI555" s="639"/>
    </row>
    <row r="556" spans="2:35">
      <c r="B556" s="634"/>
      <c r="C556" s="634"/>
      <c r="D556" s="634"/>
      <c r="E556" s="634"/>
      <c r="F556" s="634"/>
      <c r="G556" s="634"/>
      <c r="H556" s="576"/>
      <c r="I556" s="576"/>
      <c r="J556" s="576"/>
      <c r="K556" s="576"/>
      <c r="L556" s="576"/>
      <c r="M556" s="576"/>
      <c r="N556" s="576"/>
      <c r="O556" s="576"/>
      <c r="P556" s="576"/>
      <c r="Q556" s="576"/>
      <c r="R556" s="576"/>
      <c r="S556" s="576"/>
      <c r="T556" s="576"/>
      <c r="U556" s="576"/>
      <c r="V556" s="576"/>
      <c r="W556" s="576"/>
      <c r="X556" s="576"/>
      <c r="Y556" s="576"/>
      <c r="Z556" s="576"/>
      <c r="AA556" s="576"/>
      <c r="AB556" s="576"/>
      <c r="AC556" s="576"/>
      <c r="AD556" s="635"/>
      <c r="AE556" s="636"/>
      <c r="AF556" s="639"/>
      <c r="AG556" s="639"/>
      <c r="AH556" s="639"/>
      <c r="AI556" s="639"/>
    </row>
    <row r="557" spans="2:35">
      <c r="B557" s="634"/>
      <c r="C557" s="634"/>
      <c r="D557" s="634"/>
      <c r="E557" s="634"/>
      <c r="F557" s="634"/>
      <c r="G557" s="634"/>
      <c r="H557" s="576"/>
      <c r="I557" s="576"/>
      <c r="J557" s="576"/>
      <c r="K557" s="576"/>
      <c r="L557" s="576"/>
      <c r="M557" s="576"/>
      <c r="N557" s="576"/>
      <c r="O557" s="576"/>
      <c r="P557" s="576"/>
      <c r="Q557" s="576"/>
      <c r="R557" s="576"/>
      <c r="S557" s="576"/>
      <c r="T557" s="576"/>
      <c r="U557" s="576"/>
      <c r="V557" s="576"/>
      <c r="W557" s="576"/>
      <c r="X557" s="576"/>
      <c r="Y557" s="576"/>
      <c r="Z557" s="576"/>
      <c r="AA557" s="576"/>
      <c r="AB557" s="576"/>
      <c r="AC557" s="576"/>
      <c r="AD557" s="635"/>
      <c r="AE557" s="636"/>
      <c r="AF557" s="639"/>
      <c r="AG557" s="639"/>
      <c r="AH557" s="639"/>
      <c r="AI557" s="639"/>
    </row>
    <row r="558" spans="2:35">
      <c r="B558" s="634"/>
      <c r="C558" s="634"/>
      <c r="D558" s="634"/>
      <c r="E558" s="634"/>
      <c r="F558" s="634"/>
      <c r="G558" s="634"/>
      <c r="H558" s="576"/>
      <c r="I558" s="576"/>
      <c r="J558" s="576"/>
      <c r="K558" s="576"/>
      <c r="L558" s="576"/>
      <c r="M558" s="576"/>
      <c r="N558" s="576"/>
      <c r="O558" s="576"/>
      <c r="P558" s="576"/>
      <c r="Q558" s="576"/>
      <c r="R558" s="576"/>
      <c r="S558" s="576"/>
      <c r="T558" s="576"/>
      <c r="U558" s="576"/>
      <c r="V558" s="576"/>
      <c r="W558" s="576"/>
      <c r="X558" s="576"/>
      <c r="Y558" s="576"/>
      <c r="Z558" s="576"/>
      <c r="AA558" s="576"/>
      <c r="AB558" s="576"/>
      <c r="AC558" s="576"/>
      <c r="AD558" s="635"/>
      <c r="AE558" s="636"/>
      <c r="AF558" s="639"/>
      <c r="AG558" s="639"/>
      <c r="AH558" s="639"/>
      <c r="AI558" s="639"/>
    </row>
    <row r="559" spans="2:35">
      <c r="B559" s="634"/>
      <c r="C559" s="634"/>
      <c r="D559" s="634"/>
      <c r="E559" s="634"/>
      <c r="F559" s="634"/>
      <c r="G559" s="634"/>
      <c r="H559" s="576"/>
      <c r="I559" s="576"/>
      <c r="J559" s="576"/>
      <c r="K559" s="576"/>
      <c r="L559" s="576"/>
      <c r="M559" s="576"/>
      <c r="N559" s="576"/>
      <c r="O559" s="576"/>
      <c r="P559" s="576"/>
      <c r="Q559" s="576"/>
      <c r="R559" s="576"/>
      <c r="S559" s="576"/>
      <c r="T559" s="576"/>
      <c r="U559" s="576"/>
      <c r="V559" s="576"/>
      <c r="W559" s="576"/>
      <c r="X559" s="576"/>
      <c r="Y559" s="576"/>
      <c r="Z559" s="576"/>
      <c r="AA559" s="576"/>
      <c r="AB559" s="576"/>
      <c r="AC559" s="576"/>
      <c r="AD559" s="635"/>
      <c r="AE559" s="636"/>
      <c r="AF559" s="639"/>
      <c r="AG559" s="639"/>
      <c r="AH559" s="639"/>
      <c r="AI559" s="639"/>
    </row>
    <row r="560" spans="2:35">
      <c r="B560" s="634"/>
      <c r="C560" s="634"/>
      <c r="D560" s="634"/>
      <c r="E560" s="634"/>
      <c r="F560" s="634"/>
      <c r="G560" s="634"/>
      <c r="H560" s="576"/>
      <c r="I560" s="576"/>
      <c r="J560" s="576"/>
      <c r="K560" s="576"/>
      <c r="L560" s="576"/>
      <c r="M560" s="576"/>
      <c r="N560" s="576"/>
      <c r="O560" s="576"/>
      <c r="P560" s="576"/>
      <c r="Q560" s="576"/>
      <c r="R560" s="576"/>
      <c r="S560" s="576"/>
      <c r="T560" s="576"/>
      <c r="U560" s="576"/>
      <c r="V560" s="576"/>
      <c r="W560" s="576"/>
      <c r="X560" s="576"/>
      <c r="Y560" s="576"/>
      <c r="Z560" s="576"/>
      <c r="AA560" s="576"/>
      <c r="AB560" s="576"/>
      <c r="AC560" s="576"/>
      <c r="AD560" s="635"/>
      <c r="AE560" s="636"/>
      <c r="AF560" s="639"/>
      <c r="AG560" s="639"/>
      <c r="AH560" s="639"/>
      <c r="AI560" s="639"/>
    </row>
    <row r="561" spans="2:35">
      <c r="B561" s="634"/>
      <c r="C561" s="634"/>
      <c r="D561" s="634"/>
      <c r="E561" s="634"/>
      <c r="F561" s="634"/>
      <c r="G561" s="634"/>
      <c r="H561" s="576"/>
      <c r="I561" s="576"/>
      <c r="J561" s="576"/>
      <c r="K561" s="576"/>
      <c r="L561" s="576"/>
      <c r="M561" s="576"/>
      <c r="N561" s="576"/>
      <c r="O561" s="576"/>
      <c r="P561" s="576"/>
      <c r="Q561" s="576"/>
      <c r="R561" s="576"/>
      <c r="S561" s="576"/>
      <c r="T561" s="576"/>
      <c r="U561" s="576"/>
      <c r="V561" s="576"/>
      <c r="W561" s="576"/>
      <c r="X561" s="576"/>
      <c r="Y561" s="576"/>
      <c r="Z561" s="576"/>
      <c r="AA561" s="576"/>
      <c r="AB561" s="576"/>
      <c r="AC561" s="576"/>
      <c r="AD561" s="635"/>
      <c r="AE561" s="636"/>
      <c r="AF561" s="639"/>
      <c r="AG561" s="639"/>
      <c r="AH561" s="639"/>
      <c r="AI561" s="639"/>
    </row>
    <row r="562" spans="2:35">
      <c r="B562" s="634"/>
      <c r="C562" s="634"/>
      <c r="D562" s="634"/>
      <c r="E562" s="634"/>
      <c r="F562" s="634"/>
      <c r="G562" s="634"/>
      <c r="H562" s="576"/>
      <c r="I562" s="576"/>
      <c r="J562" s="576"/>
      <c r="K562" s="576"/>
      <c r="L562" s="576"/>
      <c r="M562" s="576"/>
      <c r="N562" s="576"/>
      <c r="O562" s="576"/>
      <c r="P562" s="576"/>
      <c r="Q562" s="576"/>
      <c r="R562" s="576"/>
      <c r="S562" s="576"/>
      <c r="T562" s="576"/>
      <c r="U562" s="576"/>
      <c r="V562" s="576"/>
      <c r="W562" s="576"/>
      <c r="X562" s="576"/>
      <c r="Y562" s="576"/>
      <c r="Z562" s="576"/>
      <c r="AA562" s="576"/>
      <c r="AB562" s="576"/>
      <c r="AC562" s="576"/>
      <c r="AD562" s="635"/>
      <c r="AE562" s="636"/>
      <c r="AF562" s="639"/>
      <c r="AG562" s="639"/>
      <c r="AH562" s="639"/>
      <c r="AI562" s="639"/>
    </row>
    <row r="563" spans="2:35">
      <c r="B563" s="634"/>
      <c r="C563" s="634"/>
      <c r="D563" s="634"/>
      <c r="E563" s="634"/>
      <c r="F563" s="634"/>
      <c r="G563" s="634"/>
      <c r="H563" s="576"/>
      <c r="I563" s="576"/>
      <c r="J563" s="576"/>
      <c r="K563" s="576"/>
      <c r="L563" s="576"/>
      <c r="M563" s="576"/>
      <c r="N563" s="576"/>
      <c r="O563" s="576"/>
      <c r="P563" s="576"/>
      <c r="Q563" s="576"/>
      <c r="R563" s="576"/>
      <c r="S563" s="576"/>
      <c r="T563" s="576"/>
      <c r="U563" s="576"/>
      <c r="V563" s="576"/>
      <c r="W563" s="576"/>
      <c r="X563" s="576"/>
      <c r="Y563" s="576"/>
      <c r="Z563" s="576"/>
      <c r="AA563" s="576"/>
      <c r="AB563" s="576"/>
      <c r="AC563" s="576"/>
      <c r="AD563" s="635"/>
      <c r="AE563" s="636"/>
      <c r="AF563" s="639"/>
      <c r="AG563" s="639"/>
      <c r="AH563" s="639"/>
      <c r="AI563" s="639"/>
    </row>
    <row r="564" spans="2:35">
      <c r="B564" s="634"/>
      <c r="C564" s="634"/>
      <c r="D564" s="634"/>
      <c r="E564" s="634"/>
      <c r="F564" s="634"/>
      <c r="G564" s="634"/>
      <c r="H564" s="576"/>
      <c r="I564" s="576"/>
      <c r="J564" s="576"/>
      <c r="K564" s="576"/>
      <c r="L564" s="576"/>
      <c r="M564" s="576"/>
      <c r="N564" s="576"/>
      <c r="O564" s="576"/>
      <c r="P564" s="576"/>
      <c r="Q564" s="576"/>
      <c r="R564" s="576"/>
      <c r="S564" s="576"/>
      <c r="T564" s="576"/>
      <c r="U564" s="576"/>
      <c r="V564" s="576"/>
      <c r="W564" s="576"/>
      <c r="X564" s="576"/>
      <c r="Y564" s="576"/>
      <c r="Z564" s="576"/>
      <c r="AA564" s="576"/>
      <c r="AB564" s="576"/>
      <c r="AC564" s="576"/>
      <c r="AD564" s="635"/>
      <c r="AE564" s="636"/>
      <c r="AF564" s="639"/>
      <c r="AG564" s="639"/>
      <c r="AH564" s="639"/>
      <c r="AI564" s="639"/>
    </row>
    <row r="565" spans="2:35">
      <c r="B565" s="634"/>
      <c r="C565" s="634"/>
      <c r="D565" s="634"/>
      <c r="E565" s="634"/>
      <c r="F565" s="634"/>
      <c r="G565" s="634"/>
      <c r="H565" s="576"/>
      <c r="I565" s="576"/>
      <c r="J565" s="576"/>
      <c r="K565" s="576"/>
      <c r="L565" s="576"/>
      <c r="M565" s="576"/>
      <c r="N565" s="576"/>
      <c r="O565" s="576"/>
      <c r="P565" s="576"/>
      <c r="Q565" s="576"/>
      <c r="R565" s="576"/>
      <c r="S565" s="576"/>
      <c r="T565" s="576"/>
      <c r="U565" s="576"/>
      <c r="V565" s="576"/>
      <c r="W565" s="576"/>
      <c r="X565" s="576"/>
      <c r="Y565" s="576"/>
      <c r="Z565" s="576"/>
      <c r="AA565" s="576"/>
      <c r="AB565" s="576"/>
      <c r="AC565" s="576"/>
      <c r="AD565" s="635"/>
      <c r="AE565" s="636"/>
      <c r="AF565" s="639"/>
      <c r="AG565" s="639"/>
      <c r="AH565" s="639"/>
      <c r="AI565" s="639"/>
    </row>
    <row r="566" spans="2:35">
      <c r="B566" s="634"/>
      <c r="C566" s="634"/>
      <c r="D566" s="634"/>
      <c r="E566" s="634"/>
      <c r="F566" s="634"/>
      <c r="G566" s="634"/>
      <c r="H566" s="576"/>
      <c r="I566" s="576"/>
      <c r="J566" s="576"/>
      <c r="K566" s="576"/>
      <c r="L566" s="576"/>
      <c r="M566" s="576"/>
      <c r="N566" s="576"/>
      <c r="O566" s="576"/>
      <c r="P566" s="576"/>
      <c r="Q566" s="576"/>
      <c r="R566" s="576"/>
      <c r="S566" s="576"/>
      <c r="T566" s="576"/>
      <c r="U566" s="576"/>
      <c r="V566" s="576"/>
      <c r="W566" s="576"/>
      <c r="X566" s="576"/>
      <c r="Y566" s="576"/>
      <c r="Z566" s="576"/>
      <c r="AA566" s="576"/>
      <c r="AB566" s="576"/>
      <c r="AC566" s="576"/>
      <c r="AD566" s="635"/>
      <c r="AE566" s="636"/>
      <c r="AF566" s="639"/>
      <c r="AG566" s="639"/>
      <c r="AH566" s="639"/>
      <c r="AI566" s="639"/>
    </row>
    <row r="567" spans="2:35">
      <c r="B567" s="634"/>
      <c r="C567" s="634"/>
      <c r="D567" s="634"/>
      <c r="E567" s="634"/>
      <c r="F567" s="634"/>
      <c r="G567" s="634"/>
      <c r="H567" s="576"/>
      <c r="I567" s="576"/>
      <c r="J567" s="576"/>
      <c r="K567" s="576"/>
      <c r="L567" s="576"/>
      <c r="M567" s="576"/>
      <c r="N567" s="576"/>
      <c r="O567" s="576"/>
      <c r="P567" s="576"/>
      <c r="Q567" s="576"/>
      <c r="R567" s="576"/>
      <c r="S567" s="576"/>
      <c r="T567" s="576"/>
      <c r="U567" s="576"/>
      <c r="V567" s="576"/>
      <c r="W567" s="576"/>
      <c r="X567" s="576"/>
      <c r="Y567" s="576"/>
      <c r="Z567" s="576"/>
      <c r="AA567" s="576"/>
      <c r="AB567" s="576"/>
      <c r="AC567" s="576"/>
      <c r="AD567" s="635"/>
      <c r="AE567" s="636"/>
      <c r="AF567" s="639"/>
      <c r="AG567" s="639"/>
      <c r="AH567" s="639"/>
      <c r="AI567" s="639"/>
    </row>
    <row r="568" spans="2:35">
      <c r="B568" s="634"/>
      <c r="C568" s="634"/>
      <c r="D568" s="634"/>
      <c r="E568" s="634"/>
      <c r="F568" s="634"/>
      <c r="G568" s="634"/>
      <c r="H568" s="576"/>
      <c r="I568" s="576"/>
      <c r="J568" s="576"/>
      <c r="K568" s="576"/>
      <c r="L568" s="576"/>
      <c r="M568" s="576"/>
      <c r="N568" s="576"/>
      <c r="O568" s="576"/>
      <c r="P568" s="576"/>
      <c r="Q568" s="576"/>
      <c r="R568" s="576"/>
      <c r="S568" s="576"/>
      <c r="T568" s="576"/>
      <c r="U568" s="576"/>
      <c r="V568" s="576"/>
      <c r="W568" s="576"/>
      <c r="X568" s="576"/>
      <c r="Y568" s="576"/>
      <c r="Z568" s="576"/>
      <c r="AA568" s="576"/>
      <c r="AB568" s="576"/>
      <c r="AC568" s="576"/>
      <c r="AD568" s="635"/>
      <c r="AE568" s="636"/>
      <c r="AF568" s="639"/>
      <c r="AG568" s="639"/>
      <c r="AH568" s="639"/>
      <c r="AI568" s="639"/>
    </row>
    <row r="569" spans="2:35">
      <c r="B569" s="634"/>
      <c r="C569" s="634"/>
      <c r="D569" s="634"/>
      <c r="E569" s="634"/>
      <c r="F569" s="634"/>
      <c r="G569" s="634"/>
      <c r="H569" s="576"/>
      <c r="I569" s="576"/>
      <c r="J569" s="576"/>
      <c r="K569" s="576"/>
      <c r="L569" s="576"/>
      <c r="M569" s="576"/>
      <c r="N569" s="576"/>
      <c r="O569" s="576"/>
      <c r="P569" s="576"/>
      <c r="Q569" s="576"/>
      <c r="R569" s="576"/>
      <c r="S569" s="576"/>
      <c r="T569" s="576"/>
      <c r="U569" s="576"/>
      <c r="V569" s="576"/>
      <c r="W569" s="576"/>
      <c r="X569" s="576"/>
      <c r="Y569" s="576"/>
      <c r="Z569" s="576"/>
      <c r="AA569" s="576"/>
      <c r="AB569" s="576"/>
      <c r="AC569" s="576"/>
      <c r="AD569" s="635"/>
      <c r="AE569" s="636"/>
      <c r="AF569" s="639"/>
      <c r="AG569" s="639"/>
      <c r="AH569" s="639"/>
      <c r="AI569" s="639"/>
    </row>
    <row r="570" spans="2:35">
      <c r="B570" s="634"/>
      <c r="C570" s="634"/>
      <c r="D570" s="634"/>
      <c r="E570" s="634"/>
      <c r="F570" s="634"/>
      <c r="G570" s="634"/>
      <c r="H570" s="576"/>
      <c r="I570" s="576"/>
      <c r="J570" s="576"/>
      <c r="K570" s="576"/>
      <c r="L570" s="576"/>
      <c r="M570" s="576"/>
      <c r="N570" s="576"/>
      <c r="O570" s="576"/>
      <c r="P570" s="576"/>
      <c r="Q570" s="576"/>
      <c r="R570" s="576"/>
      <c r="S570" s="576"/>
      <c r="T570" s="576"/>
      <c r="U570" s="576"/>
      <c r="V570" s="576"/>
      <c r="W570" s="576"/>
      <c r="X570" s="576"/>
      <c r="Y570" s="576"/>
      <c r="Z570" s="576"/>
      <c r="AA570" s="576"/>
      <c r="AB570" s="576"/>
      <c r="AC570" s="576"/>
      <c r="AD570" s="635"/>
      <c r="AE570" s="636"/>
      <c r="AF570" s="639"/>
      <c r="AG570" s="639"/>
      <c r="AH570" s="639"/>
      <c r="AI570" s="639"/>
    </row>
    <row r="571" spans="2:35">
      <c r="B571" s="634"/>
      <c r="C571" s="634"/>
      <c r="D571" s="634"/>
      <c r="E571" s="634"/>
      <c r="F571" s="634"/>
      <c r="G571" s="634"/>
      <c r="H571" s="576"/>
      <c r="I571" s="576"/>
      <c r="J571" s="576"/>
      <c r="K571" s="576"/>
      <c r="L571" s="576"/>
      <c r="M571" s="576"/>
      <c r="N571" s="576"/>
      <c r="O571" s="576"/>
      <c r="P571" s="576"/>
      <c r="Q571" s="576"/>
      <c r="R571" s="576"/>
      <c r="S571" s="576"/>
      <c r="T571" s="576"/>
      <c r="U571" s="576"/>
      <c r="V571" s="576"/>
      <c r="W571" s="576"/>
      <c r="X571" s="576"/>
      <c r="Y571" s="576"/>
      <c r="Z571" s="576"/>
      <c r="AA571" s="576"/>
      <c r="AB571" s="576"/>
      <c r="AC571" s="576"/>
      <c r="AD571" s="635"/>
      <c r="AE571" s="636"/>
      <c r="AF571" s="639"/>
      <c r="AG571" s="639"/>
      <c r="AH571" s="639"/>
      <c r="AI571" s="639"/>
    </row>
    <row r="572" spans="2:35">
      <c r="B572" s="634"/>
      <c r="C572" s="634"/>
      <c r="D572" s="634"/>
      <c r="E572" s="634"/>
      <c r="F572" s="634"/>
      <c r="G572" s="634"/>
      <c r="H572" s="576"/>
      <c r="I572" s="576"/>
      <c r="J572" s="576"/>
      <c r="K572" s="576"/>
      <c r="L572" s="576"/>
      <c r="M572" s="576"/>
      <c r="N572" s="576"/>
      <c r="O572" s="576"/>
      <c r="P572" s="576"/>
      <c r="Q572" s="576"/>
      <c r="R572" s="576"/>
      <c r="S572" s="576"/>
      <c r="T572" s="576"/>
      <c r="U572" s="576"/>
      <c r="V572" s="576"/>
      <c r="W572" s="576"/>
      <c r="X572" s="576"/>
      <c r="Y572" s="576"/>
      <c r="Z572" s="576"/>
      <c r="AA572" s="576"/>
      <c r="AB572" s="576"/>
      <c r="AC572" s="576"/>
      <c r="AD572" s="635"/>
      <c r="AE572" s="636"/>
      <c r="AF572" s="639"/>
      <c r="AG572" s="639"/>
      <c r="AH572" s="639"/>
      <c r="AI572" s="639"/>
    </row>
    <row r="573" spans="2:35">
      <c r="B573" s="634"/>
      <c r="C573" s="634"/>
      <c r="D573" s="634"/>
      <c r="E573" s="634"/>
      <c r="F573" s="634"/>
      <c r="G573" s="634"/>
      <c r="H573" s="576"/>
      <c r="I573" s="576"/>
      <c r="J573" s="576"/>
      <c r="K573" s="576"/>
      <c r="L573" s="576"/>
      <c r="M573" s="576"/>
      <c r="N573" s="576"/>
      <c r="O573" s="576"/>
      <c r="P573" s="576"/>
      <c r="Q573" s="576"/>
      <c r="R573" s="576"/>
      <c r="S573" s="576"/>
      <c r="T573" s="576"/>
      <c r="U573" s="576"/>
      <c r="V573" s="576"/>
      <c r="W573" s="576"/>
      <c r="X573" s="576"/>
      <c r="Y573" s="576"/>
      <c r="Z573" s="576"/>
      <c r="AA573" s="576"/>
      <c r="AB573" s="576"/>
      <c r="AC573" s="576"/>
      <c r="AD573" s="635"/>
      <c r="AE573" s="636"/>
      <c r="AF573" s="639"/>
      <c r="AG573" s="639"/>
      <c r="AH573" s="639"/>
      <c r="AI573" s="639"/>
    </row>
    <row r="574" spans="2:35">
      <c r="B574" s="634"/>
      <c r="C574" s="634"/>
      <c r="D574" s="634"/>
      <c r="E574" s="634"/>
      <c r="F574" s="634"/>
      <c r="G574" s="634"/>
      <c r="H574" s="576"/>
      <c r="I574" s="576"/>
      <c r="J574" s="576"/>
      <c r="K574" s="576"/>
      <c r="L574" s="576"/>
      <c r="M574" s="576"/>
      <c r="N574" s="576"/>
      <c r="O574" s="576"/>
      <c r="P574" s="576"/>
      <c r="Q574" s="576"/>
      <c r="R574" s="576"/>
      <c r="S574" s="576"/>
      <c r="T574" s="576"/>
      <c r="U574" s="576"/>
      <c r="V574" s="576"/>
      <c r="W574" s="576"/>
      <c r="X574" s="576"/>
      <c r="Y574" s="576"/>
      <c r="Z574" s="576"/>
      <c r="AA574" s="576"/>
      <c r="AB574" s="576"/>
      <c r="AC574" s="576"/>
      <c r="AD574" s="635"/>
      <c r="AE574" s="636"/>
      <c r="AF574" s="639"/>
      <c r="AG574" s="639"/>
      <c r="AH574" s="639"/>
      <c r="AI574" s="639"/>
    </row>
    <row r="575" spans="2:35">
      <c r="B575" s="634"/>
      <c r="C575" s="634"/>
      <c r="D575" s="634"/>
      <c r="E575" s="634"/>
      <c r="F575" s="634"/>
      <c r="G575" s="634"/>
      <c r="H575" s="576"/>
      <c r="I575" s="576"/>
      <c r="J575" s="576"/>
      <c r="K575" s="576"/>
      <c r="L575" s="576"/>
      <c r="M575" s="576"/>
      <c r="N575" s="576"/>
      <c r="O575" s="576"/>
      <c r="P575" s="576"/>
      <c r="Q575" s="576"/>
      <c r="R575" s="576"/>
      <c r="S575" s="576"/>
      <c r="T575" s="576"/>
      <c r="U575" s="576"/>
      <c r="V575" s="576"/>
      <c r="W575" s="576"/>
      <c r="X575" s="576"/>
      <c r="Y575" s="576"/>
      <c r="Z575" s="576"/>
      <c r="AA575" s="576"/>
      <c r="AB575" s="576"/>
      <c r="AC575" s="576"/>
      <c r="AD575" s="635"/>
      <c r="AE575" s="636"/>
      <c r="AF575" s="639"/>
      <c r="AG575" s="639"/>
      <c r="AH575" s="639"/>
      <c r="AI575" s="639"/>
    </row>
    <row r="576" spans="2:35">
      <c r="B576" s="634"/>
      <c r="C576" s="634"/>
      <c r="D576" s="634"/>
      <c r="E576" s="634"/>
      <c r="F576" s="634"/>
      <c r="G576" s="634"/>
      <c r="H576" s="576"/>
      <c r="I576" s="576"/>
      <c r="J576" s="576"/>
      <c r="K576" s="576"/>
      <c r="L576" s="576"/>
      <c r="M576" s="576"/>
      <c r="N576" s="576"/>
      <c r="O576" s="576"/>
      <c r="P576" s="576"/>
      <c r="Q576" s="576"/>
      <c r="R576" s="576"/>
      <c r="S576" s="576"/>
      <c r="T576" s="576"/>
      <c r="U576" s="576"/>
      <c r="V576" s="576"/>
      <c r="W576" s="576"/>
      <c r="X576" s="576"/>
      <c r="Y576" s="576"/>
      <c r="Z576" s="576"/>
      <c r="AA576" s="576"/>
      <c r="AB576" s="576"/>
      <c r="AC576" s="576"/>
      <c r="AD576" s="635"/>
      <c r="AE576" s="636"/>
      <c r="AF576" s="639"/>
      <c r="AG576" s="639"/>
      <c r="AH576" s="639"/>
      <c r="AI576" s="639"/>
    </row>
    <row r="577" spans="2:35">
      <c r="B577" s="634"/>
      <c r="C577" s="634"/>
      <c r="D577" s="634"/>
      <c r="E577" s="634"/>
      <c r="F577" s="634"/>
      <c r="G577" s="634"/>
      <c r="H577" s="576"/>
      <c r="I577" s="576"/>
      <c r="J577" s="576"/>
      <c r="K577" s="576"/>
      <c r="L577" s="576"/>
      <c r="M577" s="576"/>
      <c r="N577" s="576"/>
      <c r="O577" s="576"/>
      <c r="P577" s="576"/>
      <c r="Q577" s="576"/>
      <c r="R577" s="576"/>
      <c r="S577" s="576"/>
      <c r="T577" s="576"/>
      <c r="U577" s="576"/>
      <c r="V577" s="576"/>
      <c r="W577" s="576"/>
      <c r="X577" s="576"/>
      <c r="Y577" s="576"/>
      <c r="Z577" s="576"/>
      <c r="AA577" s="576"/>
      <c r="AB577" s="576"/>
      <c r="AC577" s="576"/>
      <c r="AD577" s="635"/>
      <c r="AE577" s="636"/>
      <c r="AF577" s="639"/>
      <c r="AG577" s="639"/>
      <c r="AH577" s="639"/>
      <c r="AI577" s="639"/>
    </row>
    <row r="578" spans="2:35">
      <c r="B578" s="634"/>
      <c r="C578" s="634"/>
      <c r="D578" s="634"/>
      <c r="E578" s="634"/>
      <c r="F578" s="634"/>
      <c r="G578" s="634"/>
      <c r="H578" s="576"/>
      <c r="I578" s="576"/>
      <c r="J578" s="576"/>
      <c r="K578" s="576"/>
      <c r="L578" s="576"/>
      <c r="M578" s="576"/>
      <c r="N578" s="576"/>
      <c r="O578" s="576"/>
      <c r="P578" s="576"/>
      <c r="Q578" s="576"/>
      <c r="R578" s="576"/>
      <c r="S578" s="576"/>
      <c r="T578" s="576"/>
      <c r="U578" s="576"/>
      <c r="V578" s="576"/>
      <c r="W578" s="576"/>
      <c r="X578" s="576"/>
      <c r="Y578" s="576"/>
      <c r="Z578" s="576"/>
      <c r="AA578" s="576"/>
      <c r="AB578" s="576"/>
      <c r="AC578" s="576"/>
      <c r="AD578" s="635"/>
      <c r="AE578" s="636"/>
      <c r="AF578" s="639"/>
      <c r="AG578" s="639"/>
      <c r="AH578" s="639"/>
      <c r="AI578" s="639"/>
    </row>
    <row r="579" spans="2:35">
      <c r="B579" s="634"/>
      <c r="C579" s="634"/>
      <c r="D579" s="634"/>
      <c r="E579" s="634"/>
      <c r="F579" s="634"/>
      <c r="G579" s="634"/>
      <c r="H579" s="576"/>
      <c r="I579" s="576"/>
      <c r="J579" s="576"/>
      <c r="K579" s="576"/>
      <c r="L579" s="576"/>
      <c r="M579" s="576"/>
      <c r="N579" s="576"/>
      <c r="O579" s="576"/>
      <c r="P579" s="576"/>
      <c r="Q579" s="576"/>
      <c r="R579" s="576"/>
      <c r="S579" s="576"/>
      <c r="T579" s="576"/>
      <c r="U579" s="576"/>
      <c r="V579" s="576"/>
      <c r="W579" s="576"/>
      <c r="X579" s="576"/>
      <c r="Y579" s="576"/>
      <c r="Z579" s="576"/>
      <c r="AA579" s="576"/>
      <c r="AB579" s="576"/>
      <c r="AC579" s="576"/>
      <c r="AD579" s="635"/>
      <c r="AE579" s="636"/>
      <c r="AF579" s="639"/>
      <c r="AG579" s="639"/>
      <c r="AH579" s="639"/>
      <c r="AI579" s="639"/>
    </row>
    <row r="580" spans="2:35">
      <c r="B580" s="634"/>
      <c r="C580" s="634"/>
      <c r="D580" s="634"/>
      <c r="E580" s="634"/>
      <c r="F580" s="634"/>
      <c r="G580" s="634"/>
      <c r="H580" s="576"/>
      <c r="I580" s="576"/>
      <c r="J580" s="576"/>
      <c r="K580" s="576"/>
      <c r="L580" s="576"/>
      <c r="M580" s="576"/>
      <c r="N580" s="576"/>
      <c r="O580" s="576"/>
      <c r="P580" s="576"/>
      <c r="Q580" s="576"/>
      <c r="R580" s="576"/>
      <c r="S580" s="576"/>
      <c r="T580" s="576"/>
      <c r="U580" s="576"/>
      <c r="V580" s="576"/>
      <c r="W580" s="576"/>
      <c r="X580" s="576"/>
      <c r="Y580" s="576"/>
      <c r="Z580" s="576"/>
      <c r="AA580" s="576"/>
      <c r="AB580" s="576"/>
      <c r="AC580" s="576"/>
      <c r="AD580" s="635"/>
      <c r="AE580" s="636"/>
      <c r="AF580" s="639"/>
      <c r="AG580" s="639"/>
      <c r="AH580" s="639"/>
      <c r="AI580" s="639"/>
    </row>
    <row r="581" spans="2:35">
      <c r="B581" s="634"/>
      <c r="C581" s="634"/>
      <c r="D581" s="634"/>
      <c r="E581" s="634"/>
      <c r="F581" s="634"/>
      <c r="G581" s="634"/>
      <c r="H581" s="576"/>
      <c r="I581" s="576"/>
      <c r="J581" s="576"/>
      <c r="K581" s="576"/>
      <c r="L581" s="576"/>
      <c r="M581" s="576"/>
      <c r="N581" s="576"/>
      <c r="O581" s="576"/>
      <c r="P581" s="576"/>
      <c r="Q581" s="576"/>
      <c r="R581" s="576"/>
      <c r="S581" s="576"/>
      <c r="T581" s="576"/>
      <c r="U581" s="576"/>
      <c r="V581" s="576"/>
      <c r="W581" s="576"/>
      <c r="X581" s="576"/>
      <c r="Y581" s="576"/>
      <c r="Z581" s="576"/>
      <c r="AA581" s="576"/>
      <c r="AB581" s="576"/>
      <c r="AC581" s="576"/>
      <c r="AD581" s="635"/>
      <c r="AE581" s="636"/>
      <c r="AF581" s="639"/>
      <c r="AG581" s="639"/>
      <c r="AH581" s="639"/>
      <c r="AI581" s="639"/>
    </row>
    <row r="582" spans="2:35">
      <c r="B582" s="634"/>
      <c r="C582" s="634"/>
      <c r="D582" s="634"/>
      <c r="E582" s="634"/>
      <c r="F582" s="634"/>
      <c r="G582" s="634"/>
      <c r="H582" s="576"/>
      <c r="I582" s="576"/>
      <c r="J582" s="576"/>
      <c r="K582" s="576"/>
      <c r="L582" s="576"/>
      <c r="M582" s="576"/>
      <c r="N582" s="576"/>
      <c r="O582" s="576"/>
      <c r="P582" s="576"/>
      <c r="Q582" s="576"/>
      <c r="R582" s="576"/>
      <c r="S582" s="576"/>
      <c r="T582" s="576"/>
      <c r="U582" s="576"/>
      <c r="V582" s="576"/>
      <c r="W582" s="576"/>
      <c r="X582" s="576"/>
      <c r="Y582" s="576"/>
      <c r="Z582" s="576"/>
      <c r="AA582" s="576"/>
      <c r="AB582" s="576"/>
      <c r="AC582" s="576"/>
      <c r="AD582" s="635"/>
      <c r="AE582" s="636"/>
      <c r="AF582" s="639"/>
      <c r="AG582" s="639"/>
      <c r="AH582" s="639"/>
      <c r="AI582" s="639"/>
    </row>
    <row r="583" spans="2:35">
      <c r="B583" s="634"/>
      <c r="C583" s="634"/>
      <c r="D583" s="634"/>
      <c r="E583" s="634"/>
      <c r="F583" s="634"/>
      <c r="G583" s="634"/>
      <c r="H583" s="576"/>
      <c r="I583" s="576"/>
      <c r="J583" s="576"/>
      <c r="K583" s="576"/>
      <c r="L583" s="576"/>
      <c r="M583" s="576"/>
      <c r="N583" s="576"/>
      <c r="O583" s="576"/>
      <c r="P583" s="576"/>
      <c r="Q583" s="576"/>
      <c r="R583" s="576"/>
      <c r="S583" s="576"/>
      <c r="T583" s="576"/>
      <c r="U583" s="576"/>
      <c r="V583" s="576"/>
      <c r="W583" s="576"/>
      <c r="X583" s="576"/>
      <c r="Y583" s="576"/>
      <c r="Z583" s="576"/>
      <c r="AA583" s="576"/>
      <c r="AB583" s="576"/>
      <c r="AC583" s="576"/>
      <c r="AD583" s="635"/>
      <c r="AE583" s="636"/>
      <c r="AF583" s="639"/>
      <c r="AG583" s="639"/>
      <c r="AH583" s="639"/>
      <c r="AI583" s="639"/>
    </row>
    <row r="584" spans="2:35">
      <c r="B584" s="634"/>
      <c r="C584" s="634"/>
      <c r="D584" s="634"/>
      <c r="E584" s="634"/>
      <c r="F584" s="634"/>
      <c r="G584" s="634"/>
      <c r="H584" s="576"/>
      <c r="I584" s="576"/>
      <c r="J584" s="576"/>
      <c r="K584" s="576"/>
      <c r="L584" s="576"/>
      <c r="M584" s="576"/>
      <c r="N584" s="576"/>
      <c r="O584" s="576"/>
      <c r="P584" s="576"/>
      <c r="Q584" s="576"/>
      <c r="R584" s="576"/>
      <c r="S584" s="576"/>
      <c r="T584" s="576"/>
      <c r="U584" s="576"/>
      <c r="V584" s="576"/>
      <c r="W584" s="576"/>
      <c r="X584" s="576"/>
      <c r="Y584" s="576"/>
      <c r="Z584" s="576"/>
      <c r="AA584" s="576"/>
      <c r="AB584" s="576"/>
      <c r="AC584" s="576"/>
      <c r="AD584" s="635"/>
      <c r="AE584" s="636"/>
      <c r="AF584" s="639"/>
      <c r="AG584" s="639"/>
      <c r="AH584" s="639"/>
      <c r="AI584" s="639"/>
    </row>
    <row r="585" spans="2:35">
      <c r="B585" s="634"/>
      <c r="C585" s="634"/>
      <c r="D585" s="634"/>
      <c r="E585" s="634"/>
      <c r="F585" s="634"/>
      <c r="G585" s="634"/>
      <c r="H585" s="576"/>
      <c r="I585" s="576"/>
      <c r="J585" s="576"/>
      <c r="K585" s="576"/>
      <c r="L585" s="576"/>
      <c r="M585" s="576"/>
      <c r="N585" s="576"/>
      <c r="O585" s="576"/>
      <c r="P585" s="576"/>
      <c r="Q585" s="576"/>
      <c r="R585" s="576"/>
      <c r="S585" s="576"/>
      <c r="T585" s="576"/>
      <c r="U585" s="576"/>
      <c r="V585" s="576"/>
      <c r="W585" s="576"/>
      <c r="X585" s="576"/>
      <c r="Y585" s="576"/>
      <c r="Z585" s="576"/>
      <c r="AA585" s="576"/>
      <c r="AB585" s="576"/>
      <c r="AC585" s="576"/>
      <c r="AD585" s="635"/>
      <c r="AE585" s="636"/>
      <c r="AF585" s="639"/>
      <c r="AG585" s="639"/>
      <c r="AH585" s="639"/>
      <c r="AI585" s="639"/>
    </row>
    <row r="586" spans="2:35">
      <c r="B586" s="634"/>
      <c r="C586" s="634"/>
      <c r="D586" s="634"/>
      <c r="E586" s="634"/>
      <c r="F586" s="634"/>
      <c r="G586" s="634"/>
      <c r="H586" s="576"/>
      <c r="I586" s="576"/>
      <c r="J586" s="576"/>
      <c r="K586" s="576"/>
      <c r="L586" s="576"/>
      <c r="M586" s="576"/>
      <c r="N586" s="576"/>
      <c r="O586" s="576"/>
      <c r="P586" s="576"/>
      <c r="Q586" s="576"/>
      <c r="R586" s="576"/>
      <c r="S586" s="576"/>
      <c r="T586" s="576"/>
      <c r="U586" s="576"/>
      <c r="V586" s="576"/>
      <c r="W586" s="576"/>
      <c r="X586" s="576"/>
      <c r="Y586" s="576"/>
      <c r="Z586" s="576"/>
      <c r="AA586" s="576"/>
      <c r="AB586" s="576"/>
      <c r="AC586" s="576"/>
      <c r="AD586" s="635"/>
      <c r="AE586" s="636"/>
      <c r="AF586" s="639"/>
      <c r="AG586" s="639"/>
      <c r="AH586" s="639"/>
      <c r="AI586" s="639"/>
    </row>
    <row r="587" spans="2:35">
      <c r="B587" s="634"/>
      <c r="C587" s="634"/>
      <c r="D587" s="634"/>
      <c r="E587" s="634"/>
      <c r="F587" s="634"/>
      <c r="G587" s="634"/>
      <c r="H587" s="576"/>
      <c r="I587" s="576"/>
      <c r="J587" s="576"/>
      <c r="K587" s="576"/>
      <c r="L587" s="576"/>
      <c r="M587" s="576"/>
      <c r="N587" s="576"/>
      <c r="O587" s="576"/>
      <c r="P587" s="576"/>
      <c r="Q587" s="576"/>
      <c r="R587" s="576"/>
      <c r="S587" s="576"/>
      <c r="T587" s="576"/>
      <c r="U587" s="576"/>
      <c r="V587" s="576"/>
      <c r="W587" s="576"/>
      <c r="X587" s="576"/>
      <c r="Y587" s="576"/>
      <c r="Z587" s="576"/>
      <c r="AA587" s="576"/>
      <c r="AB587" s="576"/>
      <c r="AC587" s="576"/>
      <c r="AD587" s="635"/>
      <c r="AE587" s="636"/>
      <c r="AF587" s="639"/>
      <c r="AG587" s="639"/>
      <c r="AH587" s="639"/>
      <c r="AI587" s="639"/>
    </row>
    <row r="588" spans="2:35">
      <c r="B588" s="634"/>
      <c r="C588" s="634"/>
      <c r="D588" s="634"/>
      <c r="E588" s="634"/>
      <c r="F588" s="634"/>
      <c r="G588" s="634"/>
      <c r="H588" s="576"/>
      <c r="I588" s="576"/>
      <c r="J588" s="576"/>
      <c r="K588" s="576"/>
      <c r="L588" s="576"/>
      <c r="M588" s="576"/>
      <c r="N588" s="576"/>
      <c r="O588" s="576"/>
      <c r="P588" s="576"/>
      <c r="Q588" s="576"/>
      <c r="R588" s="576"/>
      <c r="S588" s="576"/>
      <c r="T588" s="576"/>
      <c r="U588" s="576"/>
      <c r="V588" s="576"/>
      <c r="W588" s="576"/>
      <c r="X588" s="576"/>
      <c r="Y588" s="576"/>
      <c r="Z588" s="576"/>
      <c r="AA588" s="576"/>
      <c r="AB588" s="576"/>
      <c r="AC588" s="576"/>
      <c r="AD588" s="635"/>
      <c r="AE588" s="636"/>
      <c r="AF588" s="639"/>
      <c r="AG588" s="639"/>
      <c r="AH588" s="639"/>
      <c r="AI588" s="639"/>
    </row>
    <row r="589" spans="2:35">
      <c r="B589" s="634"/>
      <c r="C589" s="634"/>
      <c r="D589" s="634"/>
      <c r="E589" s="634"/>
      <c r="F589" s="634"/>
      <c r="G589" s="634"/>
      <c r="H589" s="576"/>
      <c r="I589" s="576"/>
      <c r="J589" s="576"/>
      <c r="K589" s="576"/>
      <c r="L589" s="576"/>
      <c r="M589" s="576"/>
      <c r="N589" s="576"/>
      <c r="O589" s="576"/>
      <c r="P589" s="576"/>
      <c r="Q589" s="576"/>
      <c r="R589" s="576"/>
      <c r="S589" s="576"/>
      <c r="T589" s="576"/>
      <c r="U589" s="576"/>
      <c r="V589" s="576"/>
      <c r="W589" s="576"/>
      <c r="X589" s="576"/>
      <c r="Y589" s="576"/>
      <c r="Z589" s="576"/>
      <c r="AA589" s="576"/>
      <c r="AB589" s="576"/>
      <c r="AC589" s="576"/>
      <c r="AD589" s="635"/>
      <c r="AE589" s="636"/>
      <c r="AF589" s="639"/>
      <c r="AG589" s="639"/>
      <c r="AH589" s="639"/>
      <c r="AI589" s="639"/>
    </row>
    <row r="590" spans="2:35">
      <c r="B590" s="634"/>
      <c r="C590" s="634"/>
      <c r="D590" s="634"/>
      <c r="E590" s="634"/>
      <c r="F590" s="634"/>
      <c r="G590" s="634"/>
      <c r="H590" s="576"/>
      <c r="I590" s="576"/>
      <c r="J590" s="576"/>
      <c r="K590" s="576"/>
      <c r="L590" s="576"/>
      <c r="M590" s="576"/>
      <c r="N590" s="576"/>
      <c r="O590" s="576"/>
      <c r="P590" s="576"/>
      <c r="Q590" s="576"/>
      <c r="R590" s="576"/>
      <c r="S590" s="576"/>
      <c r="T590" s="576"/>
      <c r="U590" s="576"/>
      <c r="V590" s="576"/>
      <c r="W590" s="576"/>
      <c r="X590" s="576"/>
      <c r="Y590" s="576"/>
      <c r="Z590" s="576"/>
      <c r="AA590" s="576"/>
      <c r="AB590" s="576"/>
      <c r="AC590" s="576"/>
      <c r="AD590" s="635"/>
      <c r="AE590" s="636"/>
      <c r="AF590" s="639"/>
      <c r="AG590" s="639"/>
      <c r="AH590" s="639"/>
      <c r="AI590" s="639"/>
    </row>
    <row r="591" spans="2:35">
      <c r="B591" s="634"/>
      <c r="C591" s="634"/>
      <c r="D591" s="634"/>
      <c r="E591" s="634"/>
      <c r="F591" s="634"/>
      <c r="G591" s="634"/>
      <c r="H591" s="576"/>
      <c r="I591" s="576"/>
      <c r="J591" s="576"/>
      <c r="K591" s="576"/>
      <c r="L591" s="576"/>
      <c r="M591" s="576"/>
      <c r="N591" s="576"/>
      <c r="O591" s="576"/>
      <c r="P591" s="576"/>
      <c r="Q591" s="576"/>
      <c r="R591" s="576"/>
      <c r="S591" s="576"/>
      <c r="T591" s="576"/>
      <c r="U591" s="576"/>
      <c r="V591" s="576"/>
      <c r="W591" s="576"/>
      <c r="X591" s="576"/>
      <c r="Y591" s="576"/>
      <c r="Z591" s="576"/>
      <c r="AA591" s="576"/>
      <c r="AB591" s="576"/>
      <c r="AC591" s="576"/>
      <c r="AD591" s="635"/>
      <c r="AE591" s="636"/>
      <c r="AF591" s="639"/>
      <c r="AG591" s="639"/>
      <c r="AH591" s="639"/>
      <c r="AI591" s="639"/>
    </row>
    <row r="592" spans="2:35">
      <c r="B592" s="634"/>
      <c r="C592" s="634"/>
      <c r="D592" s="634"/>
      <c r="E592" s="634"/>
      <c r="F592" s="634"/>
      <c r="G592" s="634"/>
      <c r="H592" s="576"/>
      <c r="I592" s="576"/>
      <c r="J592" s="576"/>
      <c r="K592" s="576"/>
      <c r="L592" s="576"/>
      <c r="M592" s="576"/>
      <c r="N592" s="576"/>
      <c r="O592" s="576"/>
      <c r="P592" s="576"/>
      <c r="Q592" s="576"/>
      <c r="R592" s="576"/>
      <c r="S592" s="576"/>
      <c r="T592" s="576"/>
      <c r="U592" s="576"/>
      <c r="V592" s="576"/>
      <c r="W592" s="576"/>
      <c r="X592" s="576"/>
      <c r="Y592" s="576"/>
      <c r="Z592" s="576"/>
      <c r="AA592" s="576"/>
      <c r="AB592" s="576"/>
      <c r="AC592" s="576"/>
      <c r="AD592" s="635"/>
      <c r="AE592" s="636"/>
      <c r="AF592" s="639"/>
      <c r="AG592" s="639"/>
      <c r="AH592" s="639"/>
      <c r="AI592" s="639"/>
    </row>
    <row r="593" spans="2:35">
      <c r="B593" s="634"/>
      <c r="C593" s="634"/>
      <c r="D593" s="634"/>
      <c r="E593" s="634"/>
      <c r="F593" s="634"/>
      <c r="G593" s="634"/>
      <c r="H593" s="576"/>
      <c r="I593" s="576"/>
      <c r="J593" s="576"/>
      <c r="K593" s="576"/>
      <c r="L593" s="576"/>
      <c r="M593" s="576"/>
      <c r="N593" s="576"/>
      <c r="O593" s="576"/>
      <c r="P593" s="576"/>
      <c r="Q593" s="576"/>
      <c r="R593" s="576"/>
      <c r="S593" s="576"/>
      <c r="T593" s="576"/>
      <c r="U593" s="576"/>
      <c r="V593" s="576"/>
      <c r="W593" s="576"/>
      <c r="X593" s="576"/>
      <c r="Y593" s="576"/>
      <c r="Z593" s="576"/>
      <c r="AA593" s="576"/>
      <c r="AB593" s="576"/>
      <c r="AC593" s="576"/>
      <c r="AD593" s="635"/>
      <c r="AE593" s="636"/>
      <c r="AF593" s="639"/>
      <c r="AG593" s="639"/>
      <c r="AH593" s="639"/>
      <c r="AI593" s="639"/>
    </row>
    <row r="594" spans="2:35">
      <c r="B594" s="634"/>
      <c r="C594" s="634"/>
      <c r="D594" s="634"/>
      <c r="E594" s="634"/>
      <c r="F594" s="634"/>
      <c r="G594" s="634"/>
      <c r="AE594" s="636"/>
      <c r="AF594" s="639"/>
      <c r="AG594" s="639"/>
      <c r="AH594" s="639"/>
      <c r="AI594" s="639"/>
    </row>
    <row r="595" spans="2:35">
      <c r="B595" s="634"/>
      <c r="C595" s="634"/>
      <c r="D595" s="634"/>
      <c r="E595" s="634"/>
      <c r="F595" s="634"/>
      <c r="G595" s="634"/>
      <c r="AE595" s="636"/>
      <c r="AF595" s="639"/>
      <c r="AG595" s="639"/>
      <c r="AH595" s="639"/>
      <c r="AI595" s="639"/>
    </row>
    <row r="596" spans="2:35">
      <c r="B596" s="634"/>
      <c r="C596" s="634"/>
      <c r="D596" s="634"/>
      <c r="E596" s="634"/>
      <c r="F596" s="634"/>
      <c r="G596" s="634"/>
      <c r="AE596" s="636"/>
      <c r="AF596" s="639"/>
      <c r="AG596" s="639"/>
      <c r="AH596" s="639"/>
      <c r="AI596" s="639"/>
    </row>
    <row r="597" spans="2:35">
      <c r="B597" s="634"/>
      <c r="C597" s="634"/>
      <c r="D597" s="634"/>
      <c r="E597" s="634"/>
      <c r="F597" s="634"/>
      <c r="G597" s="634"/>
      <c r="AE597" s="636"/>
      <c r="AF597" s="639"/>
      <c r="AG597" s="639"/>
      <c r="AH597" s="639"/>
      <c r="AI597" s="639"/>
    </row>
    <row r="598" spans="2:35">
      <c r="B598" s="634"/>
      <c r="C598" s="634"/>
      <c r="D598" s="634"/>
      <c r="E598" s="634"/>
      <c r="F598" s="634"/>
      <c r="G598" s="634"/>
      <c r="AE598" s="636"/>
      <c r="AF598" s="639"/>
      <c r="AG598" s="639"/>
      <c r="AH598" s="639"/>
      <c r="AI598" s="639"/>
    </row>
    <row r="599" spans="2:35">
      <c r="B599" s="634"/>
      <c r="C599" s="634"/>
      <c r="D599" s="634"/>
      <c r="E599" s="634"/>
      <c r="F599" s="634"/>
      <c r="G599" s="634"/>
      <c r="AE599" s="636"/>
      <c r="AF599" s="639"/>
      <c r="AG599" s="639"/>
      <c r="AH599" s="639"/>
      <c r="AI599" s="639"/>
    </row>
    <row r="600" spans="2:35">
      <c r="B600" s="634"/>
      <c r="C600" s="634"/>
      <c r="D600" s="634"/>
      <c r="E600" s="634"/>
      <c r="F600" s="634"/>
      <c r="G600" s="634"/>
      <c r="AE600" s="636"/>
      <c r="AF600" s="639"/>
      <c r="AG600" s="639"/>
      <c r="AH600" s="639"/>
      <c r="AI600" s="639"/>
    </row>
    <row r="601" spans="2:35">
      <c r="B601" s="634"/>
      <c r="C601" s="634"/>
      <c r="D601" s="634"/>
      <c r="E601" s="634"/>
      <c r="F601" s="634"/>
      <c r="G601" s="634"/>
      <c r="AE601" s="636"/>
      <c r="AF601" s="639"/>
      <c r="AG601" s="639"/>
      <c r="AH601" s="639"/>
      <c r="AI601" s="639"/>
    </row>
    <row r="602" spans="2:35">
      <c r="B602" s="634"/>
      <c r="C602" s="634"/>
      <c r="D602" s="634"/>
      <c r="E602" s="634"/>
      <c r="F602" s="634"/>
      <c r="G602" s="634"/>
      <c r="AE602" s="636"/>
      <c r="AF602" s="639"/>
      <c r="AG602" s="639"/>
      <c r="AH602" s="639"/>
      <c r="AI602" s="639"/>
    </row>
    <row r="603" spans="2:35">
      <c r="B603" s="634"/>
      <c r="C603" s="634"/>
      <c r="D603" s="634"/>
      <c r="E603" s="634"/>
      <c r="F603" s="634"/>
      <c r="G603" s="634"/>
      <c r="AE603" s="636"/>
      <c r="AF603" s="639"/>
      <c r="AG603" s="639"/>
      <c r="AH603" s="639"/>
      <c r="AI603" s="639"/>
    </row>
    <row r="604" spans="2:35">
      <c r="B604" s="634"/>
      <c r="C604" s="634"/>
      <c r="D604" s="634"/>
      <c r="E604" s="634"/>
      <c r="F604" s="634"/>
      <c r="G604" s="634"/>
      <c r="AE604" s="636"/>
      <c r="AF604" s="639"/>
      <c r="AG604" s="639"/>
      <c r="AH604" s="639"/>
      <c r="AI604" s="639"/>
    </row>
    <row r="605" spans="2:35">
      <c r="B605" s="634"/>
      <c r="C605" s="634"/>
      <c r="D605" s="634"/>
      <c r="E605" s="634"/>
      <c r="F605" s="634"/>
      <c r="G605" s="634"/>
      <c r="AE605" s="636"/>
      <c r="AF605" s="639"/>
      <c r="AG605" s="639"/>
      <c r="AH605" s="639"/>
      <c r="AI605" s="639"/>
    </row>
    <row r="606" spans="2:35">
      <c r="B606" s="634"/>
      <c r="C606" s="634"/>
      <c r="D606" s="634"/>
      <c r="E606" s="634"/>
      <c r="F606" s="634"/>
      <c r="G606" s="634"/>
      <c r="AE606" s="636"/>
      <c r="AF606" s="639"/>
      <c r="AG606" s="639"/>
      <c r="AH606" s="639"/>
      <c r="AI606" s="639"/>
    </row>
    <row r="607" spans="2:35">
      <c r="B607" s="634"/>
      <c r="C607" s="634"/>
      <c r="D607" s="634"/>
      <c r="E607" s="634"/>
      <c r="F607" s="634"/>
      <c r="G607" s="634"/>
      <c r="AE607" s="636"/>
      <c r="AF607" s="639"/>
      <c r="AG607" s="639"/>
      <c r="AH607" s="639"/>
      <c r="AI607" s="639"/>
    </row>
    <row r="608" spans="2:35">
      <c r="B608" s="634"/>
      <c r="C608" s="634"/>
      <c r="D608" s="634"/>
      <c r="E608" s="634"/>
      <c r="F608" s="634"/>
      <c r="G608" s="634"/>
      <c r="AE608" s="636"/>
      <c r="AF608" s="639"/>
      <c r="AG608" s="639"/>
      <c r="AH608" s="639"/>
      <c r="AI608" s="639"/>
    </row>
    <row r="609" spans="2:35">
      <c r="B609" s="634"/>
      <c r="C609" s="634"/>
      <c r="D609" s="634"/>
      <c r="E609" s="634"/>
      <c r="F609" s="634"/>
      <c r="G609" s="634"/>
      <c r="AE609" s="636"/>
      <c r="AF609" s="639"/>
      <c r="AG609" s="639"/>
      <c r="AH609" s="639"/>
      <c r="AI609" s="639"/>
    </row>
    <row r="610" spans="2:35">
      <c r="B610" s="634"/>
      <c r="C610" s="634"/>
      <c r="D610" s="634"/>
      <c r="E610" s="634"/>
      <c r="F610" s="634"/>
      <c r="G610" s="634"/>
      <c r="AE610" s="636"/>
      <c r="AF610" s="639"/>
      <c r="AG610" s="639"/>
      <c r="AH610" s="639"/>
      <c r="AI610" s="639"/>
    </row>
    <row r="611" spans="2:35">
      <c r="B611" s="634"/>
      <c r="C611" s="634"/>
      <c r="D611" s="634"/>
      <c r="E611" s="634"/>
      <c r="F611" s="634"/>
      <c r="G611" s="634"/>
      <c r="AE611" s="636"/>
      <c r="AF611" s="639"/>
      <c r="AG611" s="639"/>
      <c r="AH611" s="639"/>
      <c r="AI611" s="639"/>
    </row>
    <row r="612" spans="2:35">
      <c r="B612" s="634"/>
      <c r="C612" s="634"/>
      <c r="D612" s="634"/>
      <c r="E612" s="634"/>
      <c r="F612" s="634"/>
      <c r="G612" s="634"/>
      <c r="AE612" s="636"/>
      <c r="AF612" s="639"/>
      <c r="AG612" s="639"/>
      <c r="AH612" s="639"/>
      <c r="AI612" s="639"/>
    </row>
    <row r="613" spans="2:35">
      <c r="B613" s="634"/>
      <c r="C613" s="634"/>
      <c r="D613" s="634"/>
      <c r="E613" s="634"/>
      <c r="F613" s="634"/>
      <c r="G613" s="634"/>
      <c r="AE613" s="636"/>
      <c r="AF613" s="639"/>
      <c r="AG613" s="639"/>
      <c r="AH613" s="639"/>
      <c r="AI613" s="639"/>
    </row>
    <row r="614" spans="2:35">
      <c r="B614" s="634"/>
      <c r="C614" s="634"/>
      <c r="D614" s="634"/>
      <c r="E614" s="634"/>
      <c r="F614" s="634"/>
      <c r="G614" s="634"/>
      <c r="AE614" s="636"/>
      <c r="AF614" s="639"/>
      <c r="AG614" s="639"/>
      <c r="AH614" s="639"/>
      <c r="AI614" s="639"/>
    </row>
    <row r="615" spans="2:35">
      <c r="B615" s="634"/>
      <c r="C615" s="634"/>
      <c r="D615" s="634"/>
      <c r="E615" s="634"/>
      <c r="F615" s="634"/>
      <c r="G615" s="634"/>
      <c r="AE615" s="636"/>
      <c r="AF615" s="639"/>
      <c r="AG615" s="639"/>
      <c r="AH615" s="639"/>
      <c r="AI615" s="639"/>
    </row>
    <row r="616" spans="2:35">
      <c r="B616" s="634"/>
      <c r="C616" s="634"/>
      <c r="D616" s="634"/>
      <c r="E616" s="634"/>
      <c r="F616" s="634"/>
      <c r="G616" s="634"/>
      <c r="AE616" s="636"/>
      <c r="AF616" s="639"/>
      <c r="AG616" s="639"/>
      <c r="AH616" s="639"/>
      <c r="AI616" s="639"/>
    </row>
    <row r="617" spans="2:35">
      <c r="B617" s="634"/>
      <c r="C617" s="634"/>
      <c r="D617" s="634"/>
      <c r="E617" s="634"/>
      <c r="F617" s="634"/>
      <c r="G617" s="634"/>
      <c r="AE617" s="636"/>
      <c r="AF617" s="639"/>
      <c r="AG617" s="639"/>
      <c r="AH617" s="639"/>
      <c r="AI617" s="639"/>
    </row>
    <row r="618" spans="2:35">
      <c r="B618" s="634"/>
      <c r="C618" s="634"/>
      <c r="D618" s="634"/>
      <c r="E618" s="634"/>
      <c r="F618" s="634"/>
      <c r="G618" s="634"/>
      <c r="AE618" s="636"/>
      <c r="AF618" s="639"/>
      <c r="AG618" s="639"/>
      <c r="AH618" s="639"/>
      <c r="AI618" s="639"/>
    </row>
    <row r="619" spans="2:35">
      <c r="B619" s="634"/>
      <c r="C619" s="634"/>
      <c r="D619" s="634"/>
      <c r="E619" s="634"/>
      <c r="F619" s="634"/>
      <c r="G619" s="634"/>
      <c r="AE619" s="636"/>
      <c r="AF619" s="639"/>
      <c r="AG619" s="639"/>
      <c r="AH619" s="639"/>
      <c r="AI619" s="639"/>
    </row>
    <row r="620" spans="2:35">
      <c r="B620" s="634"/>
      <c r="C620" s="634"/>
      <c r="D620" s="634"/>
      <c r="E620" s="634"/>
      <c r="F620" s="634"/>
      <c r="G620" s="634"/>
      <c r="AE620" s="636"/>
      <c r="AF620" s="639"/>
      <c r="AG620" s="639"/>
      <c r="AH620" s="639"/>
      <c r="AI620" s="639"/>
    </row>
    <row r="621" spans="2:35">
      <c r="B621" s="634"/>
      <c r="C621" s="634"/>
      <c r="D621" s="634"/>
      <c r="E621" s="634"/>
      <c r="F621" s="634"/>
      <c r="G621" s="634"/>
      <c r="AE621" s="636"/>
      <c r="AF621" s="639"/>
      <c r="AG621" s="639"/>
      <c r="AH621" s="639"/>
      <c r="AI621" s="639"/>
    </row>
    <row r="622" spans="2:35">
      <c r="B622" s="634"/>
      <c r="C622" s="634"/>
      <c r="D622" s="634"/>
      <c r="E622" s="634"/>
      <c r="F622" s="634"/>
      <c r="G622" s="634"/>
      <c r="AE622" s="636"/>
      <c r="AF622" s="639"/>
      <c r="AG622" s="639"/>
      <c r="AH622" s="639"/>
      <c r="AI622" s="639"/>
    </row>
    <row r="623" spans="2:35">
      <c r="B623" s="634"/>
      <c r="C623" s="634"/>
      <c r="D623" s="634"/>
      <c r="E623" s="634"/>
      <c r="F623" s="634"/>
      <c r="G623" s="634"/>
      <c r="AE623" s="636"/>
      <c r="AF623" s="639"/>
      <c r="AG623" s="639"/>
      <c r="AH623" s="639"/>
      <c r="AI623" s="639"/>
    </row>
    <row r="624" spans="2:35">
      <c r="B624" s="634"/>
      <c r="C624" s="634"/>
      <c r="D624" s="634"/>
      <c r="E624" s="634"/>
      <c r="F624" s="634"/>
      <c r="G624" s="634"/>
      <c r="AE624" s="636"/>
      <c r="AF624" s="639"/>
      <c r="AG624" s="639"/>
      <c r="AH624" s="639"/>
      <c r="AI624" s="639"/>
    </row>
    <row r="625" spans="2:35">
      <c r="B625" s="634"/>
      <c r="C625" s="634"/>
      <c r="D625" s="634"/>
      <c r="E625" s="634"/>
      <c r="F625" s="634"/>
      <c r="G625" s="634"/>
      <c r="AE625" s="636"/>
      <c r="AF625" s="639"/>
      <c r="AG625" s="639"/>
      <c r="AH625" s="639"/>
      <c r="AI625" s="639"/>
    </row>
    <row r="626" spans="2:35">
      <c r="B626" s="634"/>
      <c r="C626" s="634"/>
      <c r="D626" s="634"/>
      <c r="E626" s="634"/>
      <c r="F626" s="634"/>
      <c r="G626" s="634"/>
      <c r="AE626" s="636"/>
      <c r="AF626" s="639"/>
      <c r="AG626" s="639"/>
      <c r="AH626" s="639"/>
      <c r="AI626" s="639"/>
    </row>
    <row r="627" spans="2:35">
      <c r="B627" s="634"/>
      <c r="C627" s="634"/>
      <c r="D627" s="634"/>
      <c r="E627" s="634"/>
      <c r="F627" s="634"/>
      <c r="G627" s="634"/>
      <c r="AE627" s="636"/>
      <c r="AF627" s="639"/>
      <c r="AG627" s="639"/>
      <c r="AH627" s="639"/>
      <c r="AI627" s="639"/>
    </row>
    <row r="628" spans="2:35">
      <c r="B628" s="634"/>
      <c r="C628" s="634"/>
      <c r="D628" s="634"/>
      <c r="E628" s="634"/>
      <c r="F628" s="634"/>
      <c r="G628" s="634"/>
      <c r="AE628" s="636"/>
      <c r="AF628" s="639"/>
      <c r="AG628" s="639"/>
      <c r="AH628" s="639"/>
      <c r="AI628" s="639"/>
    </row>
    <row r="629" spans="2:35">
      <c r="B629" s="634"/>
      <c r="C629" s="634"/>
      <c r="D629" s="634"/>
      <c r="E629" s="634"/>
      <c r="F629" s="634"/>
      <c r="G629" s="634"/>
      <c r="AE629" s="636"/>
      <c r="AF629" s="639"/>
      <c r="AG629" s="639"/>
      <c r="AH629" s="639"/>
      <c r="AI629" s="639"/>
    </row>
    <row r="630" spans="2:35">
      <c r="B630" s="634"/>
      <c r="C630" s="634"/>
      <c r="D630" s="634"/>
      <c r="E630" s="634"/>
      <c r="F630" s="634"/>
      <c r="G630" s="634"/>
      <c r="AE630" s="636"/>
      <c r="AF630" s="639"/>
      <c r="AG630" s="639"/>
      <c r="AH630" s="639"/>
      <c r="AI630" s="639"/>
    </row>
    <row r="631" spans="2:35">
      <c r="B631" s="634"/>
      <c r="C631" s="634"/>
      <c r="D631" s="634"/>
      <c r="E631" s="634"/>
      <c r="F631" s="634"/>
      <c r="G631" s="634"/>
      <c r="AE631" s="636"/>
      <c r="AF631" s="639"/>
      <c r="AG631" s="639"/>
      <c r="AH631" s="639"/>
      <c r="AI631" s="639"/>
    </row>
    <row r="632" spans="2:35">
      <c r="B632" s="634"/>
      <c r="C632" s="634"/>
      <c r="D632" s="634"/>
      <c r="E632" s="634"/>
      <c r="F632" s="634"/>
      <c r="G632" s="634"/>
      <c r="AE632" s="636"/>
      <c r="AF632" s="639"/>
      <c r="AG632" s="639"/>
      <c r="AH632" s="639"/>
      <c r="AI632" s="639"/>
    </row>
    <row r="633" spans="2:35">
      <c r="B633" s="634"/>
      <c r="C633" s="634"/>
      <c r="D633" s="634"/>
      <c r="E633" s="634"/>
      <c r="F633" s="634"/>
      <c r="G633" s="634"/>
      <c r="AE633" s="636"/>
      <c r="AF633" s="639"/>
      <c r="AG633" s="639"/>
      <c r="AH633" s="639"/>
      <c r="AI633" s="639"/>
    </row>
    <row r="634" spans="2:35">
      <c r="B634" s="634"/>
      <c r="C634" s="634"/>
      <c r="D634" s="634"/>
      <c r="E634" s="634"/>
      <c r="F634" s="634"/>
      <c r="G634" s="634"/>
      <c r="AE634" s="636"/>
      <c r="AF634" s="639"/>
      <c r="AG634" s="639"/>
      <c r="AH634" s="639"/>
      <c r="AI634" s="639"/>
    </row>
    <row r="635" spans="2:35">
      <c r="B635" s="634"/>
      <c r="C635" s="634"/>
      <c r="D635" s="634"/>
      <c r="E635" s="634"/>
      <c r="F635" s="634"/>
      <c r="G635" s="634"/>
      <c r="AE635" s="636"/>
      <c r="AF635" s="639"/>
      <c r="AG635" s="639"/>
      <c r="AH635" s="639"/>
      <c r="AI635" s="639"/>
    </row>
    <row r="636" spans="2:35">
      <c r="B636" s="634"/>
      <c r="C636" s="634"/>
      <c r="D636" s="634"/>
      <c r="E636" s="634"/>
      <c r="F636" s="634"/>
      <c r="G636" s="634"/>
      <c r="AE636" s="636"/>
      <c r="AF636" s="639"/>
      <c r="AG636" s="639"/>
      <c r="AH636" s="639"/>
      <c r="AI636" s="639"/>
    </row>
    <row r="637" spans="2:35">
      <c r="B637" s="634"/>
      <c r="C637" s="634"/>
      <c r="D637" s="634"/>
      <c r="E637" s="634"/>
      <c r="F637" s="634"/>
      <c r="G637" s="634"/>
      <c r="AE637" s="636"/>
      <c r="AF637" s="639"/>
      <c r="AG637" s="639"/>
      <c r="AH637" s="639"/>
      <c r="AI637" s="639"/>
    </row>
    <row r="638" spans="2:35">
      <c r="B638" s="634"/>
      <c r="C638" s="634"/>
      <c r="D638" s="634"/>
      <c r="E638" s="634"/>
      <c r="F638" s="634"/>
      <c r="G638" s="634"/>
      <c r="AE638" s="636"/>
      <c r="AF638" s="639"/>
      <c r="AG638" s="639"/>
      <c r="AH638" s="639"/>
      <c r="AI638" s="639"/>
    </row>
    <row r="639" spans="2:35">
      <c r="B639" s="634"/>
      <c r="C639" s="634"/>
      <c r="D639" s="634"/>
      <c r="E639" s="634"/>
      <c r="F639" s="634"/>
      <c r="G639" s="634"/>
      <c r="AE639" s="636"/>
      <c r="AF639" s="639"/>
      <c r="AG639" s="639"/>
      <c r="AH639" s="639"/>
      <c r="AI639" s="639"/>
    </row>
    <row r="640" spans="2:35">
      <c r="B640" s="634"/>
      <c r="C640" s="634"/>
      <c r="D640" s="634"/>
      <c r="E640" s="634"/>
      <c r="F640" s="634"/>
      <c r="G640" s="634"/>
      <c r="AE640" s="636"/>
      <c r="AF640" s="639"/>
      <c r="AG640" s="639"/>
      <c r="AH640" s="639"/>
      <c r="AI640" s="639"/>
    </row>
    <row r="641" spans="31:35">
      <c r="AE641" s="636"/>
      <c r="AF641" s="639"/>
      <c r="AG641" s="639"/>
      <c r="AH641" s="639"/>
      <c r="AI641" s="639"/>
    </row>
    <row r="642" spans="31:35">
      <c r="AE642" s="636"/>
      <c r="AF642" s="639"/>
      <c r="AG642" s="639"/>
      <c r="AH642" s="639"/>
      <c r="AI642" s="639"/>
    </row>
    <row r="643" spans="31:35">
      <c r="AE643" s="636"/>
      <c r="AF643" s="639"/>
      <c r="AG643" s="639"/>
      <c r="AH643" s="639"/>
      <c r="AI643" s="639"/>
    </row>
    <row r="644" spans="31:35">
      <c r="AE644" s="636"/>
      <c r="AF644" s="639"/>
      <c r="AG644" s="639"/>
      <c r="AH644" s="639"/>
      <c r="AI644" s="639"/>
    </row>
    <row r="645" spans="31:35">
      <c r="AE645" s="636"/>
      <c r="AF645" s="639"/>
      <c r="AG645" s="639"/>
      <c r="AH645" s="639"/>
      <c r="AI645" s="639"/>
    </row>
    <row r="646" spans="31:35">
      <c r="AE646" s="636"/>
      <c r="AF646" s="639"/>
      <c r="AG646" s="639"/>
      <c r="AH646" s="639"/>
      <c r="AI646" s="639"/>
    </row>
    <row r="647" spans="31:35">
      <c r="AE647" s="636"/>
      <c r="AF647" s="639"/>
      <c r="AG647" s="639"/>
      <c r="AH647" s="639"/>
      <c r="AI647" s="639"/>
    </row>
    <row r="648" spans="31:35">
      <c r="AE648" s="636"/>
      <c r="AF648" s="639"/>
      <c r="AG648" s="639"/>
      <c r="AH648" s="639"/>
      <c r="AI648" s="639"/>
    </row>
    <row r="649" spans="31:35">
      <c r="AE649" s="636"/>
      <c r="AF649" s="639"/>
      <c r="AG649" s="639"/>
      <c r="AH649" s="639"/>
      <c r="AI649" s="639"/>
    </row>
    <row r="650" spans="31:35">
      <c r="AE650" s="636"/>
      <c r="AF650" s="639"/>
      <c r="AG650" s="639"/>
      <c r="AH650" s="639"/>
      <c r="AI650" s="639"/>
    </row>
    <row r="651" spans="31:35">
      <c r="AE651" s="636"/>
      <c r="AF651" s="639"/>
      <c r="AG651" s="639"/>
      <c r="AH651" s="639"/>
      <c r="AI651" s="639"/>
    </row>
    <row r="652" spans="31:35">
      <c r="AE652" s="636"/>
      <c r="AF652" s="639"/>
      <c r="AG652" s="639"/>
      <c r="AH652" s="639"/>
      <c r="AI652" s="639"/>
    </row>
    <row r="653" spans="31:35">
      <c r="AE653" s="636"/>
      <c r="AF653" s="639"/>
      <c r="AG653" s="639"/>
      <c r="AH653" s="639"/>
      <c r="AI653" s="639"/>
    </row>
    <row r="654" spans="31:35">
      <c r="AE654" s="636"/>
      <c r="AF654" s="639"/>
      <c r="AG654" s="639"/>
      <c r="AH654" s="639"/>
      <c r="AI654" s="639"/>
    </row>
    <row r="655" spans="31:35">
      <c r="AE655" s="636"/>
      <c r="AF655" s="639"/>
      <c r="AG655" s="639"/>
      <c r="AH655" s="639"/>
      <c r="AI655" s="639"/>
    </row>
    <row r="656" spans="31:35">
      <c r="AE656" s="636"/>
      <c r="AF656" s="639"/>
      <c r="AG656" s="639"/>
      <c r="AH656" s="639"/>
      <c r="AI656" s="639"/>
    </row>
    <row r="657" spans="31:35">
      <c r="AE657" s="636"/>
      <c r="AF657" s="639"/>
      <c r="AG657" s="639"/>
      <c r="AH657" s="639"/>
      <c r="AI657" s="639"/>
    </row>
    <row r="658" spans="31:35">
      <c r="AE658" s="636"/>
      <c r="AF658" s="639"/>
      <c r="AG658" s="639"/>
      <c r="AH658" s="639"/>
      <c r="AI658" s="639"/>
    </row>
    <row r="659" spans="31:35">
      <c r="AE659" s="636"/>
      <c r="AF659" s="639"/>
      <c r="AG659" s="639"/>
      <c r="AH659" s="639"/>
      <c r="AI659" s="639"/>
    </row>
    <row r="660" spans="31:35">
      <c r="AE660" s="636"/>
      <c r="AF660" s="639"/>
      <c r="AG660" s="639"/>
      <c r="AH660" s="639"/>
      <c r="AI660" s="639"/>
    </row>
    <row r="661" spans="31:35">
      <c r="AE661" s="636"/>
      <c r="AF661" s="639"/>
      <c r="AG661" s="639"/>
      <c r="AH661" s="639"/>
      <c r="AI661" s="639"/>
    </row>
    <row r="662" spans="31:35">
      <c r="AE662" s="636"/>
      <c r="AF662" s="639"/>
      <c r="AG662" s="639"/>
      <c r="AH662" s="639"/>
      <c r="AI662" s="639"/>
    </row>
    <row r="663" spans="31:35">
      <c r="AE663" s="636"/>
      <c r="AF663" s="639"/>
      <c r="AG663" s="639"/>
      <c r="AH663" s="639"/>
      <c r="AI663" s="639"/>
    </row>
    <row r="664" spans="31:35">
      <c r="AE664" s="636"/>
      <c r="AF664" s="639"/>
      <c r="AG664" s="639"/>
      <c r="AH664" s="639"/>
      <c r="AI664" s="639"/>
    </row>
    <row r="665" spans="31:35">
      <c r="AE665" s="636"/>
      <c r="AF665" s="639"/>
      <c r="AG665" s="639"/>
      <c r="AH665" s="639"/>
      <c r="AI665" s="639"/>
    </row>
    <row r="666" spans="31:35">
      <c r="AE666" s="636"/>
      <c r="AF666" s="639"/>
      <c r="AG666" s="639"/>
      <c r="AH666" s="639"/>
      <c r="AI666" s="639"/>
    </row>
    <row r="667" spans="31:35">
      <c r="AE667" s="636"/>
      <c r="AF667" s="639"/>
      <c r="AG667" s="639"/>
      <c r="AH667" s="639"/>
      <c r="AI667" s="639"/>
    </row>
    <row r="668" spans="31:35">
      <c r="AE668" s="636"/>
      <c r="AF668" s="639"/>
      <c r="AG668" s="639"/>
      <c r="AH668" s="639"/>
      <c r="AI668" s="639"/>
    </row>
    <row r="669" spans="31:35">
      <c r="AE669" s="636"/>
      <c r="AF669" s="639"/>
      <c r="AG669" s="639"/>
      <c r="AH669" s="639"/>
      <c r="AI669" s="639"/>
    </row>
    <row r="670" spans="31:35">
      <c r="AE670" s="636"/>
      <c r="AF670" s="639"/>
      <c r="AG670" s="639"/>
      <c r="AH670" s="639"/>
      <c r="AI670" s="639"/>
    </row>
    <row r="671" spans="31:35">
      <c r="AE671" s="636"/>
      <c r="AF671" s="639"/>
      <c r="AG671" s="639"/>
      <c r="AH671" s="639"/>
      <c r="AI671" s="639"/>
    </row>
    <row r="672" spans="31:35">
      <c r="AE672" s="636"/>
      <c r="AF672" s="639"/>
      <c r="AG672" s="639"/>
      <c r="AH672" s="639"/>
      <c r="AI672" s="639"/>
    </row>
    <row r="673" spans="31:35">
      <c r="AE673" s="636"/>
      <c r="AF673" s="639"/>
      <c r="AG673" s="639"/>
      <c r="AH673" s="639"/>
      <c r="AI673" s="639"/>
    </row>
    <row r="674" spans="31:35">
      <c r="AE674" s="636"/>
      <c r="AF674" s="639"/>
      <c r="AG674" s="639"/>
      <c r="AH674" s="639"/>
      <c r="AI674" s="639"/>
    </row>
    <row r="675" spans="31:35">
      <c r="AE675" s="636"/>
      <c r="AF675" s="639"/>
      <c r="AG675" s="639"/>
      <c r="AH675" s="639"/>
      <c r="AI675" s="639"/>
    </row>
    <row r="676" spans="31:35">
      <c r="AE676" s="636"/>
      <c r="AF676" s="639"/>
      <c r="AG676" s="639"/>
      <c r="AH676" s="639"/>
      <c r="AI676" s="639"/>
    </row>
    <row r="677" spans="31:35">
      <c r="AE677" s="636"/>
      <c r="AF677" s="639"/>
      <c r="AG677" s="639"/>
      <c r="AH677" s="639"/>
      <c r="AI677" s="639"/>
    </row>
    <row r="678" spans="31:35">
      <c r="AE678" s="636"/>
      <c r="AF678" s="639"/>
      <c r="AG678" s="639"/>
      <c r="AH678" s="639"/>
      <c r="AI678" s="639"/>
    </row>
    <row r="679" spans="31:35">
      <c r="AE679" s="636"/>
      <c r="AF679" s="639"/>
      <c r="AG679" s="639"/>
      <c r="AH679" s="639"/>
      <c r="AI679" s="639"/>
    </row>
    <row r="680" spans="31:35">
      <c r="AE680" s="636"/>
      <c r="AF680" s="639"/>
      <c r="AG680" s="639"/>
      <c r="AH680" s="639"/>
      <c r="AI680" s="639"/>
    </row>
    <row r="681" spans="31:35">
      <c r="AE681" s="636"/>
      <c r="AF681" s="639"/>
      <c r="AG681" s="639"/>
      <c r="AH681" s="639"/>
      <c r="AI681" s="639"/>
    </row>
    <row r="682" spans="31:35">
      <c r="AE682" s="636"/>
      <c r="AF682" s="639"/>
      <c r="AG682" s="639"/>
      <c r="AH682" s="639"/>
      <c r="AI682" s="639"/>
    </row>
    <row r="683" spans="31:35">
      <c r="AE683" s="636"/>
      <c r="AF683" s="639"/>
      <c r="AG683" s="639"/>
      <c r="AH683" s="639"/>
      <c r="AI683" s="639"/>
    </row>
    <row r="684" spans="31:35">
      <c r="AE684" s="636"/>
      <c r="AF684" s="639"/>
      <c r="AG684" s="639"/>
      <c r="AH684" s="639"/>
      <c r="AI684" s="639"/>
    </row>
    <row r="685" spans="31:35">
      <c r="AE685" s="636"/>
      <c r="AF685" s="639"/>
      <c r="AG685" s="639"/>
      <c r="AH685" s="639"/>
      <c r="AI685" s="639"/>
    </row>
    <row r="686" spans="31:35">
      <c r="AE686" s="636"/>
      <c r="AF686" s="639"/>
      <c r="AG686" s="639"/>
      <c r="AH686" s="639"/>
      <c r="AI686" s="639"/>
    </row>
    <row r="687" spans="31:35">
      <c r="AE687" s="636"/>
      <c r="AF687" s="639"/>
      <c r="AG687" s="639"/>
      <c r="AH687" s="639"/>
      <c r="AI687" s="639"/>
    </row>
    <row r="688" spans="31:35">
      <c r="AE688" s="636"/>
      <c r="AF688" s="639"/>
      <c r="AG688" s="639"/>
      <c r="AH688" s="639"/>
      <c r="AI688" s="639"/>
    </row>
    <row r="689" spans="31:35">
      <c r="AE689" s="636"/>
      <c r="AF689" s="639"/>
      <c r="AG689" s="639"/>
      <c r="AH689" s="639"/>
      <c r="AI689" s="639"/>
    </row>
    <row r="690" spans="31:35">
      <c r="AE690" s="636"/>
      <c r="AF690" s="639"/>
      <c r="AG690" s="639"/>
      <c r="AH690" s="639"/>
      <c r="AI690" s="639"/>
    </row>
    <row r="691" spans="31:35">
      <c r="AE691" s="636"/>
      <c r="AF691" s="639"/>
      <c r="AG691" s="639"/>
      <c r="AH691" s="639"/>
      <c r="AI691" s="639"/>
    </row>
    <row r="692" spans="31:35">
      <c r="AE692" s="636"/>
      <c r="AF692" s="639"/>
      <c r="AG692" s="639"/>
      <c r="AH692" s="639"/>
      <c r="AI692" s="639"/>
    </row>
    <row r="693" spans="31:35">
      <c r="AE693" s="636"/>
      <c r="AF693" s="639"/>
      <c r="AG693" s="639"/>
      <c r="AH693" s="639"/>
      <c r="AI693" s="639"/>
    </row>
    <row r="694" spans="31:35">
      <c r="AE694" s="636"/>
      <c r="AF694" s="639"/>
      <c r="AG694" s="639"/>
      <c r="AH694" s="639"/>
      <c r="AI694" s="639"/>
    </row>
    <row r="695" spans="31:35">
      <c r="AE695" s="636"/>
      <c r="AF695" s="639"/>
      <c r="AG695" s="639"/>
      <c r="AH695" s="639"/>
      <c r="AI695" s="639"/>
    </row>
    <row r="696" spans="31:35">
      <c r="AE696" s="636"/>
      <c r="AF696" s="639"/>
      <c r="AG696" s="639"/>
      <c r="AH696" s="639"/>
      <c r="AI696" s="639"/>
    </row>
    <row r="697" spans="31:35">
      <c r="AE697" s="636"/>
      <c r="AF697" s="639"/>
      <c r="AG697" s="639"/>
      <c r="AH697" s="639"/>
      <c r="AI697" s="639"/>
    </row>
    <row r="698" spans="31:35">
      <c r="AE698" s="636"/>
      <c r="AF698" s="639"/>
      <c r="AG698" s="639"/>
      <c r="AH698" s="639"/>
      <c r="AI698" s="639"/>
    </row>
    <row r="699" spans="31:35">
      <c r="AE699" s="636"/>
      <c r="AF699" s="639"/>
      <c r="AG699" s="639"/>
      <c r="AH699" s="639"/>
      <c r="AI699" s="639"/>
    </row>
    <row r="700" spans="31:35">
      <c r="AE700" s="636"/>
      <c r="AF700" s="639"/>
      <c r="AG700" s="639"/>
      <c r="AH700" s="639"/>
      <c r="AI700" s="639"/>
    </row>
    <row r="701" spans="31:35">
      <c r="AE701" s="636"/>
      <c r="AF701" s="639"/>
      <c r="AG701" s="639"/>
      <c r="AH701" s="639"/>
      <c r="AI701" s="639"/>
    </row>
    <row r="702" spans="31:35">
      <c r="AE702" s="636"/>
      <c r="AF702" s="639"/>
      <c r="AG702" s="639"/>
      <c r="AH702" s="639"/>
      <c r="AI702" s="639"/>
    </row>
    <row r="703" spans="31:35">
      <c r="AE703" s="636"/>
      <c r="AF703" s="639"/>
      <c r="AG703" s="639"/>
      <c r="AH703" s="639"/>
      <c r="AI703" s="639"/>
    </row>
    <row r="704" spans="31:35">
      <c r="AE704" s="636"/>
      <c r="AF704" s="639"/>
      <c r="AG704" s="639"/>
      <c r="AH704" s="639"/>
      <c r="AI704" s="639"/>
    </row>
    <row r="705" spans="31:35">
      <c r="AE705" s="636"/>
      <c r="AF705" s="639"/>
      <c r="AG705" s="639"/>
      <c r="AH705" s="639"/>
      <c r="AI705" s="639"/>
    </row>
    <row r="706" spans="31:35">
      <c r="AE706" s="636"/>
      <c r="AF706" s="639"/>
      <c r="AG706" s="639"/>
      <c r="AH706" s="639"/>
      <c r="AI706" s="639"/>
    </row>
    <row r="707" spans="31:35">
      <c r="AE707" s="636"/>
      <c r="AF707" s="639"/>
      <c r="AG707" s="639"/>
      <c r="AH707" s="639"/>
      <c r="AI707" s="639"/>
    </row>
    <row r="708" spans="31:35">
      <c r="AE708" s="636"/>
      <c r="AF708" s="639"/>
      <c r="AG708" s="639"/>
      <c r="AH708" s="639"/>
      <c r="AI708" s="639"/>
    </row>
    <row r="709" spans="31:35">
      <c r="AE709" s="636"/>
      <c r="AF709" s="639"/>
      <c r="AG709" s="639"/>
      <c r="AH709" s="639"/>
      <c r="AI709" s="639"/>
    </row>
    <row r="710" spans="31:35">
      <c r="AE710" s="636"/>
      <c r="AF710" s="639"/>
      <c r="AG710" s="639"/>
      <c r="AH710" s="639"/>
      <c r="AI710" s="639"/>
    </row>
    <row r="711" spans="31:35">
      <c r="AE711" s="636"/>
      <c r="AF711" s="639"/>
      <c r="AG711" s="639"/>
      <c r="AH711" s="639"/>
      <c r="AI711" s="639"/>
    </row>
    <row r="712" spans="31:35">
      <c r="AE712" s="636"/>
      <c r="AF712" s="639"/>
      <c r="AG712" s="639"/>
      <c r="AH712" s="639"/>
      <c r="AI712" s="639"/>
    </row>
    <row r="713" spans="31:35">
      <c r="AE713" s="636"/>
      <c r="AF713" s="639"/>
      <c r="AG713" s="639"/>
      <c r="AH713" s="639"/>
      <c r="AI713" s="639"/>
    </row>
    <row r="714" spans="31:35">
      <c r="AE714" s="636"/>
      <c r="AF714" s="639"/>
      <c r="AG714" s="639"/>
      <c r="AH714" s="639"/>
      <c r="AI714" s="639"/>
    </row>
    <row r="715" spans="31:35">
      <c r="AE715" s="636"/>
      <c r="AF715" s="639"/>
      <c r="AG715" s="639"/>
      <c r="AH715" s="639"/>
      <c r="AI715" s="639"/>
    </row>
    <row r="716" spans="31:35">
      <c r="AE716" s="636"/>
      <c r="AF716" s="639"/>
      <c r="AG716" s="639"/>
      <c r="AH716" s="639"/>
      <c r="AI716" s="639"/>
    </row>
    <row r="717" spans="31:35">
      <c r="AE717" s="636"/>
      <c r="AF717" s="639"/>
      <c r="AG717" s="639"/>
      <c r="AH717" s="639"/>
      <c r="AI717" s="639"/>
    </row>
    <row r="718" spans="31:35">
      <c r="AE718" s="636"/>
      <c r="AF718" s="639"/>
      <c r="AG718" s="639"/>
      <c r="AH718" s="639"/>
      <c r="AI718" s="639"/>
    </row>
    <row r="719" spans="31:35">
      <c r="AE719" s="636"/>
      <c r="AF719" s="639"/>
      <c r="AG719" s="639"/>
      <c r="AH719" s="639"/>
      <c r="AI719" s="639"/>
    </row>
    <row r="720" spans="31:35">
      <c r="AE720" s="636"/>
      <c r="AF720" s="639"/>
      <c r="AG720" s="639"/>
      <c r="AH720" s="639"/>
      <c r="AI720" s="639"/>
    </row>
    <row r="721" spans="31:35">
      <c r="AE721" s="636"/>
      <c r="AF721" s="639"/>
      <c r="AG721" s="639"/>
      <c r="AH721" s="639"/>
      <c r="AI721" s="639"/>
    </row>
    <row r="722" spans="31:35">
      <c r="AE722" s="636"/>
      <c r="AF722" s="639"/>
      <c r="AG722" s="639"/>
      <c r="AH722" s="639"/>
      <c r="AI722" s="639"/>
    </row>
    <row r="723" spans="31:35">
      <c r="AE723" s="636"/>
      <c r="AF723" s="639"/>
      <c r="AG723" s="639"/>
      <c r="AH723" s="639"/>
      <c r="AI723" s="639"/>
    </row>
    <row r="724" spans="31:35">
      <c r="AE724" s="636"/>
      <c r="AF724" s="639"/>
      <c r="AG724" s="639"/>
      <c r="AH724" s="639"/>
      <c r="AI724" s="639"/>
    </row>
    <row r="725" spans="31:35">
      <c r="AE725" s="636"/>
      <c r="AF725" s="639"/>
      <c r="AG725" s="639"/>
      <c r="AH725" s="639"/>
      <c r="AI725" s="639"/>
    </row>
    <row r="726" spans="31:35">
      <c r="AE726" s="636"/>
      <c r="AF726" s="639"/>
      <c r="AG726" s="639"/>
      <c r="AH726" s="639"/>
      <c r="AI726" s="639"/>
    </row>
    <row r="727" spans="31:35">
      <c r="AE727" s="636"/>
      <c r="AF727" s="639"/>
      <c r="AG727" s="639"/>
      <c r="AH727" s="639"/>
      <c r="AI727" s="639"/>
    </row>
    <row r="728" spans="31:35">
      <c r="AE728" s="636"/>
      <c r="AF728" s="639"/>
      <c r="AG728" s="639"/>
      <c r="AH728" s="639"/>
      <c r="AI728" s="639"/>
    </row>
    <row r="729" spans="31:35">
      <c r="AE729" s="636"/>
      <c r="AF729" s="639"/>
      <c r="AG729" s="639"/>
      <c r="AH729" s="639"/>
      <c r="AI729" s="639"/>
    </row>
    <row r="730" spans="31:35">
      <c r="AE730" s="636"/>
      <c r="AF730" s="639"/>
      <c r="AG730" s="639"/>
      <c r="AH730" s="639"/>
      <c r="AI730" s="639"/>
    </row>
    <row r="731" spans="31:35">
      <c r="AE731" s="636"/>
      <c r="AF731" s="639"/>
      <c r="AG731" s="639"/>
      <c r="AH731" s="639"/>
      <c r="AI731" s="639"/>
    </row>
    <row r="732" spans="31:35">
      <c r="AE732" s="636"/>
      <c r="AF732" s="639"/>
      <c r="AG732" s="639"/>
      <c r="AH732" s="639"/>
      <c r="AI732" s="639"/>
    </row>
    <row r="733" spans="31:35">
      <c r="AE733" s="636"/>
      <c r="AF733" s="639"/>
      <c r="AG733" s="639"/>
      <c r="AH733" s="639"/>
      <c r="AI733" s="639"/>
    </row>
    <row r="734" spans="31:35">
      <c r="AE734" s="636"/>
      <c r="AF734" s="639"/>
      <c r="AG734" s="639"/>
      <c r="AH734" s="639"/>
      <c r="AI734" s="639"/>
    </row>
    <row r="735" spans="31:35">
      <c r="AE735" s="636"/>
      <c r="AF735" s="639"/>
      <c r="AG735" s="639"/>
      <c r="AH735" s="639"/>
      <c r="AI735" s="639"/>
    </row>
    <row r="736" spans="31:35">
      <c r="AE736" s="636"/>
      <c r="AF736" s="639"/>
      <c r="AG736" s="639"/>
      <c r="AH736" s="639"/>
      <c r="AI736" s="639"/>
    </row>
    <row r="737" spans="31:35">
      <c r="AE737" s="636"/>
      <c r="AF737" s="639"/>
      <c r="AG737" s="639"/>
      <c r="AH737" s="639"/>
      <c r="AI737" s="639"/>
    </row>
    <row r="738" spans="31:35">
      <c r="AE738" s="636"/>
      <c r="AF738" s="639"/>
      <c r="AG738" s="639"/>
      <c r="AH738" s="639"/>
      <c r="AI738" s="639"/>
    </row>
    <row r="739" spans="31:35">
      <c r="AE739" s="636"/>
      <c r="AF739" s="639"/>
      <c r="AG739" s="639"/>
      <c r="AH739" s="639"/>
      <c r="AI739" s="639"/>
    </row>
    <row r="740" spans="31:35">
      <c r="AE740" s="636"/>
      <c r="AF740" s="639"/>
      <c r="AG740" s="639"/>
      <c r="AH740" s="639"/>
      <c r="AI740" s="639"/>
    </row>
    <row r="741" spans="31:35">
      <c r="AE741" s="636"/>
      <c r="AF741" s="639"/>
      <c r="AG741" s="639"/>
      <c r="AH741" s="639"/>
      <c r="AI741" s="639"/>
    </row>
    <row r="742" spans="31:35">
      <c r="AE742" s="636"/>
      <c r="AF742" s="639"/>
      <c r="AG742" s="639"/>
      <c r="AH742" s="639"/>
      <c r="AI742" s="639"/>
    </row>
    <row r="743" spans="31:35">
      <c r="AE743" s="636"/>
      <c r="AF743" s="639"/>
      <c r="AG743" s="639"/>
      <c r="AH743" s="639"/>
      <c r="AI743" s="639"/>
    </row>
    <row r="744" spans="31:35">
      <c r="AE744" s="636"/>
      <c r="AF744" s="639"/>
      <c r="AG744" s="639"/>
      <c r="AH744" s="639"/>
      <c r="AI744" s="639"/>
    </row>
    <row r="745" spans="31:35">
      <c r="AE745" s="636"/>
      <c r="AF745" s="639"/>
      <c r="AG745" s="639"/>
      <c r="AH745" s="639"/>
      <c r="AI745" s="639"/>
    </row>
    <row r="746" spans="31:35">
      <c r="AE746" s="636"/>
      <c r="AF746" s="639"/>
      <c r="AG746" s="639"/>
      <c r="AH746" s="639"/>
      <c r="AI746" s="639"/>
    </row>
    <row r="747" spans="31:35">
      <c r="AE747" s="636"/>
      <c r="AF747" s="639"/>
      <c r="AG747" s="639"/>
      <c r="AH747" s="639"/>
      <c r="AI747" s="639"/>
    </row>
    <row r="748" spans="31:35">
      <c r="AE748" s="636"/>
      <c r="AF748" s="639"/>
      <c r="AG748" s="639"/>
      <c r="AH748" s="639"/>
      <c r="AI748" s="639"/>
    </row>
    <row r="749" spans="31:35">
      <c r="AE749" s="636"/>
      <c r="AF749" s="639"/>
      <c r="AG749" s="639"/>
      <c r="AH749" s="639"/>
      <c r="AI749" s="639"/>
    </row>
    <row r="750" spans="31:35">
      <c r="AE750" s="636"/>
      <c r="AF750" s="639"/>
      <c r="AG750" s="639"/>
      <c r="AH750" s="639"/>
      <c r="AI750" s="639"/>
    </row>
    <row r="751" spans="31:35">
      <c r="AE751" s="636"/>
      <c r="AF751" s="639"/>
      <c r="AG751" s="639"/>
      <c r="AH751" s="639"/>
      <c r="AI751" s="639"/>
    </row>
    <row r="752" spans="31:35">
      <c r="AE752" s="636"/>
      <c r="AF752" s="639"/>
      <c r="AG752" s="639"/>
      <c r="AH752" s="639"/>
      <c r="AI752" s="639"/>
    </row>
    <row r="753" spans="31:35">
      <c r="AE753" s="636"/>
      <c r="AF753" s="639"/>
      <c r="AG753" s="639"/>
      <c r="AH753" s="639"/>
      <c r="AI753" s="639"/>
    </row>
    <row r="754" spans="31:35">
      <c r="AE754" s="636"/>
      <c r="AF754" s="639"/>
      <c r="AG754" s="639"/>
      <c r="AH754" s="639"/>
      <c r="AI754" s="639"/>
    </row>
    <row r="755" spans="31:35">
      <c r="AE755" s="636"/>
      <c r="AF755" s="639"/>
      <c r="AG755" s="639"/>
      <c r="AH755" s="639"/>
      <c r="AI755" s="639"/>
    </row>
    <row r="756" spans="31:35">
      <c r="AE756" s="636"/>
      <c r="AF756" s="639"/>
      <c r="AG756" s="639"/>
      <c r="AH756" s="639"/>
      <c r="AI756" s="639"/>
    </row>
    <row r="757" spans="31:35">
      <c r="AE757" s="636"/>
      <c r="AF757" s="639"/>
      <c r="AG757" s="639"/>
      <c r="AH757" s="639"/>
      <c r="AI757" s="639"/>
    </row>
    <row r="758" spans="31:35">
      <c r="AE758" s="636"/>
      <c r="AF758" s="639"/>
      <c r="AG758" s="639"/>
      <c r="AH758" s="639"/>
      <c r="AI758" s="639"/>
    </row>
    <row r="759" spans="31:35">
      <c r="AE759" s="636"/>
      <c r="AF759" s="639"/>
      <c r="AG759" s="639"/>
      <c r="AH759" s="639"/>
      <c r="AI759" s="639"/>
    </row>
    <row r="760" spans="31:35">
      <c r="AE760" s="636"/>
      <c r="AF760" s="639"/>
      <c r="AG760" s="639"/>
      <c r="AH760" s="639"/>
      <c r="AI760" s="639"/>
    </row>
    <row r="761" spans="31:35">
      <c r="AE761" s="636"/>
      <c r="AF761" s="639"/>
      <c r="AG761" s="639"/>
      <c r="AH761" s="639"/>
      <c r="AI761" s="639"/>
    </row>
    <row r="762" spans="31:35">
      <c r="AE762" s="636"/>
      <c r="AF762" s="639"/>
      <c r="AG762" s="639"/>
      <c r="AH762" s="639"/>
      <c r="AI762" s="639"/>
    </row>
    <row r="763" spans="31:35">
      <c r="AE763" s="636"/>
      <c r="AF763" s="639"/>
      <c r="AG763" s="639"/>
      <c r="AH763" s="639"/>
      <c r="AI763" s="639"/>
    </row>
    <row r="764" spans="31:35">
      <c r="AE764" s="636"/>
      <c r="AF764" s="639"/>
      <c r="AG764" s="639"/>
      <c r="AH764" s="639"/>
      <c r="AI764" s="639"/>
    </row>
    <row r="765" spans="31:35">
      <c r="AE765" s="636"/>
      <c r="AF765" s="639"/>
      <c r="AG765" s="639"/>
      <c r="AH765" s="639"/>
      <c r="AI765" s="639"/>
    </row>
    <row r="766" spans="31:35">
      <c r="AE766" s="636"/>
      <c r="AF766" s="639"/>
      <c r="AG766" s="639"/>
      <c r="AH766" s="639"/>
      <c r="AI766" s="639"/>
    </row>
    <row r="767" spans="31:35">
      <c r="AE767" s="636"/>
      <c r="AF767" s="639"/>
      <c r="AG767" s="639"/>
      <c r="AH767" s="639"/>
      <c r="AI767" s="639"/>
    </row>
    <row r="768" spans="31:35">
      <c r="AE768" s="636"/>
      <c r="AF768" s="639"/>
      <c r="AG768" s="639"/>
      <c r="AH768" s="639"/>
      <c r="AI768" s="639"/>
    </row>
    <row r="769" spans="31:35">
      <c r="AE769" s="636"/>
      <c r="AF769" s="639"/>
      <c r="AG769" s="639"/>
      <c r="AH769" s="639"/>
      <c r="AI769" s="639"/>
    </row>
    <row r="770" spans="31:35">
      <c r="AE770" s="636"/>
      <c r="AF770" s="639"/>
      <c r="AG770" s="639"/>
      <c r="AH770" s="639"/>
      <c r="AI770" s="639"/>
    </row>
    <row r="771" spans="31:35">
      <c r="AE771" s="636"/>
      <c r="AF771" s="639"/>
      <c r="AG771" s="639"/>
      <c r="AH771" s="639"/>
      <c r="AI771" s="639"/>
    </row>
    <row r="772" spans="31:35">
      <c r="AE772" s="636"/>
      <c r="AF772" s="639"/>
      <c r="AG772" s="639"/>
      <c r="AH772" s="639"/>
      <c r="AI772" s="639"/>
    </row>
    <row r="773" spans="31:35">
      <c r="AE773" s="636"/>
      <c r="AF773" s="639"/>
      <c r="AG773" s="639"/>
      <c r="AH773" s="639"/>
      <c r="AI773" s="639"/>
    </row>
    <row r="774" spans="31:35">
      <c r="AE774" s="636"/>
      <c r="AF774" s="639"/>
      <c r="AG774" s="639"/>
      <c r="AH774" s="639"/>
      <c r="AI774" s="639"/>
    </row>
    <row r="775" spans="31:35">
      <c r="AE775" s="636"/>
      <c r="AF775" s="639"/>
      <c r="AG775" s="639"/>
      <c r="AH775" s="639"/>
      <c r="AI775" s="639"/>
    </row>
    <row r="776" spans="31:35">
      <c r="AE776" s="636"/>
      <c r="AF776" s="639"/>
      <c r="AG776" s="639"/>
      <c r="AH776" s="639"/>
      <c r="AI776" s="639"/>
    </row>
    <row r="777" spans="31:35">
      <c r="AE777" s="636"/>
      <c r="AF777" s="639"/>
      <c r="AG777" s="639"/>
      <c r="AH777" s="639"/>
      <c r="AI777" s="639"/>
    </row>
    <row r="778" spans="31:35">
      <c r="AE778" s="636"/>
      <c r="AF778" s="639"/>
      <c r="AG778" s="639"/>
      <c r="AH778" s="639"/>
      <c r="AI778" s="639"/>
    </row>
    <row r="779" spans="31:35">
      <c r="AE779" s="636"/>
      <c r="AF779" s="639"/>
      <c r="AG779" s="639"/>
      <c r="AH779" s="639"/>
      <c r="AI779" s="639"/>
    </row>
    <row r="780" spans="31:35">
      <c r="AE780" s="636"/>
      <c r="AF780" s="639"/>
      <c r="AG780" s="639"/>
      <c r="AH780" s="639"/>
      <c r="AI780" s="639"/>
    </row>
    <row r="781" spans="31:35">
      <c r="AE781" s="636"/>
      <c r="AF781" s="639"/>
      <c r="AG781" s="639"/>
      <c r="AH781" s="639"/>
      <c r="AI781" s="639"/>
    </row>
    <row r="782" spans="31:35">
      <c r="AE782" s="636"/>
      <c r="AF782" s="639"/>
      <c r="AG782" s="639"/>
      <c r="AH782" s="639"/>
      <c r="AI782" s="639"/>
    </row>
    <row r="783" spans="31:35">
      <c r="AE783" s="636"/>
      <c r="AF783" s="639"/>
      <c r="AG783" s="639"/>
      <c r="AH783" s="639"/>
      <c r="AI783" s="639"/>
    </row>
    <row r="784" spans="31:35">
      <c r="AE784" s="636"/>
      <c r="AF784" s="639"/>
      <c r="AG784" s="639"/>
      <c r="AH784" s="639"/>
      <c r="AI784" s="639"/>
    </row>
    <row r="785" spans="31:35">
      <c r="AE785" s="636"/>
      <c r="AF785" s="639"/>
      <c r="AG785" s="639"/>
      <c r="AH785" s="639"/>
      <c r="AI785" s="639"/>
    </row>
    <row r="786" spans="31:35">
      <c r="AE786" s="636"/>
      <c r="AF786" s="639"/>
      <c r="AG786" s="639"/>
      <c r="AH786" s="639"/>
      <c r="AI786" s="639"/>
    </row>
    <row r="787" spans="31:35">
      <c r="AE787" s="636"/>
      <c r="AF787" s="639"/>
      <c r="AG787" s="639"/>
      <c r="AH787" s="639"/>
      <c r="AI787" s="639"/>
    </row>
    <row r="788" spans="31:35">
      <c r="AE788" s="636"/>
      <c r="AF788" s="639"/>
      <c r="AG788" s="639"/>
      <c r="AH788" s="639"/>
      <c r="AI788" s="639"/>
    </row>
    <row r="789" spans="31:35">
      <c r="AE789" s="636"/>
      <c r="AF789" s="639"/>
      <c r="AG789" s="639"/>
      <c r="AH789" s="639"/>
      <c r="AI789" s="639"/>
    </row>
    <row r="790" spans="31:35">
      <c r="AE790" s="636"/>
      <c r="AF790" s="639"/>
      <c r="AG790" s="639"/>
      <c r="AH790" s="639"/>
      <c r="AI790" s="639"/>
    </row>
    <row r="791" spans="31:35">
      <c r="AE791" s="636"/>
      <c r="AF791" s="639"/>
      <c r="AG791" s="639"/>
      <c r="AH791" s="639"/>
      <c r="AI791" s="639"/>
    </row>
    <row r="792" spans="31:35">
      <c r="AE792" s="636"/>
      <c r="AF792" s="639"/>
      <c r="AG792" s="639"/>
      <c r="AH792" s="639"/>
      <c r="AI792" s="639"/>
    </row>
    <row r="793" spans="31:35">
      <c r="AE793" s="636"/>
      <c r="AF793" s="639"/>
      <c r="AG793" s="639"/>
      <c r="AH793" s="639"/>
      <c r="AI793" s="639"/>
    </row>
    <row r="794" spans="31:35">
      <c r="AE794" s="636"/>
      <c r="AF794" s="639"/>
      <c r="AG794" s="639"/>
      <c r="AH794" s="639"/>
      <c r="AI794" s="639"/>
    </row>
    <row r="795" spans="31:35">
      <c r="AE795" s="636"/>
      <c r="AF795" s="639"/>
      <c r="AG795" s="639"/>
      <c r="AH795" s="639"/>
      <c r="AI795" s="639"/>
    </row>
    <row r="796" spans="31:35">
      <c r="AE796" s="636"/>
      <c r="AF796" s="639"/>
      <c r="AG796" s="639"/>
      <c r="AH796" s="639"/>
      <c r="AI796" s="639"/>
    </row>
    <row r="797" spans="31:35">
      <c r="AE797" s="636"/>
      <c r="AF797" s="639"/>
      <c r="AG797" s="639"/>
      <c r="AH797" s="639"/>
      <c r="AI797" s="639"/>
    </row>
    <row r="798" spans="31:35">
      <c r="AE798" s="636"/>
      <c r="AF798" s="639"/>
      <c r="AG798" s="639"/>
      <c r="AH798" s="639"/>
      <c r="AI798" s="639"/>
    </row>
    <row r="799" spans="31:35">
      <c r="AE799" s="636"/>
      <c r="AF799" s="639"/>
      <c r="AG799" s="639"/>
      <c r="AH799" s="639"/>
      <c r="AI799" s="639"/>
    </row>
    <row r="800" spans="31:35">
      <c r="AE800" s="636"/>
      <c r="AF800" s="639"/>
      <c r="AG800" s="639"/>
      <c r="AH800" s="639"/>
      <c r="AI800" s="639"/>
    </row>
    <row r="801" spans="31:35">
      <c r="AE801" s="636"/>
      <c r="AF801" s="639"/>
      <c r="AG801" s="639"/>
      <c r="AH801" s="639"/>
      <c r="AI801" s="639"/>
    </row>
    <row r="802" spans="31:35">
      <c r="AE802" s="636"/>
      <c r="AF802" s="639"/>
      <c r="AG802" s="639"/>
      <c r="AH802" s="639"/>
      <c r="AI802" s="639"/>
    </row>
    <row r="803" spans="31:35">
      <c r="AE803" s="636"/>
      <c r="AF803" s="639"/>
      <c r="AG803" s="639"/>
      <c r="AH803" s="639"/>
      <c r="AI803" s="639"/>
    </row>
    <row r="804" spans="31:35">
      <c r="AE804" s="636"/>
      <c r="AF804" s="639"/>
      <c r="AG804" s="639"/>
      <c r="AH804" s="639"/>
      <c r="AI804" s="639"/>
    </row>
    <row r="805" spans="31:35">
      <c r="AE805" s="636"/>
      <c r="AF805" s="639"/>
      <c r="AG805" s="639"/>
      <c r="AH805" s="639"/>
      <c r="AI805" s="639"/>
    </row>
    <row r="806" spans="31:35">
      <c r="AE806" s="636"/>
      <c r="AF806" s="639"/>
      <c r="AG806" s="639"/>
      <c r="AH806" s="639"/>
      <c r="AI806" s="639"/>
    </row>
    <row r="807" spans="31:35">
      <c r="AE807" s="636"/>
      <c r="AF807" s="639"/>
      <c r="AG807" s="639"/>
      <c r="AH807" s="639"/>
      <c r="AI807" s="639"/>
    </row>
    <row r="808" spans="31:35">
      <c r="AE808" s="636"/>
      <c r="AF808" s="639"/>
      <c r="AG808" s="639"/>
      <c r="AH808" s="639"/>
      <c r="AI808" s="639"/>
    </row>
    <row r="809" spans="31:35">
      <c r="AE809" s="636"/>
      <c r="AF809" s="639"/>
      <c r="AG809" s="639"/>
      <c r="AH809" s="639"/>
      <c r="AI809" s="639"/>
    </row>
    <row r="810" spans="31:35">
      <c r="AE810" s="636"/>
      <c r="AF810" s="639"/>
      <c r="AG810" s="639"/>
      <c r="AH810" s="639"/>
      <c r="AI810" s="639"/>
    </row>
    <row r="811" spans="31:35">
      <c r="AE811" s="636"/>
      <c r="AF811" s="639"/>
      <c r="AG811" s="639"/>
      <c r="AH811" s="639"/>
      <c r="AI811" s="639"/>
    </row>
    <row r="812" spans="31:35">
      <c r="AE812" s="636"/>
      <c r="AF812" s="639"/>
      <c r="AG812" s="639"/>
      <c r="AH812" s="639"/>
      <c r="AI812" s="639"/>
    </row>
    <row r="813" spans="31:35">
      <c r="AE813" s="636"/>
      <c r="AF813" s="639"/>
      <c r="AG813" s="639"/>
      <c r="AH813" s="639"/>
      <c r="AI813" s="639"/>
    </row>
    <row r="814" spans="31:35">
      <c r="AE814" s="636"/>
      <c r="AF814" s="639"/>
      <c r="AG814" s="639"/>
      <c r="AH814" s="639"/>
      <c r="AI814" s="639"/>
    </row>
    <row r="815" spans="31:35">
      <c r="AE815" s="636"/>
      <c r="AF815" s="639"/>
      <c r="AG815" s="639"/>
      <c r="AH815" s="639"/>
      <c r="AI815" s="639"/>
    </row>
    <row r="816" spans="31:35">
      <c r="AE816" s="636"/>
      <c r="AF816" s="639"/>
      <c r="AG816" s="639"/>
      <c r="AH816" s="639"/>
      <c r="AI816" s="639"/>
    </row>
    <row r="817" spans="31:35">
      <c r="AE817" s="636"/>
      <c r="AF817" s="639"/>
      <c r="AG817" s="639"/>
      <c r="AH817" s="639"/>
      <c r="AI817" s="639"/>
    </row>
    <row r="818" spans="31:35">
      <c r="AE818" s="636"/>
      <c r="AF818" s="639"/>
      <c r="AG818" s="639"/>
      <c r="AH818" s="639"/>
      <c r="AI818" s="639"/>
    </row>
    <row r="819" spans="31:35">
      <c r="AE819" s="636"/>
      <c r="AF819" s="639"/>
      <c r="AG819" s="639"/>
      <c r="AH819" s="639"/>
      <c r="AI819" s="639"/>
    </row>
    <row r="820" spans="31:35">
      <c r="AE820" s="636"/>
      <c r="AF820" s="639"/>
      <c r="AG820" s="639"/>
      <c r="AH820" s="639"/>
      <c r="AI820" s="639"/>
    </row>
    <row r="821" spans="31:35">
      <c r="AE821" s="636"/>
      <c r="AF821" s="639"/>
      <c r="AG821" s="639"/>
      <c r="AH821" s="639"/>
      <c r="AI821" s="639"/>
    </row>
    <row r="822" spans="31:35">
      <c r="AE822" s="636"/>
      <c r="AF822" s="639"/>
      <c r="AG822" s="639"/>
      <c r="AH822" s="639"/>
      <c r="AI822" s="639"/>
    </row>
    <row r="823" spans="31:35">
      <c r="AE823" s="636"/>
      <c r="AF823" s="639"/>
      <c r="AG823" s="639"/>
      <c r="AH823" s="639"/>
      <c r="AI823" s="639"/>
    </row>
    <row r="824" spans="31:35">
      <c r="AE824" s="636"/>
      <c r="AF824" s="639"/>
      <c r="AG824" s="639"/>
      <c r="AH824" s="639"/>
      <c r="AI824" s="639"/>
    </row>
    <row r="825" spans="31:35">
      <c r="AE825" s="636"/>
      <c r="AF825" s="639"/>
      <c r="AG825" s="639"/>
      <c r="AH825" s="639"/>
      <c r="AI825" s="639"/>
    </row>
    <row r="826" spans="31:35">
      <c r="AE826" s="636"/>
      <c r="AF826" s="639"/>
      <c r="AG826" s="639"/>
      <c r="AH826" s="639"/>
      <c r="AI826" s="639"/>
    </row>
    <row r="827" spans="31:35">
      <c r="AE827" s="636"/>
      <c r="AF827" s="639"/>
      <c r="AG827" s="639"/>
      <c r="AH827" s="639"/>
      <c r="AI827" s="639"/>
    </row>
    <row r="828" spans="31:35">
      <c r="AE828" s="636"/>
      <c r="AF828" s="639"/>
      <c r="AG828" s="639"/>
      <c r="AH828" s="639"/>
      <c r="AI828" s="639"/>
    </row>
    <row r="829" spans="31:35">
      <c r="AE829" s="636"/>
      <c r="AF829" s="640"/>
      <c r="AG829" s="640"/>
      <c r="AH829" s="640"/>
      <c r="AI829" s="640"/>
    </row>
    <row r="830" spans="31:35">
      <c r="AE830" s="636"/>
      <c r="AF830" s="640"/>
      <c r="AG830" s="640"/>
      <c r="AH830" s="640"/>
      <c r="AI830" s="640"/>
    </row>
    <row r="831" spans="31:35">
      <c r="AE831" s="636"/>
      <c r="AF831" s="640"/>
      <c r="AG831" s="640"/>
      <c r="AH831" s="640"/>
      <c r="AI831" s="640"/>
    </row>
    <row r="832" spans="31:35">
      <c r="AE832" s="636"/>
      <c r="AF832" s="640"/>
      <c r="AG832" s="640"/>
      <c r="AH832" s="640"/>
      <c r="AI832" s="640"/>
    </row>
    <row r="833" spans="31:35">
      <c r="AE833" s="636"/>
      <c r="AF833" s="640"/>
      <c r="AG833" s="640"/>
      <c r="AH833" s="640"/>
      <c r="AI833" s="640"/>
    </row>
    <row r="834" spans="31:35">
      <c r="AE834" s="636"/>
      <c r="AF834" s="640"/>
      <c r="AG834" s="640"/>
      <c r="AH834" s="640"/>
      <c r="AI834" s="640"/>
    </row>
    <row r="835" spans="31:35">
      <c r="AE835" s="636"/>
      <c r="AF835" s="640"/>
      <c r="AG835" s="640"/>
      <c r="AH835" s="640"/>
      <c r="AI835" s="640"/>
    </row>
    <row r="836" spans="31:35">
      <c r="AE836" s="636"/>
      <c r="AF836" s="640"/>
      <c r="AG836" s="640"/>
      <c r="AH836" s="640"/>
      <c r="AI836" s="640"/>
    </row>
    <row r="837" spans="31:35">
      <c r="AE837" s="636"/>
      <c r="AF837" s="640"/>
      <c r="AG837" s="640"/>
      <c r="AH837" s="640"/>
      <c r="AI837" s="640"/>
    </row>
    <row r="838" spans="31:35">
      <c r="AE838" s="636"/>
      <c r="AF838" s="640"/>
      <c r="AG838" s="640"/>
      <c r="AH838" s="640"/>
      <c r="AI838" s="640"/>
    </row>
    <row r="839" spans="31:35">
      <c r="AE839" s="636"/>
      <c r="AF839" s="640"/>
      <c r="AG839" s="640"/>
      <c r="AH839" s="640"/>
      <c r="AI839" s="640"/>
    </row>
    <row r="840" spans="31:35">
      <c r="AE840" s="636"/>
      <c r="AF840" s="640"/>
      <c r="AG840" s="640"/>
      <c r="AH840" s="640"/>
      <c r="AI840" s="640"/>
    </row>
    <row r="841" spans="31:35">
      <c r="AE841" s="636"/>
      <c r="AF841" s="640"/>
      <c r="AG841" s="640"/>
      <c r="AH841" s="640"/>
      <c r="AI841" s="640"/>
    </row>
    <row r="842" spans="31:35">
      <c r="AE842" s="636"/>
      <c r="AF842" s="640"/>
      <c r="AG842" s="640"/>
      <c r="AH842" s="640"/>
      <c r="AI842" s="640"/>
    </row>
    <row r="843" spans="31:35">
      <c r="AE843" s="636"/>
      <c r="AF843" s="640"/>
      <c r="AG843" s="640"/>
      <c r="AH843" s="640"/>
      <c r="AI843" s="640"/>
    </row>
    <row r="844" spans="31:35">
      <c r="AE844" s="636"/>
      <c r="AF844" s="640"/>
      <c r="AG844" s="640"/>
      <c r="AH844" s="640"/>
      <c r="AI844" s="640"/>
    </row>
    <row r="845" spans="31:35">
      <c r="AE845" s="636"/>
      <c r="AF845" s="640"/>
      <c r="AG845" s="640"/>
      <c r="AH845" s="640"/>
      <c r="AI845" s="640"/>
    </row>
    <row r="846" spans="31:35">
      <c r="AE846" s="636"/>
      <c r="AF846" s="640"/>
      <c r="AG846" s="640"/>
      <c r="AH846" s="640"/>
      <c r="AI846" s="640"/>
    </row>
    <row r="847" spans="31:35">
      <c r="AE847" s="636"/>
      <c r="AF847" s="640"/>
      <c r="AG847" s="640"/>
      <c r="AH847" s="640"/>
      <c r="AI847" s="640"/>
    </row>
    <row r="848" spans="31:35">
      <c r="AE848" s="636"/>
      <c r="AF848" s="640"/>
      <c r="AG848" s="640"/>
      <c r="AH848" s="640"/>
      <c r="AI848" s="640"/>
    </row>
    <row r="849" spans="31:35">
      <c r="AE849" s="636"/>
      <c r="AF849" s="640"/>
      <c r="AG849" s="640"/>
      <c r="AH849" s="640"/>
      <c r="AI849" s="640"/>
    </row>
    <row r="850" spans="31:35">
      <c r="AE850" s="636"/>
      <c r="AF850" s="640"/>
      <c r="AG850" s="640"/>
      <c r="AH850" s="640"/>
      <c r="AI850" s="640"/>
    </row>
    <row r="851" spans="31:35">
      <c r="AE851" s="636"/>
      <c r="AF851" s="640"/>
      <c r="AG851" s="640"/>
      <c r="AH851" s="640"/>
      <c r="AI851" s="640"/>
    </row>
    <row r="852" spans="31:35">
      <c r="AE852" s="636"/>
      <c r="AF852" s="640"/>
      <c r="AG852" s="640"/>
      <c r="AH852" s="640"/>
      <c r="AI852" s="640"/>
    </row>
    <row r="853" spans="31:35">
      <c r="AE853" s="636"/>
      <c r="AF853" s="640"/>
      <c r="AG853" s="640"/>
      <c r="AH853" s="640"/>
      <c r="AI853" s="640"/>
    </row>
    <row r="854" spans="31:35">
      <c r="AE854" s="636"/>
      <c r="AF854" s="640"/>
      <c r="AG854" s="640"/>
      <c r="AH854" s="640"/>
      <c r="AI854" s="640"/>
    </row>
    <row r="855" spans="31:35">
      <c r="AE855" s="636"/>
      <c r="AF855" s="640"/>
      <c r="AG855" s="640"/>
      <c r="AH855" s="640"/>
      <c r="AI855" s="640"/>
    </row>
    <row r="856" spans="31:35">
      <c r="AE856" s="636"/>
      <c r="AF856" s="640"/>
      <c r="AG856" s="640"/>
      <c r="AH856" s="640"/>
      <c r="AI856" s="640"/>
    </row>
    <row r="857" spans="31:35">
      <c r="AE857" s="636"/>
      <c r="AF857" s="640"/>
      <c r="AG857" s="640"/>
      <c r="AH857" s="640"/>
      <c r="AI857" s="640"/>
    </row>
    <row r="858" spans="31:35">
      <c r="AE858" s="636"/>
      <c r="AF858" s="640"/>
      <c r="AG858" s="640"/>
      <c r="AH858" s="640"/>
      <c r="AI858" s="640"/>
    </row>
    <row r="859" spans="31:35">
      <c r="AE859" s="636"/>
      <c r="AF859" s="640"/>
      <c r="AG859" s="640"/>
      <c r="AH859" s="640"/>
      <c r="AI859" s="640"/>
    </row>
    <row r="860" spans="31:35">
      <c r="AE860" s="636"/>
      <c r="AF860" s="640"/>
      <c r="AG860" s="640"/>
      <c r="AH860" s="640"/>
      <c r="AI860" s="640"/>
    </row>
    <row r="861" spans="31:35">
      <c r="AE861" s="636"/>
      <c r="AF861" s="640"/>
      <c r="AG861" s="640"/>
      <c r="AH861" s="640"/>
      <c r="AI861" s="640"/>
    </row>
    <row r="862" spans="31:35">
      <c r="AE862" s="636"/>
      <c r="AF862" s="640"/>
      <c r="AG862" s="640"/>
      <c r="AH862" s="640"/>
      <c r="AI862" s="640"/>
    </row>
    <row r="863" spans="31:35">
      <c r="AE863" s="636"/>
      <c r="AF863" s="640"/>
      <c r="AG863" s="640"/>
      <c r="AH863" s="640"/>
      <c r="AI863" s="640"/>
    </row>
    <row r="864" spans="31:35">
      <c r="AE864" s="636"/>
      <c r="AF864" s="640"/>
      <c r="AG864" s="640"/>
      <c r="AH864" s="640"/>
      <c r="AI864" s="640"/>
    </row>
    <row r="865" spans="31:35">
      <c r="AE865" s="636"/>
      <c r="AF865" s="640"/>
      <c r="AG865" s="640"/>
      <c r="AH865" s="640"/>
      <c r="AI865" s="640"/>
    </row>
    <row r="866" spans="31:35">
      <c r="AE866" s="636"/>
      <c r="AF866" s="640"/>
      <c r="AG866" s="640"/>
      <c r="AH866" s="640"/>
      <c r="AI866" s="640"/>
    </row>
    <row r="867" spans="31:35">
      <c r="AE867" s="636"/>
      <c r="AF867" s="640"/>
      <c r="AG867" s="640"/>
      <c r="AH867" s="640"/>
      <c r="AI867" s="640"/>
    </row>
    <row r="868" spans="31:35">
      <c r="AE868" s="636"/>
      <c r="AF868" s="640"/>
      <c r="AG868" s="640"/>
      <c r="AH868" s="640"/>
      <c r="AI868" s="640"/>
    </row>
    <row r="869" spans="31:35">
      <c r="AE869" s="636"/>
      <c r="AF869" s="640"/>
      <c r="AG869" s="640"/>
      <c r="AH869" s="640"/>
      <c r="AI869" s="640"/>
    </row>
    <row r="870" spans="31:35">
      <c r="AE870" s="636"/>
      <c r="AF870" s="640"/>
      <c r="AG870" s="640"/>
      <c r="AH870" s="640"/>
      <c r="AI870" s="640"/>
    </row>
    <row r="871" spans="31:35">
      <c r="AE871" s="636"/>
      <c r="AF871" s="640"/>
      <c r="AG871" s="640"/>
      <c r="AH871" s="640"/>
      <c r="AI871" s="640"/>
    </row>
    <row r="872" spans="31:35">
      <c r="AE872" s="636"/>
      <c r="AF872" s="640"/>
      <c r="AG872" s="640"/>
      <c r="AH872" s="640"/>
      <c r="AI872" s="640"/>
    </row>
    <row r="873" spans="31:35">
      <c r="AE873" s="636"/>
      <c r="AF873" s="640"/>
      <c r="AG873" s="640"/>
      <c r="AH873" s="640"/>
      <c r="AI873" s="640"/>
    </row>
    <row r="874" spans="31:35">
      <c r="AF874" s="633"/>
      <c r="AG874" s="633"/>
      <c r="AH874" s="633"/>
      <c r="AI874" s="633"/>
    </row>
    <row r="875" spans="31:35">
      <c r="AF875" s="633"/>
      <c r="AG875" s="633"/>
      <c r="AH875" s="633"/>
      <c r="AI875" s="633"/>
    </row>
    <row r="876" spans="31:35">
      <c r="AF876" s="633"/>
      <c r="AG876" s="633"/>
      <c r="AH876" s="633"/>
      <c r="AI876" s="633"/>
    </row>
    <row r="877" spans="31:35">
      <c r="AF877" s="633"/>
      <c r="AG877" s="633"/>
      <c r="AH877" s="633"/>
      <c r="AI877" s="633"/>
    </row>
    <row r="878" spans="31:35">
      <c r="AF878" s="633"/>
      <c r="AG878" s="633"/>
      <c r="AH878" s="633"/>
      <c r="AI878" s="633"/>
    </row>
    <row r="879" spans="31:35">
      <c r="AF879" s="633"/>
      <c r="AG879" s="633"/>
      <c r="AH879" s="633"/>
      <c r="AI879" s="633"/>
    </row>
    <row r="880" spans="31:35">
      <c r="AF880" s="633"/>
      <c r="AG880" s="633"/>
      <c r="AH880" s="633"/>
      <c r="AI880" s="633"/>
    </row>
    <row r="881" spans="32:35">
      <c r="AF881" s="633"/>
      <c r="AG881" s="633"/>
      <c r="AH881" s="633"/>
      <c r="AI881" s="633"/>
    </row>
    <row r="882" spans="32:35">
      <c r="AF882" s="633"/>
      <c r="AG882" s="633"/>
      <c r="AH882" s="633"/>
      <c r="AI882" s="633"/>
    </row>
    <row r="883" spans="32:35">
      <c r="AF883" s="633"/>
      <c r="AG883" s="633"/>
      <c r="AH883" s="633"/>
      <c r="AI883" s="633"/>
    </row>
    <row r="884" spans="32:35">
      <c r="AF884" s="633"/>
      <c r="AG884" s="633"/>
      <c r="AH884" s="633"/>
      <c r="AI884" s="633"/>
    </row>
    <row r="885" spans="32:35">
      <c r="AF885" s="633"/>
      <c r="AG885" s="633"/>
      <c r="AH885" s="633"/>
      <c r="AI885" s="633"/>
    </row>
    <row r="886" spans="32:35">
      <c r="AF886" s="633"/>
      <c r="AG886" s="633"/>
      <c r="AH886" s="633"/>
      <c r="AI886" s="633"/>
    </row>
    <row r="887" spans="32:35">
      <c r="AF887" s="633"/>
      <c r="AG887" s="633"/>
      <c r="AH887" s="633"/>
      <c r="AI887" s="633"/>
    </row>
    <row r="888" spans="32:35">
      <c r="AF888" s="633"/>
      <c r="AG888" s="633"/>
      <c r="AH888" s="633"/>
      <c r="AI888" s="633"/>
    </row>
    <row r="889" spans="32:35">
      <c r="AF889" s="633"/>
      <c r="AG889" s="633"/>
      <c r="AH889" s="633"/>
      <c r="AI889" s="633"/>
    </row>
    <row r="890" spans="32:35">
      <c r="AF890" s="633"/>
      <c r="AG890" s="633"/>
      <c r="AH890" s="633"/>
      <c r="AI890" s="633"/>
    </row>
    <row r="891" spans="32:35">
      <c r="AF891" s="633"/>
      <c r="AG891" s="633"/>
      <c r="AH891" s="633"/>
      <c r="AI891" s="633"/>
    </row>
    <row r="892" spans="32:35">
      <c r="AF892" s="633"/>
      <c r="AG892" s="633"/>
      <c r="AH892" s="633"/>
      <c r="AI892" s="633"/>
    </row>
    <row r="893" spans="32:35">
      <c r="AF893" s="633"/>
      <c r="AG893" s="633"/>
      <c r="AH893" s="633"/>
      <c r="AI893" s="633"/>
    </row>
    <row r="894" spans="32:35">
      <c r="AF894" s="633"/>
      <c r="AG894" s="633"/>
      <c r="AH894" s="633"/>
      <c r="AI894" s="633"/>
    </row>
    <row r="895" spans="32:35">
      <c r="AF895" s="633"/>
      <c r="AG895" s="633"/>
      <c r="AH895" s="633"/>
      <c r="AI895" s="633"/>
    </row>
    <row r="896" spans="32:35">
      <c r="AF896" s="633"/>
      <c r="AG896" s="633"/>
      <c r="AH896" s="633"/>
      <c r="AI896" s="633"/>
    </row>
    <row r="897" spans="32:35">
      <c r="AF897" s="633"/>
      <c r="AG897" s="633"/>
      <c r="AH897" s="633"/>
      <c r="AI897" s="633"/>
    </row>
    <row r="898" spans="32:35">
      <c r="AF898" s="633"/>
      <c r="AG898" s="633"/>
      <c r="AH898" s="633"/>
      <c r="AI898" s="633"/>
    </row>
    <row r="899" spans="32:35">
      <c r="AF899" s="633"/>
      <c r="AG899" s="633"/>
      <c r="AH899" s="633"/>
      <c r="AI899" s="633"/>
    </row>
    <row r="900" spans="32:35">
      <c r="AF900" s="633"/>
      <c r="AG900" s="633"/>
      <c r="AH900" s="633"/>
      <c r="AI900" s="633"/>
    </row>
    <row r="901" spans="32:35">
      <c r="AF901" s="633"/>
      <c r="AG901" s="633"/>
      <c r="AH901" s="633"/>
      <c r="AI901" s="633"/>
    </row>
    <row r="902" spans="32:35">
      <c r="AF902" s="633"/>
      <c r="AG902" s="633"/>
      <c r="AH902" s="633"/>
      <c r="AI902" s="633"/>
    </row>
    <row r="903" spans="32:35">
      <c r="AF903" s="633"/>
      <c r="AG903" s="633"/>
      <c r="AH903" s="633"/>
      <c r="AI903" s="633"/>
    </row>
    <row r="904" spans="32:35">
      <c r="AF904" s="633"/>
      <c r="AG904" s="633"/>
      <c r="AH904" s="633"/>
      <c r="AI904" s="633"/>
    </row>
    <row r="905" spans="32:35">
      <c r="AF905" s="633"/>
      <c r="AG905" s="633"/>
      <c r="AH905" s="633"/>
      <c r="AI905" s="633"/>
    </row>
    <row r="906" spans="32:35">
      <c r="AF906" s="633"/>
      <c r="AG906" s="633"/>
      <c r="AH906" s="633"/>
      <c r="AI906" s="633"/>
    </row>
    <row r="907" spans="32:35">
      <c r="AF907" s="633"/>
      <c r="AG907" s="633"/>
      <c r="AH907" s="633"/>
      <c r="AI907" s="633"/>
    </row>
    <row r="908" spans="32:35">
      <c r="AF908" s="633"/>
      <c r="AG908" s="633"/>
      <c r="AH908" s="633"/>
      <c r="AI908" s="633"/>
    </row>
    <row r="909" spans="32:35">
      <c r="AF909" s="633"/>
      <c r="AG909" s="633"/>
      <c r="AH909" s="633"/>
      <c r="AI909" s="633"/>
    </row>
    <row r="910" spans="32:35">
      <c r="AF910" s="633"/>
      <c r="AG910" s="633"/>
      <c r="AH910" s="633"/>
      <c r="AI910" s="633"/>
    </row>
    <row r="911" spans="32:35">
      <c r="AF911" s="633"/>
      <c r="AG911" s="633"/>
      <c r="AH911" s="633"/>
      <c r="AI911" s="633"/>
    </row>
    <row r="912" spans="32:35">
      <c r="AF912" s="633"/>
      <c r="AG912" s="633"/>
      <c r="AH912" s="633"/>
      <c r="AI912" s="633"/>
    </row>
    <row r="913" spans="32:35">
      <c r="AF913" s="633"/>
      <c r="AG913" s="633"/>
      <c r="AH913" s="633"/>
      <c r="AI913" s="633"/>
    </row>
    <row r="914" spans="32:35">
      <c r="AF914" s="633"/>
      <c r="AG914" s="633"/>
      <c r="AH914" s="633"/>
      <c r="AI914" s="633"/>
    </row>
    <row r="915" spans="32:35">
      <c r="AF915" s="633"/>
      <c r="AG915" s="633"/>
      <c r="AH915" s="633"/>
      <c r="AI915" s="633"/>
    </row>
    <row r="916" spans="32:35">
      <c r="AF916" s="633"/>
      <c r="AG916" s="633"/>
      <c r="AH916" s="633"/>
      <c r="AI916" s="633"/>
    </row>
    <row r="917" spans="32:35">
      <c r="AF917" s="633"/>
      <c r="AG917" s="633"/>
      <c r="AH917" s="633"/>
      <c r="AI917" s="633"/>
    </row>
    <row r="918" spans="32:35">
      <c r="AF918" s="633"/>
      <c r="AG918" s="633"/>
      <c r="AH918" s="633"/>
      <c r="AI918" s="633"/>
    </row>
    <row r="919" spans="32:35">
      <c r="AF919" s="633"/>
      <c r="AG919" s="633"/>
      <c r="AH919" s="633"/>
      <c r="AI919" s="633"/>
    </row>
    <row r="920" spans="32:35">
      <c r="AF920" s="633"/>
      <c r="AG920" s="633"/>
      <c r="AH920" s="633"/>
      <c r="AI920" s="633"/>
    </row>
    <row r="921" spans="32:35">
      <c r="AF921" s="633"/>
      <c r="AG921" s="633"/>
      <c r="AH921" s="633"/>
      <c r="AI921" s="633"/>
    </row>
    <row r="922" spans="32:35">
      <c r="AF922" s="633"/>
      <c r="AG922" s="633"/>
      <c r="AH922" s="633"/>
      <c r="AI922" s="633"/>
    </row>
    <row r="923" spans="32:35">
      <c r="AF923" s="633"/>
      <c r="AG923" s="633"/>
      <c r="AH923" s="633"/>
      <c r="AI923" s="633"/>
    </row>
    <row r="924" spans="32:35">
      <c r="AF924" s="633"/>
      <c r="AG924" s="633"/>
      <c r="AH924" s="633"/>
      <c r="AI924" s="633"/>
    </row>
    <row r="925" spans="32:35">
      <c r="AF925" s="633"/>
      <c r="AG925" s="633"/>
      <c r="AH925" s="633"/>
      <c r="AI925" s="633"/>
    </row>
    <row r="926" spans="32:35">
      <c r="AF926" s="633"/>
      <c r="AG926" s="633"/>
      <c r="AH926" s="633"/>
      <c r="AI926" s="633"/>
    </row>
    <row r="927" spans="32:35">
      <c r="AF927" s="633"/>
      <c r="AG927" s="633"/>
      <c r="AH927" s="633"/>
      <c r="AI927" s="633"/>
    </row>
    <row r="928" spans="32:35">
      <c r="AF928" s="633"/>
      <c r="AG928" s="633"/>
      <c r="AH928" s="633"/>
      <c r="AI928" s="633"/>
    </row>
    <row r="929" spans="32:35">
      <c r="AF929" s="633"/>
      <c r="AG929" s="633"/>
      <c r="AH929" s="633"/>
      <c r="AI929" s="633"/>
    </row>
    <row r="930" spans="32:35">
      <c r="AF930" s="633"/>
      <c r="AG930" s="633"/>
      <c r="AH930" s="633"/>
      <c r="AI930" s="633"/>
    </row>
    <row r="931" spans="32:35">
      <c r="AF931" s="633"/>
      <c r="AG931" s="633"/>
      <c r="AH931" s="633"/>
      <c r="AI931" s="633"/>
    </row>
    <row r="932" spans="32:35">
      <c r="AF932" s="633"/>
      <c r="AG932" s="633"/>
      <c r="AH932" s="633"/>
      <c r="AI932" s="633"/>
    </row>
    <row r="933" spans="32:35">
      <c r="AF933" s="633"/>
      <c r="AG933" s="633"/>
      <c r="AH933" s="633"/>
      <c r="AI933" s="633"/>
    </row>
    <row r="934" spans="32:35">
      <c r="AF934" s="633"/>
      <c r="AG934" s="633"/>
      <c r="AH934" s="633"/>
      <c r="AI934" s="633"/>
    </row>
    <row r="935" spans="32:35">
      <c r="AF935" s="633"/>
      <c r="AG935" s="633"/>
      <c r="AH935" s="633"/>
      <c r="AI935" s="633"/>
    </row>
    <row r="936" spans="32:35">
      <c r="AF936" s="633"/>
      <c r="AG936" s="633"/>
      <c r="AH936" s="633"/>
      <c r="AI936" s="633"/>
    </row>
    <row r="937" spans="32:35">
      <c r="AF937" s="633"/>
      <c r="AG937" s="633"/>
      <c r="AH937" s="633"/>
      <c r="AI937" s="633"/>
    </row>
    <row r="938" spans="32:35">
      <c r="AF938" s="633"/>
      <c r="AG938" s="633"/>
      <c r="AH938" s="633"/>
      <c r="AI938" s="633"/>
    </row>
    <row r="939" spans="32:35">
      <c r="AF939" s="633"/>
      <c r="AG939" s="633"/>
      <c r="AH939" s="633"/>
      <c r="AI939" s="633"/>
    </row>
    <row r="940" spans="32:35">
      <c r="AF940" s="633"/>
      <c r="AG940" s="633"/>
      <c r="AH940" s="633"/>
      <c r="AI940" s="633"/>
    </row>
    <row r="941" spans="32:35">
      <c r="AF941" s="633"/>
      <c r="AG941" s="633"/>
      <c r="AH941" s="633"/>
      <c r="AI941" s="633"/>
    </row>
    <row r="942" spans="32:35">
      <c r="AF942" s="633"/>
      <c r="AG942" s="633"/>
      <c r="AH942" s="633"/>
      <c r="AI942" s="633"/>
    </row>
    <row r="943" spans="32:35">
      <c r="AF943" s="633"/>
      <c r="AG943" s="633"/>
      <c r="AH943" s="633"/>
      <c r="AI943" s="633"/>
    </row>
    <row r="944" spans="32:35">
      <c r="AF944" s="633"/>
      <c r="AG944" s="633"/>
      <c r="AH944" s="633"/>
      <c r="AI944" s="633"/>
    </row>
    <row r="945" spans="32:35">
      <c r="AF945" s="633"/>
      <c r="AG945" s="633"/>
      <c r="AH945" s="633"/>
      <c r="AI945" s="633"/>
    </row>
    <row r="946" spans="32:35">
      <c r="AF946" s="633"/>
      <c r="AG946" s="633"/>
      <c r="AH946" s="633"/>
      <c r="AI946" s="633"/>
    </row>
    <row r="947" spans="32:35">
      <c r="AF947" s="633"/>
      <c r="AG947" s="633"/>
      <c r="AH947" s="633"/>
      <c r="AI947" s="633"/>
    </row>
    <row r="948" spans="32:35">
      <c r="AF948" s="633"/>
      <c r="AG948" s="633"/>
      <c r="AH948" s="633"/>
      <c r="AI948" s="633"/>
    </row>
    <row r="949" spans="32:35">
      <c r="AF949" s="633"/>
      <c r="AG949" s="633"/>
      <c r="AH949" s="633"/>
      <c r="AI949" s="633"/>
    </row>
    <row r="950" spans="32:35">
      <c r="AF950" s="633"/>
      <c r="AG950" s="633"/>
      <c r="AH950" s="633"/>
      <c r="AI950" s="633"/>
    </row>
    <row r="951" spans="32:35">
      <c r="AF951" s="633"/>
      <c r="AG951" s="633"/>
      <c r="AH951" s="633"/>
      <c r="AI951" s="633"/>
    </row>
    <row r="952" spans="32:35">
      <c r="AF952" s="633"/>
      <c r="AG952" s="633"/>
      <c r="AH952" s="633"/>
      <c r="AI952" s="633"/>
    </row>
    <row r="953" spans="32:35">
      <c r="AF953" s="633"/>
      <c r="AG953" s="633"/>
      <c r="AH953" s="633"/>
      <c r="AI953" s="633"/>
    </row>
    <row r="954" spans="32:35">
      <c r="AF954" s="633"/>
      <c r="AG954" s="633"/>
      <c r="AH954" s="633"/>
      <c r="AI954" s="633"/>
    </row>
    <row r="955" spans="32:35">
      <c r="AF955" s="633"/>
      <c r="AG955" s="633"/>
      <c r="AH955" s="633"/>
      <c r="AI955" s="633"/>
    </row>
    <row r="956" spans="32:35">
      <c r="AF956" s="633"/>
      <c r="AG956" s="633"/>
      <c r="AH956" s="633"/>
      <c r="AI956" s="633"/>
    </row>
    <row r="957" spans="32:35">
      <c r="AF957" s="633"/>
      <c r="AG957" s="633"/>
      <c r="AH957" s="633"/>
      <c r="AI957" s="633"/>
    </row>
    <row r="958" spans="32:35">
      <c r="AF958" s="633"/>
      <c r="AG958" s="633"/>
      <c r="AH958" s="633"/>
      <c r="AI958" s="633"/>
    </row>
    <row r="959" spans="32:35">
      <c r="AF959" s="633"/>
      <c r="AG959" s="633"/>
      <c r="AH959" s="633"/>
      <c r="AI959" s="633"/>
    </row>
    <row r="960" spans="32:35">
      <c r="AF960" s="633"/>
      <c r="AG960" s="633"/>
      <c r="AH960" s="633"/>
      <c r="AI960" s="633"/>
    </row>
    <row r="961" spans="32:35">
      <c r="AF961" s="633"/>
      <c r="AG961" s="633"/>
      <c r="AH961" s="633"/>
      <c r="AI961" s="633"/>
    </row>
    <row r="962" spans="32:35">
      <c r="AF962" s="633"/>
      <c r="AG962" s="633"/>
      <c r="AH962" s="633"/>
      <c r="AI962" s="633"/>
    </row>
    <row r="963" spans="32:35">
      <c r="AF963" s="633"/>
      <c r="AG963" s="633"/>
      <c r="AH963" s="633"/>
      <c r="AI963" s="633"/>
    </row>
    <row r="964" spans="32:35">
      <c r="AF964" s="633"/>
      <c r="AG964" s="633"/>
      <c r="AH964" s="633"/>
      <c r="AI964" s="633"/>
    </row>
    <row r="965" spans="32:35">
      <c r="AF965" s="633"/>
      <c r="AG965" s="633"/>
      <c r="AH965" s="633"/>
      <c r="AI965" s="633"/>
    </row>
    <row r="966" spans="32:35">
      <c r="AF966" s="633"/>
      <c r="AG966" s="633"/>
      <c r="AH966" s="633"/>
      <c r="AI966" s="633"/>
    </row>
    <row r="967" spans="32:35">
      <c r="AF967" s="633"/>
      <c r="AG967" s="633"/>
      <c r="AH967" s="633"/>
      <c r="AI967" s="633"/>
    </row>
    <row r="968" spans="32:35">
      <c r="AF968" s="633"/>
      <c r="AG968" s="633"/>
      <c r="AH968" s="633"/>
      <c r="AI968" s="633"/>
    </row>
    <row r="969" spans="32:35">
      <c r="AF969" s="633"/>
      <c r="AG969" s="633"/>
      <c r="AH969" s="633"/>
      <c r="AI969" s="633"/>
    </row>
    <row r="970" spans="32:35">
      <c r="AF970" s="633"/>
      <c r="AG970" s="633"/>
      <c r="AH970" s="633"/>
      <c r="AI970" s="633"/>
    </row>
    <row r="971" spans="32:35">
      <c r="AF971" s="633"/>
      <c r="AG971" s="633"/>
      <c r="AH971" s="633"/>
      <c r="AI971" s="633"/>
    </row>
    <row r="972" spans="32:35">
      <c r="AF972" s="633"/>
      <c r="AG972" s="633"/>
      <c r="AH972" s="633"/>
      <c r="AI972" s="633"/>
    </row>
    <row r="973" spans="32:35">
      <c r="AF973" s="633"/>
      <c r="AG973" s="633"/>
      <c r="AH973" s="633"/>
      <c r="AI973" s="633"/>
    </row>
    <row r="974" spans="32:35">
      <c r="AF974" s="633"/>
      <c r="AG974" s="633"/>
      <c r="AH974" s="633"/>
      <c r="AI974" s="633"/>
    </row>
    <row r="975" spans="32:35">
      <c r="AF975" s="633"/>
      <c r="AG975" s="633"/>
      <c r="AH975" s="633"/>
      <c r="AI975" s="633"/>
    </row>
    <row r="976" spans="32:35">
      <c r="AF976" s="633"/>
      <c r="AG976" s="633"/>
      <c r="AH976" s="633"/>
      <c r="AI976" s="633"/>
    </row>
    <row r="977" spans="32:35">
      <c r="AF977" s="633"/>
      <c r="AG977" s="633"/>
      <c r="AH977" s="633"/>
      <c r="AI977" s="633"/>
    </row>
    <row r="978" spans="32:35">
      <c r="AF978" s="633"/>
      <c r="AG978" s="633"/>
      <c r="AH978" s="633"/>
      <c r="AI978" s="633"/>
    </row>
    <row r="979" spans="32:35">
      <c r="AF979" s="633"/>
      <c r="AG979" s="633"/>
      <c r="AH979" s="633"/>
      <c r="AI979" s="633"/>
    </row>
    <row r="980" spans="32:35">
      <c r="AF980" s="633"/>
      <c r="AG980" s="633"/>
      <c r="AH980" s="633"/>
      <c r="AI980" s="633"/>
    </row>
    <row r="981" spans="32:35">
      <c r="AF981" s="633"/>
      <c r="AG981" s="633"/>
      <c r="AH981" s="633"/>
      <c r="AI981" s="633"/>
    </row>
    <row r="982" spans="32:35">
      <c r="AF982" s="633"/>
      <c r="AG982" s="633"/>
      <c r="AH982" s="633"/>
      <c r="AI982" s="633"/>
    </row>
    <row r="983" spans="32:35">
      <c r="AF983" s="633"/>
      <c r="AG983" s="633"/>
      <c r="AH983" s="633"/>
      <c r="AI983" s="633"/>
    </row>
    <row r="984" spans="32:35">
      <c r="AF984" s="633"/>
      <c r="AG984" s="633"/>
      <c r="AH984" s="633"/>
      <c r="AI984" s="633"/>
    </row>
    <row r="985" spans="32:35">
      <c r="AF985" s="633"/>
      <c r="AG985" s="633"/>
      <c r="AH985" s="633"/>
      <c r="AI985" s="633"/>
    </row>
    <row r="986" spans="32:35">
      <c r="AF986" s="633"/>
      <c r="AG986" s="633"/>
      <c r="AH986" s="633"/>
      <c r="AI986" s="633"/>
    </row>
    <row r="987" spans="32:35">
      <c r="AF987" s="633"/>
      <c r="AG987" s="633"/>
      <c r="AH987" s="633"/>
      <c r="AI987" s="633"/>
    </row>
    <row r="988" spans="32:35">
      <c r="AF988" s="633"/>
      <c r="AG988" s="633"/>
      <c r="AH988" s="633"/>
      <c r="AI988" s="633"/>
    </row>
    <row r="989" spans="32:35">
      <c r="AF989" s="633"/>
      <c r="AG989" s="633"/>
      <c r="AH989" s="633"/>
      <c r="AI989" s="633"/>
    </row>
    <row r="990" spans="32:35">
      <c r="AF990" s="633"/>
      <c r="AG990" s="633"/>
      <c r="AH990" s="633"/>
      <c r="AI990" s="633"/>
    </row>
    <row r="991" spans="32:35">
      <c r="AF991" s="633"/>
      <c r="AG991" s="633"/>
      <c r="AH991" s="633"/>
      <c r="AI991" s="633"/>
    </row>
    <row r="992" spans="32:35">
      <c r="AF992" s="633"/>
      <c r="AG992" s="633"/>
      <c r="AH992" s="633"/>
      <c r="AI992" s="633"/>
    </row>
    <row r="993" spans="32:35">
      <c r="AF993" s="633"/>
      <c r="AG993" s="633"/>
      <c r="AH993" s="633"/>
      <c r="AI993" s="633"/>
    </row>
    <row r="994" spans="32:35">
      <c r="AF994" s="633"/>
      <c r="AG994" s="633"/>
      <c r="AH994" s="633"/>
      <c r="AI994" s="633"/>
    </row>
    <row r="995" spans="32:35">
      <c r="AF995" s="633"/>
      <c r="AG995" s="633"/>
      <c r="AH995" s="633"/>
      <c r="AI995" s="633"/>
    </row>
    <row r="996" spans="32:35">
      <c r="AF996" s="633"/>
      <c r="AG996" s="633"/>
      <c r="AH996" s="633"/>
      <c r="AI996" s="633"/>
    </row>
    <row r="997" spans="32:35">
      <c r="AF997" s="633"/>
      <c r="AG997" s="633"/>
      <c r="AH997" s="633"/>
      <c r="AI997" s="633"/>
    </row>
    <row r="998" spans="32:35">
      <c r="AF998" s="633"/>
      <c r="AG998" s="633"/>
      <c r="AH998" s="633"/>
      <c r="AI998" s="633"/>
    </row>
    <row r="999" spans="32:35">
      <c r="AF999" s="633"/>
      <c r="AG999" s="633"/>
      <c r="AH999" s="633"/>
      <c r="AI999" s="633"/>
    </row>
    <row r="1000" spans="32:35">
      <c r="AF1000" s="633"/>
      <c r="AG1000" s="633"/>
      <c r="AH1000" s="633"/>
      <c r="AI1000" s="633"/>
    </row>
    <row r="1001" spans="32:35">
      <c r="AF1001" s="633"/>
      <c r="AG1001" s="633"/>
      <c r="AH1001" s="633"/>
      <c r="AI1001" s="633"/>
    </row>
    <row r="1002" spans="32:35">
      <c r="AF1002" s="633"/>
      <c r="AG1002" s="633"/>
      <c r="AH1002" s="633"/>
      <c r="AI1002" s="633"/>
    </row>
    <row r="1003" spans="32:35">
      <c r="AF1003" s="633"/>
      <c r="AG1003" s="633"/>
      <c r="AH1003" s="633"/>
      <c r="AI1003" s="633"/>
    </row>
    <row r="1004" spans="32:35">
      <c r="AF1004" s="633"/>
      <c r="AG1004" s="633"/>
      <c r="AH1004" s="633"/>
      <c r="AI1004" s="633"/>
    </row>
    <row r="1005" spans="32:35">
      <c r="AF1005" s="633"/>
      <c r="AG1005" s="633"/>
      <c r="AH1005" s="633"/>
      <c r="AI1005" s="633"/>
    </row>
    <row r="1006" spans="32:35">
      <c r="AF1006" s="633"/>
      <c r="AG1006" s="633"/>
      <c r="AH1006" s="633"/>
      <c r="AI1006" s="633"/>
    </row>
    <row r="1007" spans="32:35">
      <c r="AF1007" s="633"/>
      <c r="AG1007" s="633"/>
      <c r="AH1007" s="633"/>
      <c r="AI1007" s="633"/>
    </row>
    <row r="1008" spans="32:35">
      <c r="AF1008" s="633"/>
      <c r="AG1008" s="633"/>
      <c r="AH1008" s="633"/>
      <c r="AI1008" s="633"/>
    </row>
    <row r="1009" spans="32:35">
      <c r="AF1009" s="633"/>
      <c r="AG1009" s="633"/>
      <c r="AH1009" s="633"/>
      <c r="AI1009" s="633"/>
    </row>
    <row r="1010" spans="32:35">
      <c r="AF1010" s="633"/>
      <c r="AG1010" s="633"/>
      <c r="AH1010" s="633"/>
      <c r="AI1010" s="633"/>
    </row>
    <row r="1011" spans="32:35">
      <c r="AF1011" s="633"/>
      <c r="AG1011" s="633"/>
      <c r="AH1011" s="633"/>
      <c r="AI1011" s="633"/>
    </row>
    <row r="1012" spans="32:35">
      <c r="AF1012" s="633"/>
      <c r="AG1012" s="633"/>
      <c r="AH1012" s="633"/>
      <c r="AI1012" s="633"/>
    </row>
    <row r="1013" spans="32:35">
      <c r="AF1013" s="633"/>
      <c r="AG1013" s="633"/>
      <c r="AH1013" s="633"/>
      <c r="AI1013" s="633"/>
    </row>
    <row r="1014" spans="32:35">
      <c r="AF1014" s="633"/>
      <c r="AG1014" s="633"/>
      <c r="AH1014" s="633"/>
      <c r="AI1014" s="633"/>
    </row>
    <row r="1015" spans="32:35">
      <c r="AF1015" s="633"/>
      <c r="AG1015" s="633"/>
      <c r="AH1015" s="633"/>
      <c r="AI1015" s="633"/>
    </row>
    <row r="1016" spans="32:35">
      <c r="AF1016" s="633"/>
      <c r="AG1016" s="633"/>
      <c r="AH1016" s="633"/>
      <c r="AI1016" s="633"/>
    </row>
    <row r="1017" spans="32:35">
      <c r="AF1017" s="633"/>
      <c r="AG1017" s="633"/>
      <c r="AH1017" s="633"/>
      <c r="AI1017" s="633"/>
    </row>
    <row r="1018" spans="32:35">
      <c r="AF1018" s="633"/>
      <c r="AG1018" s="633"/>
      <c r="AH1018" s="633"/>
      <c r="AI1018" s="633"/>
    </row>
    <row r="1019" spans="32:35">
      <c r="AF1019" s="633"/>
      <c r="AG1019" s="633"/>
      <c r="AH1019" s="633"/>
      <c r="AI1019" s="633"/>
    </row>
    <row r="1020" spans="32:35">
      <c r="AF1020" s="633"/>
      <c r="AG1020" s="633"/>
      <c r="AH1020" s="633"/>
      <c r="AI1020" s="633"/>
    </row>
    <row r="1021" spans="32:35">
      <c r="AF1021" s="633"/>
      <c r="AG1021" s="633"/>
      <c r="AH1021" s="633"/>
      <c r="AI1021" s="633"/>
    </row>
    <row r="1022" spans="32:35">
      <c r="AF1022" s="633"/>
      <c r="AG1022" s="633"/>
      <c r="AH1022" s="633"/>
      <c r="AI1022" s="633"/>
    </row>
    <row r="1023" spans="32:35">
      <c r="AF1023" s="633"/>
      <c r="AG1023" s="633"/>
      <c r="AH1023" s="633"/>
      <c r="AI1023" s="633"/>
    </row>
    <row r="1024" spans="32:35">
      <c r="AF1024" s="633"/>
      <c r="AG1024" s="633"/>
      <c r="AH1024" s="633"/>
      <c r="AI1024" s="633"/>
    </row>
    <row r="1025" spans="32:35">
      <c r="AF1025" s="633"/>
      <c r="AG1025" s="633"/>
      <c r="AH1025" s="633"/>
      <c r="AI1025" s="633"/>
    </row>
    <row r="1026" spans="32:35">
      <c r="AF1026" s="633"/>
      <c r="AG1026" s="633"/>
      <c r="AH1026" s="633"/>
      <c r="AI1026" s="633"/>
    </row>
    <row r="1027" spans="32:35">
      <c r="AF1027" s="633"/>
      <c r="AG1027" s="633"/>
      <c r="AH1027" s="633"/>
      <c r="AI1027" s="633"/>
    </row>
    <row r="1028" spans="32:35">
      <c r="AF1028" s="633"/>
      <c r="AG1028" s="633"/>
      <c r="AH1028" s="633"/>
      <c r="AI1028" s="633"/>
    </row>
    <row r="1029" spans="32:35">
      <c r="AF1029" s="633"/>
      <c r="AG1029" s="633"/>
      <c r="AH1029" s="633"/>
      <c r="AI1029" s="633"/>
    </row>
    <row r="1030" spans="32:35">
      <c r="AF1030" s="633"/>
      <c r="AG1030" s="633"/>
      <c r="AH1030" s="633"/>
      <c r="AI1030" s="633"/>
    </row>
    <row r="1031" spans="32:35">
      <c r="AF1031" s="633"/>
      <c r="AG1031" s="633"/>
      <c r="AH1031" s="633"/>
      <c r="AI1031" s="633"/>
    </row>
  </sheetData>
  <sheetProtection selectLockedCells="1" selectUnlockedCells="1"/>
  <mergeCells count="1488">
    <mergeCell ref="B16:AI16"/>
    <mergeCell ref="B18:AI18"/>
    <mergeCell ref="B22:AI22"/>
    <mergeCell ref="B23:AI23"/>
    <mergeCell ref="AE24:AI24"/>
    <mergeCell ref="A25:A26"/>
    <mergeCell ref="B25:G26"/>
    <mergeCell ref="H25:AC26"/>
    <mergeCell ref="AE25:AI26"/>
    <mergeCell ref="AF1:AI2"/>
    <mergeCell ref="B6:AI6"/>
    <mergeCell ref="B8:O8"/>
    <mergeCell ref="Q8:AI8"/>
    <mergeCell ref="Q12:V12"/>
    <mergeCell ref="Q14:V14"/>
    <mergeCell ref="B30:G30"/>
    <mergeCell ref="H30:AC30"/>
    <mergeCell ref="AE30:AI30"/>
    <mergeCell ref="B31:G31"/>
    <mergeCell ref="H31:AC31"/>
    <mergeCell ref="AE31:AI31"/>
    <mergeCell ref="B28:G28"/>
    <mergeCell ref="H28:AC28"/>
    <mergeCell ref="AE28:AI28"/>
    <mergeCell ref="B29:G29"/>
    <mergeCell ref="H29:AC29"/>
    <mergeCell ref="AE29:AI29"/>
    <mergeCell ref="AJ25:AJ26"/>
    <mergeCell ref="B27:G27"/>
    <mergeCell ref="H27:AC27"/>
    <mergeCell ref="AE27:AI27"/>
    <mergeCell ref="B36:G36"/>
    <mergeCell ref="H36:AC36"/>
    <mergeCell ref="AE36:AI36"/>
    <mergeCell ref="B37:G37"/>
    <mergeCell ref="H37:AC37"/>
    <mergeCell ref="AE37:AI37"/>
    <mergeCell ref="B34:G34"/>
    <mergeCell ref="H34:AC34"/>
    <mergeCell ref="AE34:AI34"/>
    <mergeCell ref="B35:G35"/>
    <mergeCell ref="H35:AC35"/>
    <mergeCell ref="AE35:AI35"/>
    <mergeCell ref="B32:G32"/>
    <mergeCell ref="H32:AC32"/>
    <mergeCell ref="AE32:AI32"/>
    <mergeCell ref="B33:G33"/>
    <mergeCell ref="H33:AC33"/>
    <mergeCell ref="AE33:AI33"/>
    <mergeCell ref="B42:G42"/>
    <mergeCell ref="H42:AC42"/>
    <mergeCell ref="AE42:AI42"/>
    <mergeCell ref="B43:G43"/>
    <mergeCell ref="H43:AC43"/>
    <mergeCell ref="AE43:AI43"/>
    <mergeCell ref="B40:G40"/>
    <mergeCell ref="H40:AC40"/>
    <mergeCell ref="AE40:AI40"/>
    <mergeCell ref="B41:G41"/>
    <mergeCell ref="H41:AC41"/>
    <mergeCell ref="AE41:AI41"/>
    <mergeCell ref="B38:G38"/>
    <mergeCell ref="H38:AC38"/>
    <mergeCell ref="AE38:AI38"/>
    <mergeCell ref="B39:G39"/>
    <mergeCell ref="H39:AC39"/>
    <mergeCell ref="AE39:AI39"/>
    <mergeCell ref="B48:G48"/>
    <mergeCell ref="H48:AC48"/>
    <mergeCell ref="AE48:AI48"/>
    <mergeCell ref="B49:G49"/>
    <mergeCell ref="H49:AC49"/>
    <mergeCell ref="AE49:AI49"/>
    <mergeCell ref="B46:G46"/>
    <mergeCell ref="H46:AC46"/>
    <mergeCell ref="AE46:AI46"/>
    <mergeCell ref="B47:G47"/>
    <mergeCell ref="H47:AC47"/>
    <mergeCell ref="AE47:AI47"/>
    <mergeCell ref="B44:G44"/>
    <mergeCell ref="H44:AC44"/>
    <mergeCell ref="AE44:AI44"/>
    <mergeCell ref="B45:G45"/>
    <mergeCell ref="H45:AC45"/>
    <mergeCell ref="AE45:AI45"/>
    <mergeCell ref="B54:G54"/>
    <mergeCell ref="H54:AC54"/>
    <mergeCell ref="AE54:AI54"/>
    <mergeCell ref="B55:G55"/>
    <mergeCell ref="H55:AC55"/>
    <mergeCell ref="AE55:AI55"/>
    <mergeCell ref="B52:G52"/>
    <mergeCell ref="H52:AC52"/>
    <mergeCell ref="AE52:AI52"/>
    <mergeCell ref="B53:G53"/>
    <mergeCell ref="H53:AC53"/>
    <mergeCell ref="AE53:AI53"/>
    <mergeCell ref="B50:G50"/>
    <mergeCell ref="H50:AC50"/>
    <mergeCell ref="AE50:AI50"/>
    <mergeCell ref="B51:G51"/>
    <mergeCell ref="H51:AC51"/>
    <mergeCell ref="AE51:AI51"/>
    <mergeCell ref="B60:G60"/>
    <mergeCell ref="H60:AC60"/>
    <mergeCell ref="AE60:AI60"/>
    <mergeCell ref="B61:G61"/>
    <mergeCell ref="H61:AC61"/>
    <mergeCell ref="AE61:AI61"/>
    <mergeCell ref="B58:G58"/>
    <mergeCell ref="H58:AC58"/>
    <mergeCell ref="AE58:AI58"/>
    <mergeCell ref="B59:G59"/>
    <mergeCell ref="H59:AC59"/>
    <mergeCell ref="AE59:AI59"/>
    <mergeCell ref="B56:G56"/>
    <mergeCell ref="H56:AC56"/>
    <mergeCell ref="AE56:AI56"/>
    <mergeCell ref="B57:G57"/>
    <mergeCell ref="H57:AC57"/>
    <mergeCell ref="AE57:AI57"/>
    <mergeCell ref="B66:G66"/>
    <mergeCell ref="H66:AC66"/>
    <mergeCell ref="AE66:AI66"/>
    <mergeCell ref="B67:G67"/>
    <mergeCell ref="H67:AC67"/>
    <mergeCell ref="AE67:AI67"/>
    <mergeCell ref="B64:G64"/>
    <mergeCell ref="H64:AC64"/>
    <mergeCell ref="AE64:AI64"/>
    <mergeCell ref="B65:G65"/>
    <mergeCell ref="H65:AC65"/>
    <mergeCell ref="AE65:AI65"/>
    <mergeCell ref="B62:G62"/>
    <mergeCell ref="H62:AC62"/>
    <mergeCell ref="AE62:AI62"/>
    <mergeCell ref="B63:G63"/>
    <mergeCell ref="H63:AC63"/>
    <mergeCell ref="AE63:AI63"/>
    <mergeCell ref="B72:G72"/>
    <mergeCell ref="H72:AC72"/>
    <mergeCell ref="AE72:AI72"/>
    <mergeCell ref="B73:G73"/>
    <mergeCell ref="H73:AC73"/>
    <mergeCell ref="AE73:AI73"/>
    <mergeCell ref="B70:G70"/>
    <mergeCell ref="H70:AC70"/>
    <mergeCell ref="AE70:AI70"/>
    <mergeCell ref="B71:G71"/>
    <mergeCell ref="H71:AC71"/>
    <mergeCell ref="AE71:AI71"/>
    <mergeCell ref="B68:G68"/>
    <mergeCell ref="H68:AC68"/>
    <mergeCell ref="AE68:AI68"/>
    <mergeCell ref="B69:G69"/>
    <mergeCell ref="H69:AC69"/>
    <mergeCell ref="AE69:AI69"/>
    <mergeCell ref="B78:G78"/>
    <mergeCell ref="H78:AC78"/>
    <mergeCell ref="AE78:AI78"/>
    <mergeCell ref="B79:G79"/>
    <mergeCell ref="H79:AC79"/>
    <mergeCell ref="AE79:AI79"/>
    <mergeCell ref="B76:G76"/>
    <mergeCell ref="H76:AC76"/>
    <mergeCell ref="AE76:AI76"/>
    <mergeCell ref="B77:G77"/>
    <mergeCell ref="H77:AC77"/>
    <mergeCell ref="AE77:AI77"/>
    <mergeCell ref="B74:G74"/>
    <mergeCell ref="H74:AC74"/>
    <mergeCell ref="AE74:AI74"/>
    <mergeCell ref="B75:G75"/>
    <mergeCell ref="H75:AC75"/>
    <mergeCell ref="AE75:AI75"/>
    <mergeCell ref="B84:G84"/>
    <mergeCell ref="H84:AC84"/>
    <mergeCell ref="AE84:AI84"/>
    <mergeCell ref="B85:G85"/>
    <mergeCell ref="H85:AC85"/>
    <mergeCell ref="AE85:AI85"/>
    <mergeCell ref="B82:G82"/>
    <mergeCell ref="H82:AC82"/>
    <mergeCell ref="AE82:AI82"/>
    <mergeCell ref="B83:G83"/>
    <mergeCell ref="H83:AC83"/>
    <mergeCell ref="AE83:AI83"/>
    <mergeCell ref="B80:G80"/>
    <mergeCell ref="H80:AC80"/>
    <mergeCell ref="AE80:AI80"/>
    <mergeCell ref="B81:G81"/>
    <mergeCell ref="H81:AC81"/>
    <mergeCell ref="AE81:AI81"/>
    <mergeCell ref="B90:G90"/>
    <mergeCell ref="H90:AC90"/>
    <mergeCell ref="AE90:AI90"/>
    <mergeCell ref="B91:G91"/>
    <mergeCell ref="H91:AC91"/>
    <mergeCell ref="AE91:AI91"/>
    <mergeCell ref="B88:G88"/>
    <mergeCell ref="H88:AC88"/>
    <mergeCell ref="AE88:AI88"/>
    <mergeCell ref="B89:G89"/>
    <mergeCell ref="H89:AC89"/>
    <mergeCell ref="AE89:AI89"/>
    <mergeCell ref="B86:G86"/>
    <mergeCell ref="H86:AC86"/>
    <mergeCell ref="AE86:AI86"/>
    <mergeCell ref="B87:G87"/>
    <mergeCell ref="H87:AC87"/>
    <mergeCell ref="AE87:AI87"/>
    <mergeCell ref="B96:G96"/>
    <mergeCell ref="H96:AC96"/>
    <mergeCell ref="AE96:AI96"/>
    <mergeCell ref="B97:G97"/>
    <mergeCell ref="H97:AC97"/>
    <mergeCell ref="AE97:AI97"/>
    <mergeCell ref="B94:G94"/>
    <mergeCell ref="H94:AC94"/>
    <mergeCell ref="AE94:AI94"/>
    <mergeCell ref="B95:G95"/>
    <mergeCell ref="H95:AC95"/>
    <mergeCell ref="AE95:AI95"/>
    <mergeCell ref="B92:G92"/>
    <mergeCell ref="H92:AC92"/>
    <mergeCell ref="AE92:AI92"/>
    <mergeCell ref="B93:G93"/>
    <mergeCell ref="H93:AC93"/>
    <mergeCell ref="AE93:AI93"/>
    <mergeCell ref="B102:G102"/>
    <mergeCell ref="H102:AC102"/>
    <mergeCell ref="AE102:AI102"/>
    <mergeCell ref="B103:G103"/>
    <mergeCell ref="H103:AC103"/>
    <mergeCell ref="AE103:AI103"/>
    <mergeCell ref="B100:G100"/>
    <mergeCell ref="H100:AC100"/>
    <mergeCell ref="AE100:AI100"/>
    <mergeCell ref="B101:G101"/>
    <mergeCell ref="H101:AC101"/>
    <mergeCell ref="AE101:AI101"/>
    <mergeCell ref="B98:G98"/>
    <mergeCell ref="H98:AC98"/>
    <mergeCell ref="AE98:AI98"/>
    <mergeCell ref="B99:G99"/>
    <mergeCell ref="H99:AC99"/>
    <mergeCell ref="AE99:AI99"/>
    <mergeCell ref="B108:G108"/>
    <mergeCell ref="H108:AC108"/>
    <mergeCell ref="AE108:AI108"/>
    <mergeCell ref="B109:G109"/>
    <mergeCell ref="H109:AC109"/>
    <mergeCell ref="AE109:AI109"/>
    <mergeCell ref="B106:G106"/>
    <mergeCell ref="H106:AC106"/>
    <mergeCell ref="AE106:AI106"/>
    <mergeCell ref="B107:G107"/>
    <mergeCell ref="H107:AC107"/>
    <mergeCell ref="AE107:AI107"/>
    <mergeCell ref="B104:G104"/>
    <mergeCell ref="H104:AC104"/>
    <mergeCell ref="AE104:AI104"/>
    <mergeCell ref="B105:G105"/>
    <mergeCell ref="H105:AC105"/>
    <mergeCell ref="AE105:AI105"/>
    <mergeCell ref="B114:G114"/>
    <mergeCell ref="H114:AC114"/>
    <mergeCell ref="AE114:AI114"/>
    <mergeCell ref="B115:G115"/>
    <mergeCell ref="H115:AC115"/>
    <mergeCell ref="AE115:AI115"/>
    <mergeCell ref="B112:G112"/>
    <mergeCell ref="H112:AC112"/>
    <mergeCell ref="AE112:AI112"/>
    <mergeCell ref="B113:G113"/>
    <mergeCell ref="H113:AC113"/>
    <mergeCell ref="AE113:AI113"/>
    <mergeCell ref="B110:G110"/>
    <mergeCell ref="H110:AC110"/>
    <mergeCell ref="AE110:AI110"/>
    <mergeCell ref="B111:G111"/>
    <mergeCell ref="H111:AC111"/>
    <mergeCell ref="AE111:AI111"/>
    <mergeCell ref="B120:G120"/>
    <mergeCell ref="H120:AC120"/>
    <mergeCell ref="AE120:AI120"/>
    <mergeCell ref="B121:G121"/>
    <mergeCell ref="H121:AC121"/>
    <mergeCell ref="AE121:AI121"/>
    <mergeCell ref="B118:G118"/>
    <mergeCell ref="H118:AC118"/>
    <mergeCell ref="AE118:AI118"/>
    <mergeCell ref="B119:G119"/>
    <mergeCell ref="H119:AC119"/>
    <mergeCell ref="AE119:AI119"/>
    <mergeCell ref="B116:G116"/>
    <mergeCell ref="H116:AC116"/>
    <mergeCell ref="AE116:AI116"/>
    <mergeCell ref="B117:G117"/>
    <mergeCell ref="H117:AC117"/>
    <mergeCell ref="AE117:AI117"/>
    <mergeCell ref="B126:G126"/>
    <mergeCell ref="H126:AC126"/>
    <mergeCell ref="AE126:AI126"/>
    <mergeCell ref="B127:G127"/>
    <mergeCell ref="H127:AC127"/>
    <mergeCell ref="AE127:AI127"/>
    <mergeCell ref="B124:G124"/>
    <mergeCell ref="H124:AC124"/>
    <mergeCell ref="AE124:AI124"/>
    <mergeCell ref="B125:G125"/>
    <mergeCell ref="H125:AC125"/>
    <mergeCell ref="AE125:AI125"/>
    <mergeCell ref="B122:G122"/>
    <mergeCell ref="H122:AC122"/>
    <mergeCell ref="AE122:AI122"/>
    <mergeCell ref="B123:G123"/>
    <mergeCell ref="H123:AC123"/>
    <mergeCell ref="AE123:AI123"/>
    <mergeCell ref="B132:G132"/>
    <mergeCell ref="H132:AC132"/>
    <mergeCell ref="AE132:AI132"/>
    <mergeCell ref="B133:G133"/>
    <mergeCell ref="H133:AC133"/>
    <mergeCell ref="AE133:AI133"/>
    <mergeCell ref="B130:G130"/>
    <mergeCell ref="H130:AC130"/>
    <mergeCell ref="AE130:AI130"/>
    <mergeCell ref="B131:G131"/>
    <mergeCell ref="H131:AC131"/>
    <mergeCell ref="AE131:AI131"/>
    <mergeCell ref="B128:G128"/>
    <mergeCell ref="H128:AC128"/>
    <mergeCell ref="AE128:AI128"/>
    <mergeCell ref="B129:G129"/>
    <mergeCell ref="H129:AC129"/>
    <mergeCell ref="AE129:AI129"/>
    <mergeCell ref="B138:G138"/>
    <mergeCell ref="H138:AC138"/>
    <mergeCell ref="AE138:AI138"/>
    <mergeCell ref="B139:G139"/>
    <mergeCell ref="H139:AC139"/>
    <mergeCell ref="AE139:AI139"/>
    <mergeCell ref="B136:G136"/>
    <mergeCell ref="H136:AC136"/>
    <mergeCell ref="AE136:AI136"/>
    <mergeCell ref="B137:G137"/>
    <mergeCell ref="H137:AC137"/>
    <mergeCell ref="AE137:AI137"/>
    <mergeCell ref="B134:G134"/>
    <mergeCell ref="H134:AC134"/>
    <mergeCell ref="AE134:AI134"/>
    <mergeCell ref="B135:G135"/>
    <mergeCell ref="H135:AC135"/>
    <mergeCell ref="AE135:AI135"/>
    <mergeCell ref="B144:G144"/>
    <mergeCell ref="H144:AC144"/>
    <mergeCell ref="AE144:AI144"/>
    <mergeCell ref="B145:G145"/>
    <mergeCell ref="H145:AC145"/>
    <mergeCell ref="AE145:AI145"/>
    <mergeCell ref="B142:G142"/>
    <mergeCell ref="H142:AC142"/>
    <mergeCell ref="AE142:AI142"/>
    <mergeCell ref="B143:G143"/>
    <mergeCell ref="H143:AC143"/>
    <mergeCell ref="AE143:AI143"/>
    <mergeCell ref="B140:G140"/>
    <mergeCell ref="H140:AC140"/>
    <mergeCell ref="AE140:AI140"/>
    <mergeCell ref="B141:G141"/>
    <mergeCell ref="H141:AC141"/>
    <mergeCell ref="AE141:AI141"/>
    <mergeCell ref="B150:G150"/>
    <mergeCell ref="H150:AC150"/>
    <mergeCell ref="AE150:AI150"/>
    <mergeCell ref="B151:G151"/>
    <mergeCell ref="H151:AC151"/>
    <mergeCell ref="AE151:AI151"/>
    <mergeCell ref="B148:G148"/>
    <mergeCell ref="H148:AC148"/>
    <mergeCell ref="AE148:AI148"/>
    <mergeCell ref="B149:G149"/>
    <mergeCell ref="H149:AC149"/>
    <mergeCell ref="AE149:AI149"/>
    <mergeCell ref="B146:G146"/>
    <mergeCell ref="H146:AC146"/>
    <mergeCell ref="AE146:AI146"/>
    <mergeCell ref="B147:G147"/>
    <mergeCell ref="H147:AC147"/>
    <mergeCell ref="AE147:AI147"/>
    <mergeCell ref="B156:G156"/>
    <mergeCell ref="H156:AC156"/>
    <mergeCell ref="AE156:AI156"/>
    <mergeCell ref="B157:G157"/>
    <mergeCell ref="H157:AC157"/>
    <mergeCell ref="AE157:AI157"/>
    <mergeCell ref="B154:G154"/>
    <mergeCell ref="H154:AC154"/>
    <mergeCell ref="AE154:AI154"/>
    <mergeCell ref="B155:G155"/>
    <mergeCell ref="H155:AC155"/>
    <mergeCell ref="AE155:AI155"/>
    <mergeCell ref="B152:G152"/>
    <mergeCell ref="H152:AC152"/>
    <mergeCell ref="AE152:AI152"/>
    <mergeCell ref="B153:G153"/>
    <mergeCell ref="H153:AC153"/>
    <mergeCell ref="AE153:AI153"/>
    <mergeCell ref="B162:G162"/>
    <mergeCell ref="H162:AC162"/>
    <mergeCell ref="AE162:AI162"/>
    <mergeCell ref="B163:G163"/>
    <mergeCell ref="H163:AC163"/>
    <mergeCell ref="AE163:AI163"/>
    <mergeCell ref="B160:G160"/>
    <mergeCell ref="H160:AC160"/>
    <mergeCell ref="AE160:AI160"/>
    <mergeCell ref="B161:G161"/>
    <mergeCell ref="H161:AC161"/>
    <mergeCell ref="AE161:AI161"/>
    <mergeCell ref="B158:G158"/>
    <mergeCell ref="H158:AC158"/>
    <mergeCell ref="AE158:AI158"/>
    <mergeCell ref="B159:G159"/>
    <mergeCell ref="H159:AC159"/>
    <mergeCell ref="AE159:AI159"/>
    <mergeCell ref="B168:G168"/>
    <mergeCell ref="H168:AC168"/>
    <mergeCell ref="AE168:AI168"/>
    <mergeCell ref="B169:G169"/>
    <mergeCell ref="H169:AC169"/>
    <mergeCell ref="AE169:AI169"/>
    <mergeCell ref="B166:G166"/>
    <mergeCell ref="H166:AC166"/>
    <mergeCell ref="AE166:AI166"/>
    <mergeCell ref="B167:G167"/>
    <mergeCell ref="H167:AC167"/>
    <mergeCell ref="AE167:AI167"/>
    <mergeCell ref="B164:G164"/>
    <mergeCell ref="H164:AC164"/>
    <mergeCell ref="AE164:AI164"/>
    <mergeCell ref="B165:G165"/>
    <mergeCell ref="H165:AC165"/>
    <mergeCell ref="AE165:AI165"/>
    <mergeCell ref="B174:G174"/>
    <mergeCell ref="H174:AC174"/>
    <mergeCell ref="AE174:AI174"/>
    <mergeCell ref="B175:G175"/>
    <mergeCell ref="H175:AC175"/>
    <mergeCell ref="AE175:AI175"/>
    <mergeCell ref="B172:G172"/>
    <mergeCell ref="H172:AC172"/>
    <mergeCell ref="AE172:AI172"/>
    <mergeCell ref="B173:G173"/>
    <mergeCell ref="H173:AC173"/>
    <mergeCell ref="AE173:AI173"/>
    <mergeCell ref="B170:G170"/>
    <mergeCell ref="H170:AC170"/>
    <mergeCell ref="AE170:AI170"/>
    <mergeCell ref="B171:G171"/>
    <mergeCell ref="H171:AC171"/>
    <mergeCell ref="AE171:AI171"/>
    <mergeCell ref="B180:G180"/>
    <mergeCell ref="H180:AC180"/>
    <mergeCell ref="AE180:AI180"/>
    <mergeCell ref="B181:G181"/>
    <mergeCell ref="H181:AC181"/>
    <mergeCell ref="AE181:AI181"/>
    <mergeCell ref="B178:G178"/>
    <mergeCell ref="H178:AC178"/>
    <mergeCell ref="AE178:AI178"/>
    <mergeCell ref="B179:G179"/>
    <mergeCell ref="H179:AC179"/>
    <mergeCell ref="AE179:AI179"/>
    <mergeCell ref="B176:G176"/>
    <mergeCell ref="H176:AC176"/>
    <mergeCell ref="AE176:AI176"/>
    <mergeCell ref="B177:G177"/>
    <mergeCell ref="H177:AC177"/>
    <mergeCell ref="AE177:AI177"/>
    <mergeCell ref="B186:G186"/>
    <mergeCell ref="H186:AC186"/>
    <mergeCell ref="AE186:AI186"/>
    <mergeCell ref="B187:G187"/>
    <mergeCell ref="H187:AC187"/>
    <mergeCell ref="AE187:AI187"/>
    <mergeCell ref="B184:G184"/>
    <mergeCell ref="H184:AC184"/>
    <mergeCell ref="AE184:AI184"/>
    <mergeCell ref="B185:G185"/>
    <mergeCell ref="H185:AC185"/>
    <mergeCell ref="AE185:AI185"/>
    <mergeCell ref="B182:G182"/>
    <mergeCell ref="H182:AC182"/>
    <mergeCell ref="AE182:AI182"/>
    <mergeCell ref="B183:G183"/>
    <mergeCell ref="H183:AC183"/>
    <mergeCell ref="AE183:AI183"/>
    <mergeCell ref="B192:G192"/>
    <mergeCell ref="H192:AC192"/>
    <mergeCell ref="AE192:AI192"/>
    <mergeCell ref="B193:G193"/>
    <mergeCell ref="H193:AC193"/>
    <mergeCell ref="AE193:AI193"/>
    <mergeCell ref="B190:G190"/>
    <mergeCell ref="H190:AC190"/>
    <mergeCell ref="AE190:AI190"/>
    <mergeCell ref="B191:G191"/>
    <mergeCell ref="H191:AC191"/>
    <mergeCell ref="AE191:AI191"/>
    <mergeCell ref="B188:G188"/>
    <mergeCell ref="H188:AC188"/>
    <mergeCell ref="AE188:AI188"/>
    <mergeCell ref="B189:G189"/>
    <mergeCell ref="H189:AC189"/>
    <mergeCell ref="AE189:AI189"/>
    <mergeCell ref="B198:G198"/>
    <mergeCell ref="H198:AC198"/>
    <mergeCell ref="AE198:AI198"/>
    <mergeCell ref="B199:G199"/>
    <mergeCell ref="H199:AC199"/>
    <mergeCell ref="AE199:AI199"/>
    <mergeCell ref="B196:G196"/>
    <mergeCell ref="H196:AC196"/>
    <mergeCell ref="AE196:AI196"/>
    <mergeCell ref="B197:G197"/>
    <mergeCell ref="H197:AC197"/>
    <mergeCell ref="AE197:AI197"/>
    <mergeCell ref="B194:G194"/>
    <mergeCell ref="H194:AC194"/>
    <mergeCell ref="AE194:AI194"/>
    <mergeCell ref="B195:G195"/>
    <mergeCell ref="H195:AC195"/>
    <mergeCell ref="AE195:AI195"/>
    <mergeCell ref="B204:G204"/>
    <mergeCell ref="H204:AC204"/>
    <mergeCell ref="AE204:AI204"/>
    <mergeCell ref="B205:G205"/>
    <mergeCell ref="H205:AC205"/>
    <mergeCell ref="AE205:AI205"/>
    <mergeCell ref="B202:G202"/>
    <mergeCell ref="H202:AC202"/>
    <mergeCell ref="AE202:AI202"/>
    <mergeCell ref="B203:G203"/>
    <mergeCell ref="H203:AC203"/>
    <mergeCell ref="AE203:AI203"/>
    <mergeCell ref="B200:G200"/>
    <mergeCell ref="H200:AC200"/>
    <mergeCell ref="AE200:AI200"/>
    <mergeCell ref="B201:G201"/>
    <mergeCell ref="H201:AC201"/>
    <mergeCell ref="AE201:AI201"/>
    <mergeCell ref="B210:G210"/>
    <mergeCell ref="H210:AC210"/>
    <mergeCell ref="AE210:AI210"/>
    <mergeCell ref="B211:G211"/>
    <mergeCell ref="H211:AC211"/>
    <mergeCell ref="AE211:AI211"/>
    <mergeCell ref="B208:G208"/>
    <mergeCell ref="H208:AC208"/>
    <mergeCell ref="AE208:AI208"/>
    <mergeCell ref="B209:G209"/>
    <mergeCell ref="H209:AC209"/>
    <mergeCell ref="AE209:AI209"/>
    <mergeCell ref="B206:G206"/>
    <mergeCell ref="H206:AC206"/>
    <mergeCell ref="AE206:AI206"/>
    <mergeCell ref="B207:G207"/>
    <mergeCell ref="H207:AC207"/>
    <mergeCell ref="AE207:AI207"/>
    <mergeCell ref="B216:G216"/>
    <mergeCell ref="H216:AC216"/>
    <mergeCell ref="AE216:AI216"/>
    <mergeCell ref="B217:G217"/>
    <mergeCell ref="H217:AC217"/>
    <mergeCell ref="AE217:AI217"/>
    <mergeCell ref="B214:G214"/>
    <mergeCell ref="H214:AC214"/>
    <mergeCell ref="AE214:AI214"/>
    <mergeCell ref="B215:G215"/>
    <mergeCell ref="H215:AC215"/>
    <mergeCell ref="AE215:AI215"/>
    <mergeCell ref="B212:G212"/>
    <mergeCell ref="H212:AC212"/>
    <mergeCell ref="AE212:AI212"/>
    <mergeCell ref="B213:G213"/>
    <mergeCell ref="H213:AC213"/>
    <mergeCell ref="AE213:AI213"/>
    <mergeCell ref="B222:G222"/>
    <mergeCell ref="H222:AC222"/>
    <mergeCell ref="AE222:AI222"/>
    <mergeCell ref="B223:G223"/>
    <mergeCell ref="H223:AC223"/>
    <mergeCell ref="AE223:AI223"/>
    <mergeCell ref="B220:G220"/>
    <mergeCell ref="H220:AC220"/>
    <mergeCell ref="AE220:AI220"/>
    <mergeCell ref="B221:G221"/>
    <mergeCell ref="H221:AC221"/>
    <mergeCell ref="AE221:AI221"/>
    <mergeCell ref="B218:G218"/>
    <mergeCell ref="H218:AC218"/>
    <mergeCell ref="AE218:AI218"/>
    <mergeCell ref="B219:G219"/>
    <mergeCell ref="H219:AC219"/>
    <mergeCell ref="AE219:AI219"/>
    <mergeCell ref="B228:G228"/>
    <mergeCell ref="H228:AC228"/>
    <mergeCell ref="AE228:AI228"/>
    <mergeCell ref="B229:G229"/>
    <mergeCell ref="H229:AC229"/>
    <mergeCell ref="AE229:AI229"/>
    <mergeCell ref="B226:G226"/>
    <mergeCell ref="H226:AC226"/>
    <mergeCell ref="AE226:AI226"/>
    <mergeCell ref="B227:G227"/>
    <mergeCell ref="H227:AC227"/>
    <mergeCell ref="AE227:AI227"/>
    <mergeCell ref="B224:G224"/>
    <mergeCell ref="H224:AC224"/>
    <mergeCell ref="AE224:AI224"/>
    <mergeCell ref="B225:G225"/>
    <mergeCell ref="H225:AC225"/>
    <mergeCell ref="AE225:AI225"/>
    <mergeCell ref="B234:G234"/>
    <mergeCell ref="H234:AC234"/>
    <mergeCell ref="AE234:AI234"/>
    <mergeCell ref="B235:G235"/>
    <mergeCell ref="H235:AC235"/>
    <mergeCell ref="AE235:AI235"/>
    <mergeCell ref="B232:G232"/>
    <mergeCell ref="H232:AC232"/>
    <mergeCell ref="AE232:AI232"/>
    <mergeCell ref="B233:G233"/>
    <mergeCell ref="H233:AC233"/>
    <mergeCell ref="AE233:AI233"/>
    <mergeCell ref="B230:G230"/>
    <mergeCell ref="H230:AC230"/>
    <mergeCell ref="AE230:AI230"/>
    <mergeCell ref="B231:G231"/>
    <mergeCell ref="H231:AC231"/>
    <mergeCell ref="AE231:AI231"/>
    <mergeCell ref="B240:G240"/>
    <mergeCell ref="H240:AC240"/>
    <mergeCell ref="AE240:AI240"/>
    <mergeCell ref="B241:G241"/>
    <mergeCell ref="H241:AC241"/>
    <mergeCell ref="AE241:AI241"/>
    <mergeCell ref="B238:G238"/>
    <mergeCell ref="H238:AC238"/>
    <mergeCell ref="AE238:AI238"/>
    <mergeCell ref="B239:G239"/>
    <mergeCell ref="H239:AC239"/>
    <mergeCell ref="AE239:AI239"/>
    <mergeCell ref="B236:G236"/>
    <mergeCell ref="H236:AC236"/>
    <mergeCell ref="AE236:AI236"/>
    <mergeCell ref="B237:G237"/>
    <mergeCell ref="H237:AC237"/>
    <mergeCell ref="AE237:AI237"/>
    <mergeCell ref="B246:G246"/>
    <mergeCell ref="H246:AC246"/>
    <mergeCell ref="AE246:AI246"/>
    <mergeCell ref="B247:G247"/>
    <mergeCell ref="H247:AC247"/>
    <mergeCell ref="AE247:AI247"/>
    <mergeCell ref="B244:G244"/>
    <mergeCell ref="H244:AC244"/>
    <mergeCell ref="AE244:AI244"/>
    <mergeCell ref="B245:G245"/>
    <mergeCell ref="H245:AC245"/>
    <mergeCell ref="AE245:AI245"/>
    <mergeCell ref="B242:G242"/>
    <mergeCell ref="H242:AC242"/>
    <mergeCell ref="AE242:AI242"/>
    <mergeCell ref="B243:G243"/>
    <mergeCell ref="H243:AC243"/>
    <mergeCell ref="AE243:AI243"/>
    <mergeCell ref="B252:G252"/>
    <mergeCell ref="H252:AC252"/>
    <mergeCell ref="AE252:AI252"/>
    <mergeCell ref="B253:G253"/>
    <mergeCell ref="H253:AC253"/>
    <mergeCell ref="AE253:AI253"/>
    <mergeCell ref="B250:G250"/>
    <mergeCell ref="H250:AC250"/>
    <mergeCell ref="AE250:AI250"/>
    <mergeCell ref="B251:G251"/>
    <mergeCell ref="H251:AC251"/>
    <mergeCell ref="AE251:AI251"/>
    <mergeCell ref="B248:G248"/>
    <mergeCell ref="H248:AC248"/>
    <mergeCell ref="AE248:AI248"/>
    <mergeCell ref="B249:G249"/>
    <mergeCell ref="H249:AC249"/>
    <mergeCell ref="AE249:AI249"/>
    <mergeCell ref="B258:G258"/>
    <mergeCell ref="H258:AC258"/>
    <mergeCell ref="AE258:AI258"/>
    <mergeCell ref="B259:G259"/>
    <mergeCell ref="H259:AC259"/>
    <mergeCell ref="AE259:AI259"/>
    <mergeCell ref="B256:G256"/>
    <mergeCell ref="H256:AC256"/>
    <mergeCell ref="AE256:AI256"/>
    <mergeCell ref="B257:G257"/>
    <mergeCell ref="H257:AC257"/>
    <mergeCell ref="AE257:AI257"/>
    <mergeCell ref="B254:G254"/>
    <mergeCell ref="H254:AC254"/>
    <mergeCell ref="AE254:AI254"/>
    <mergeCell ref="B255:G255"/>
    <mergeCell ref="H255:AC255"/>
    <mergeCell ref="AE255:AI255"/>
    <mergeCell ref="B264:G264"/>
    <mergeCell ref="H264:AC264"/>
    <mergeCell ref="AE264:AI264"/>
    <mergeCell ref="B265:G265"/>
    <mergeCell ref="H265:AC265"/>
    <mergeCell ref="AE265:AI265"/>
    <mergeCell ref="B262:G262"/>
    <mergeCell ref="H262:AC262"/>
    <mergeCell ref="AE262:AI262"/>
    <mergeCell ref="B263:G263"/>
    <mergeCell ref="H263:AC263"/>
    <mergeCell ref="AE263:AI263"/>
    <mergeCell ref="B260:G260"/>
    <mergeCell ref="H260:AC260"/>
    <mergeCell ref="AE260:AI260"/>
    <mergeCell ref="B261:G261"/>
    <mergeCell ref="H261:AC261"/>
    <mergeCell ref="AE261:AI261"/>
    <mergeCell ref="B270:G270"/>
    <mergeCell ref="H270:AC270"/>
    <mergeCell ref="AE270:AI270"/>
    <mergeCell ref="B271:G271"/>
    <mergeCell ref="H271:AC271"/>
    <mergeCell ref="AE271:AI271"/>
    <mergeCell ref="B268:G268"/>
    <mergeCell ref="H268:AC268"/>
    <mergeCell ref="AE268:AI268"/>
    <mergeCell ref="B269:G269"/>
    <mergeCell ref="H269:AC269"/>
    <mergeCell ref="AE269:AI269"/>
    <mergeCell ref="B266:G266"/>
    <mergeCell ref="H266:AC266"/>
    <mergeCell ref="AE266:AI266"/>
    <mergeCell ref="B267:G267"/>
    <mergeCell ref="H267:AC267"/>
    <mergeCell ref="AE267:AI267"/>
    <mergeCell ref="B276:G276"/>
    <mergeCell ref="H276:AC276"/>
    <mergeCell ref="AE276:AI276"/>
    <mergeCell ref="B277:G277"/>
    <mergeCell ref="H277:AC277"/>
    <mergeCell ref="AE277:AI277"/>
    <mergeCell ref="B274:G274"/>
    <mergeCell ref="H274:AC274"/>
    <mergeCell ref="AE274:AI274"/>
    <mergeCell ref="B275:G275"/>
    <mergeCell ref="H275:AC275"/>
    <mergeCell ref="AE275:AI275"/>
    <mergeCell ref="B272:G272"/>
    <mergeCell ref="H272:AC272"/>
    <mergeCell ref="AE272:AI272"/>
    <mergeCell ref="B273:G273"/>
    <mergeCell ref="H273:AC273"/>
    <mergeCell ref="AE273:AI273"/>
    <mergeCell ref="B282:G282"/>
    <mergeCell ref="H282:AC282"/>
    <mergeCell ref="AE282:AI282"/>
    <mergeCell ref="B283:G283"/>
    <mergeCell ref="H283:AC283"/>
    <mergeCell ref="AE283:AI283"/>
    <mergeCell ref="B280:G280"/>
    <mergeCell ref="H280:AC280"/>
    <mergeCell ref="AE280:AI280"/>
    <mergeCell ref="B281:G281"/>
    <mergeCell ref="H281:AC281"/>
    <mergeCell ref="AE281:AI281"/>
    <mergeCell ref="B278:G278"/>
    <mergeCell ref="H278:AC278"/>
    <mergeCell ref="AE278:AI278"/>
    <mergeCell ref="B279:G279"/>
    <mergeCell ref="H279:AC279"/>
    <mergeCell ref="AE279:AI279"/>
    <mergeCell ref="B288:G288"/>
    <mergeCell ref="H288:AC288"/>
    <mergeCell ref="AE288:AI288"/>
    <mergeCell ref="B289:G289"/>
    <mergeCell ref="H289:AC289"/>
    <mergeCell ref="AE289:AI289"/>
    <mergeCell ref="B286:G286"/>
    <mergeCell ref="H286:AC286"/>
    <mergeCell ref="AE286:AI286"/>
    <mergeCell ref="B287:G287"/>
    <mergeCell ref="H287:AC287"/>
    <mergeCell ref="AE287:AI287"/>
    <mergeCell ref="B284:G284"/>
    <mergeCell ref="H284:AC284"/>
    <mergeCell ref="AE284:AI284"/>
    <mergeCell ref="B285:G285"/>
    <mergeCell ref="H285:AC285"/>
    <mergeCell ref="AE285:AI285"/>
    <mergeCell ref="B294:G294"/>
    <mergeCell ref="H294:AC294"/>
    <mergeCell ref="AE294:AI294"/>
    <mergeCell ref="B295:G295"/>
    <mergeCell ref="H295:AC295"/>
    <mergeCell ref="AE295:AI295"/>
    <mergeCell ref="B292:G292"/>
    <mergeCell ref="H292:AC292"/>
    <mergeCell ref="AE292:AI292"/>
    <mergeCell ref="B293:G293"/>
    <mergeCell ref="H293:AC293"/>
    <mergeCell ref="AE293:AI293"/>
    <mergeCell ref="B290:G290"/>
    <mergeCell ref="H290:AC290"/>
    <mergeCell ref="AE290:AI290"/>
    <mergeCell ref="B291:G291"/>
    <mergeCell ref="H291:AC291"/>
    <mergeCell ref="AE291:AI291"/>
    <mergeCell ref="B300:G300"/>
    <mergeCell ref="H300:AC300"/>
    <mergeCell ref="AE300:AI300"/>
    <mergeCell ref="B301:G301"/>
    <mergeCell ref="H301:AC301"/>
    <mergeCell ref="AE301:AI301"/>
    <mergeCell ref="B298:G298"/>
    <mergeCell ref="H298:AC298"/>
    <mergeCell ref="AE298:AI298"/>
    <mergeCell ref="B299:G299"/>
    <mergeCell ref="H299:AC299"/>
    <mergeCell ref="AE299:AI299"/>
    <mergeCell ref="B296:G296"/>
    <mergeCell ref="H296:AC296"/>
    <mergeCell ref="AE296:AI296"/>
    <mergeCell ref="B297:G297"/>
    <mergeCell ref="H297:AC297"/>
    <mergeCell ref="AE297:AI297"/>
    <mergeCell ref="B306:G306"/>
    <mergeCell ref="H306:AC306"/>
    <mergeCell ref="AE306:AI306"/>
    <mergeCell ref="B307:G307"/>
    <mergeCell ref="H307:AC307"/>
    <mergeCell ref="AE307:AI307"/>
    <mergeCell ref="B304:G304"/>
    <mergeCell ref="H304:AC304"/>
    <mergeCell ref="AE304:AI304"/>
    <mergeCell ref="B305:G305"/>
    <mergeCell ref="H305:AC305"/>
    <mergeCell ref="AE305:AI305"/>
    <mergeCell ref="B302:G302"/>
    <mergeCell ref="H302:AC302"/>
    <mergeCell ref="AE302:AI302"/>
    <mergeCell ref="B303:G303"/>
    <mergeCell ref="H303:AC303"/>
    <mergeCell ref="AE303:AI303"/>
    <mergeCell ref="B312:G312"/>
    <mergeCell ref="H312:AC312"/>
    <mergeCell ref="AE312:AI312"/>
    <mergeCell ref="B313:G313"/>
    <mergeCell ref="H313:AC313"/>
    <mergeCell ref="AE313:AI313"/>
    <mergeCell ref="B310:G310"/>
    <mergeCell ref="H310:AC310"/>
    <mergeCell ref="AE310:AI310"/>
    <mergeCell ref="B311:G311"/>
    <mergeCell ref="H311:AC311"/>
    <mergeCell ref="AE311:AI311"/>
    <mergeCell ref="B308:G308"/>
    <mergeCell ref="H308:AC308"/>
    <mergeCell ref="AE308:AI308"/>
    <mergeCell ref="B309:G309"/>
    <mergeCell ref="H309:AC309"/>
    <mergeCell ref="AE309:AI309"/>
    <mergeCell ref="B318:G318"/>
    <mergeCell ref="H318:AC318"/>
    <mergeCell ref="AE318:AI318"/>
    <mergeCell ref="B319:G319"/>
    <mergeCell ref="H319:AC319"/>
    <mergeCell ref="AE319:AI319"/>
    <mergeCell ref="B316:G316"/>
    <mergeCell ref="H316:AC316"/>
    <mergeCell ref="AE316:AI316"/>
    <mergeCell ref="B317:G317"/>
    <mergeCell ref="H317:AC317"/>
    <mergeCell ref="AE317:AI317"/>
    <mergeCell ref="B314:G314"/>
    <mergeCell ref="H314:AC314"/>
    <mergeCell ref="AE314:AI314"/>
    <mergeCell ref="B315:G315"/>
    <mergeCell ref="H315:AC315"/>
    <mergeCell ref="AE315:AI315"/>
    <mergeCell ref="B324:G324"/>
    <mergeCell ref="H324:AC324"/>
    <mergeCell ref="AE324:AI324"/>
    <mergeCell ref="B325:G325"/>
    <mergeCell ref="H325:AC325"/>
    <mergeCell ref="AE325:AI325"/>
    <mergeCell ref="B322:G322"/>
    <mergeCell ref="H322:AC322"/>
    <mergeCell ref="AE322:AI322"/>
    <mergeCell ref="B323:G323"/>
    <mergeCell ref="H323:AC323"/>
    <mergeCell ref="AE323:AI323"/>
    <mergeCell ref="B320:G320"/>
    <mergeCell ref="H320:AC320"/>
    <mergeCell ref="AE320:AI320"/>
    <mergeCell ref="B321:G321"/>
    <mergeCell ref="H321:AC321"/>
    <mergeCell ref="AE321:AI321"/>
    <mergeCell ref="B330:G330"/>
    <mergeCell ref="H330:AC330"/>
    <mergeCell ref="AE330:AI330"/>
    <mergeCell ref="B331:G331"/>
    <mergeCell ref="H331:AC331"/>
    <mergeCell ref="AE331:AI331"/>
    <mergeCell ref="B328:G328"/>
    <mergeCell ref="H328:AC328"/>
    <mergeCell ref="AE328:AI328"/>
    <mergeCell ref="B329:G329"/>
    <mergeCell ref="H329:AC329"/>
    <mergeCell ref="AE329:AI329"/>
    <mergeCell ref="B326:G326"/>
    <mergeCell ref="H326:AC326"/>
    <mergeCell ref="AE326:AI326"/>
    <mergeCell ref="B327:G327"/>
    <mergeCell ref="H327:AC327"/>
    <mergeCell ref="AE327:AI327"/>
    <mergeCell ref="B336:G336"/>
    <mergeCell ref="H336:AC336"/>
    <mergeCell ref="AE336:AI336"/>
    <mergeCell ref="B337:G337"/>
    <mergeCell ref="H337:AC337"/>
    <mergeCell ref="AE337:AI337"/>
    <mergeCell ref="B334:G334"/>
    <mergeCell ref="H334:AC334"/>
    <mergeCell ref="AE334:AI334"/>
    <mergeCell ref="B335:G335"/>
    <mergeCell ref="H335:AC335"/>
    <mergeCell ref="AE335:AI335"/>
    <mergeCell ref="B332:G332"/>
    <mergeCell ref="H332:AC332"/>
    <mergeCell ref="AE332:AI332"/>
    <mergeCell ref="B333:G333"/>
    <mergeCell ref="H333:AC333"/>
    <mergeCell ref="AE333:AI333"/>
    <mergeCell ref="B342:G342"/>
    <mergeCell ref="H342:AC342"/>
    <mergeCell ref="AE342:AI342"/>
    <mergeCell ref="B343:G343"/>
    <mergeCell ref="H343:AC343"/>
    <mergeCell ref="AE343:AI343"/>
    <mergeCell ref="B340:G340"/>
    <mergeCell ref="H340:AC340"/>
    <mergeCell ref="AE340:AI340"/>
    <mergeCell ref="B341:G341"/>
    <mergeCell ref="H341:AC341"/>
    <mergeCell ref="AE341:AI341"/>
    <mergeCell ref="B338:G338"/>
    <mergeCell ref="H338:AC338"/>
    <mergeCell ref="AE338:AI338"/>
    <mergeCell ref="B339:G339"/>
    <mergeCell ref="H339:AC339"/>
    <mergeCell ref="AE339:AI339"/>
    <mergeCell ref="B348:G348"/>
    <mergeCell ref="H348:AC348"/>
    <mergeCell ref="AE348:AI348"/>
    <mergeCell ref="B349:G349"/>
    <mergeCell ref="H349:AC349"/>
    <mergeCell ref="AE349:AI349"/>
    <mergeCell ref="B346:G346"/>
    <mergeCell ref="H346:AC346"/>
    <mergeCell ref="AE346:AI346"/>
    <mergeCell ref="B347:G347"/>
    <mergeCell ref="H347:AC347"/>
    <mergeCell ref="AE347:AI347"/>
    <mergeCell ref="B344:G344"/>
    <mergeCell ref="H344:AC344"/>
    <mergeCell ref="AE344:AI344"/>
    <mergeCell ref="B345:G345"/>
    <mergeCell ref="H345:AC345"/>
    <mergeCell ref="AE345:AI345"/>
    <mergeCell ref="B354:G354"/>
    <mergeCell ref="H354:AC354"/>
    <mergeCell ref="AE354:AI354"/>
    <mergeCell ref="B355:G355"/>
    <mergeCell ref="H355:AC355"/>
    <mergeCell ref="AE355:AI355"/>
    <mergeCell ref="B352:G352"/>
    <mergeCell ref="H352:AC352"/>
    <mergeCell ref="AE352:AI352"/>
    <mergeCell ref="B353:G353"/>
    <mergeCell ref="H353:AC353"/>
    <mergeCell ref="AE353:AI353"/>
    <mergeCell ref="B350:G350"/>
    <mergeCell ref="H350:AC350"/>
    <mergeCell ref="AE350:AI350"/>
    <mergeCell ref="B351:G351"/>
    <mergeCell ref="H351:AC351"/>
    <mergeCell ref="AE351:AI351"/>
    <mergeCell ref="B360:G360"/>
    <mergeCell ref="H360:AC360"/>
    <mergeCell ref="AE360:AI360"/>
    <mergeCell ref="B361:G361"/>
    <mergeCell ref="H361:AC361"/>
    <mergeCell ref="AE361:AI361"/>
    <mergeCell ref="B358:G358"/>
    <mergeCell ref="H358:AC358"/>
    <mergeCell ref="AE358:AI358"/>
    <mergeCell ref="B359:G359"/>
    <mergeCell ref="H359:AC359"/>
    <mergeCell ref="AE359:AI359"/>
    <mergeCell ref="B356:G356"/>
    <mergeCell ref="H356:AC356"/>
    <mergeCell ref="AE356:AI356"/>
    <mergeCell ref="B357:G357"/>
    <mergeCell ref="H357:AC357"/>
    <mergeCell ref="AE357:AI357"/>
    <mergeCell ref="B366:G366"/>
    <mergeCell ref="H366:AC366"/>
    <mergeCell ref="AE366:AI366"/>
    <mergeCell ref="B367:G367"/>
    <mergeCell ref="H367:AC367"/>
    <mergeCell ref="AE367:AI367"/>
    <mergeCell ref="B364:G364"/>
    <mergeCell ref="H364:AC364"/>
    <mergeCell ref="AE364:AI364"/>
    <mergeCell ref="B365:G365"/>
    <mergeCell ref="H365:AC365"/>
    <mergeCell ref="AE365:AI365"/>
    <mergeCell ref="B362:G362"/>
    <mergeCell ref="H362:AC362"/>
    <mergeCell ref="AE362:AI362"/>
    <mergeCell ref="B363:G363"/>
    <mergeCell ref="H363:AC363"/>
    <mergeCell ref="AE363:AI363"/>
    <mergeCell ref="B372:G372"/>
    <mergeCell ref="H372:AC372"/>
    <mergeCell ref="AE372:AI372"/>
    <mergeCell ref="B373:G373"/>
    <mergeCell ref="H373:AC373"/>
    <mergeCell ref="AE373:AI373"/>
    <mergeCell ref="B370:G370"/>
    <mergeCell ref="H370:AC370"/>
    <mergeCell ref="AE370:AI370"/>
    <mergeCell ref="B371:G371"/>
    <mergeCell ref="H371:AC371"/>
    <mergeCell ref="AE371:AI371"/>
    <mergeCell ref="B368:G368"/>
    <mergeCell ref="H368:AC368"/>
    <mergeCell ref="AE368:AI368"/>
    <mergeCell ref="B369:G369"/>
    <mergeCell ref="H369:AC369"/>
    <mergeCell ref="AE369:AI369"/>
    <mergeCell ref="B378:G378"/>
    <mergeCell ref="H378:AC378"/>
    <mergeCell ref="AE378:AI378"/>
    <mergeCell ref="B379:G379"/>
    <mergeCell ref="H379:AC379"/>
    <mergeCell ref="AE379:AI379"/>
    <mergeCell ref="B376:G376"/>
    <mergeCell ref="H376:AC376"/>
    <mergeCell ref="AE376:AI376"/>
    <mergeCell ref="B377:G377"/>
    <mergeCell ref="H377:AC377"/>
    <mergeCell ref="AE377:AI377"/>
    <mergeCell ref="B374:G374"/>
    <mergeCell ref="H374:AC374"/>
    <mergeCell ref="AE374:AI374"/>
    <mergeCell ref="B375:G375"/>
    <mergeCell ref="H375:AC375"/>
    <mergeCell ref="AE375:AI375"/>
    <mergeCell ref="B384:G384"/>
    <mergeCell ref="H384:AC384"/>
    <mergeCell ref="AE384:AI384"/>
    <mergeCell ref="B385:G385"/>
    <mergeCell ref="H385:AC385"/>
    <mergeCell ref="AE385:AI385"/>
    <mergeCell ref="B382:G382"/>
    <mergeCell ref="H382:AC382"/>
    <mergeCell ref="AE382:AI382"/>
    <mergeCell ref="B383:G383"/>
    <mergeCell ref="H383:AC383"/>
    <mergeCell ref="AE383:AI383"/>
    <mergeCell ref="B380:G380"/>
    <mergeCell ref="H380:AC380"/>
    <mergeCell ref="AE380:AI380"/>
    <mergeCell ref="B381:G381"/>
    <mergeCell ref="H381:AC381"/>
    <mergeCell ref="AE381:AI381"/>
    <mergeCell ref="B390:G390"/>
    <mergeCell ref="H390:AC390"/>
    <mergeCell ref="AE390:AI390"/>
    <mergeCell ref="B391:G391"/>
    <mergeCell ref="H391:AC391"/>
    <mergeCell ref="AE391:AI391"/>
    <mergeCell ref="B388:G388"/>
    <mergeCell ref="H388:AC388"/>
    <mergeCell ref="AE388:AI388"/>
    <mergeCell ref="B389:G389"/>
    <mergeCell ref="H389:AC389"/>
    <mergeCell ref="AE389:AI389"/>
    <mergeCell ref="B386:G386"/>
    <mergeCell ref="H386:AC386"/>
    <mergeCell ref="AE386:AI386"/>
    <mergeCell ref="B387:G387"/>
    <mergeCell ref="H387:AC387"/>
    <mergeCell ref="AE387:AI387"/>
    <mergeCell ref="B396:G396"/>
    <mergeCell ref="H396:AC396"/>
    <mergeCell ref="AE396:AI396"/>
    <mergeCell ref="B397:G397"/>
    <mergeCell ref="H397:AC397"/>
    <mergeCell ref="AE397:AI397"/>
    <mergeCell ref="B394:G394"/>
    <mergeCell ref="H394:AC394"/>
    <mergeCell ref="AE394:AI394"/>
    <mergeCell ref="B395:G395"/>
    <mergeCell ref="H395:AC395"/>
    <mergeCell ref="AE395:AI395"/>
    <mergeCell ref="B392:G392"/>
    <mergeCell ref="H392:AC392"/>
    <mergeCell ref="AE392:AI392"/>
    <mergeCell ref="B393:G393"/>
    <mergeCell ref="H393:AC393"/>
    <mergeCell ref="AE393:AI393"/>
    <mergeCell ref="B402:G402"/>
    <mergeCell ref="H402:AC402"/>
    <mergeCell ref="AE402:AI402"/>
    <mergeCell ref="B403:G403"/>
    <mergeCell ref="H403:AC403"/>
    <mergeCell ref="AE403:AI403"/>
    <mergeCell ref="B400:G400"/>
    <mergeCell ref="H400:AC400"/>
    <mergeCell ref="AE400:AI400"/>
    <mergeCell ref="B401:G401"/>
    <mergeCell ref="H401:AC401"/>
    <mergeCell ref="AE401:AI401"/>
    <mergeCell ref="B398:G398"/>
    <mergeCell ref="H398:AC398"/>
    <mergeCell ref="AE398:AI398"/>
    <mergeCell ref="B399:G399"/>
    <mergeCell ref="H399:AC399"/>
    <mergeCell ref="AE399:AI399"/>
    <mergeCell ref="B408:G408"/>
    <mergeCell ref="H408:AC408"/>
    <mergeCell ref="AE408:AI408"/>
    <mergeCell ref="B409:G409"/>
    <mergeCell ref="H409:AC409"/>
    <mergeCell ref="AE409:AI409"/>
    <mergeCell ref="B406:G406"/>
    <mergeCell ref="H406:AC406"/>
    <mergeCell ref="AE406:AI406"/>
    <mergeCell ref="B407:G407"/>
    <mergeCell ref="H407:AC407"/>
    <mergeCell ref="AE407:AI407"/>
    <mergeCell ref="B404:G404"/>
    <mergeCell ref="H404:AC404"/>
    <mergeCell ref="AE404:AI404"/>
    <mergeCell ref="B405:G405"/>
    <mergeCell ref="H405:AC405"/>
    <mergeCell ref="AE405:AI405"/>
    <mergeCell ref="B414:G414"/>
    <mergeCell ref="H414:AC414"/>
    <mergeCell ref="AE414:AI414"/>
    <mergeCell ref="B415:G415"/>
    <mergeCell ref="H415:AC415"/>
    <mergeCell ref="AE415:AI415"/>
    <mergeCell ref="B412:G412"/>
    <mergeCell ref="H412:AC412"/>
    <mergeCell ref="AE412:AI412"/>
    <mergeCell ref="B413:G413"/>
    <mergeCell ref="H413:AC413"/>
    <mergeCell ref="AE413:AI413"/>
    <mergeCell ref="B410:G410"/>
    <mergeCell ref="H410:AC410"/>
    <mergeCell ref="AE410:AI410"/>
    <mergeCell ref="B411:G411"/>
    <mergeCell ref="H411:AC411"/>
    <mergeCell ref="AE411:AI411"/>
    <mergeCell ref="B420:G420"/>
    <mergeCell ref="H420:AC420"/>
    <mergeCell ref="AE420:AI420"/>
    <mergeCell ref="B421:G421"/>
    <mergeCell ref="H421:AC421"/>
    <mergeCell ref="AE421:AI421"/>
    <mergeCell ref="B418:G418"/>
    <mergeCell ref="H418:AC418"/>
    <mergeCell ref="AE418:AI418"/>
    <mergeCell ref="B419:G419"/>
    <mergeCell ref="H419:AC419"/>
    <mergeCell ref="AE419:AI419"/>
    <mergeCell ref="B416:G416"/>
    <mergeCell ref="H416:AC416"/>
    <mergeCell ref="AE416:AI416"/>
    <mergeCell ref="B417:G417"/>
    <mergeCell ref="H417:AC417"/>
    <mergeCell ref="AE417:AI417"/>
    <mergeCell ref="B426:G426"/>
    <mergeCell ref="H426:AC426"/>
    <mergeCell ref="AE426:AI426"/>
    <mergeCell ref="B427:G427"/>
    <mergeCell ref="H427:AC427"/>
    <mergeCell ref="AE427:AI427"/>
    <mergeCell ref="B424:G424"/>
    <mergeCell ref="H424:AC424"/>
    <mergeCell ref="AE424:AI424"/>
    <mergeCell ref="B425:G425"/>
    <mergeCell ref="H425:AC425"/>
    <mergeCell ref="AE425:AI425"/>
    <mergeCell ref="B422:G422"/>
    <mergeCell ref="H422:AC422"/>
    <mergeCell ref="AE422:AI422"/>
    <mergeCell ref="B423:G423"/>
    <mergeCell ref="H423:AC423"/>
    <mergeCell ref="AE423:AI423"/>
    <mergeCell ref="B432:G432"/>
    <mergeCell ref="H432:AC432"/>
    <mergeCell ref="AE432:AI432"/>
    <mergeCell ref="B433:G433"/>
    <mergeCell ref="H433:AC433"/>
    <mergeCell ref="AE433:AI433"/>
    <mergeCell ref="B430:G430"/>
    <mergeCell ref="H430:AC430"/>
    <mergeCell ref="AE430:AI430"/>
    <mergeCell ref="B431:G431"/>
    <mergeCell ref="H431:AC431"/>
    <mergeCell ref="AE431:AI431"/>
    <mergeCell ref="B428:G428"/>
    <mergeCell ref="H428:AC428"/>
    <mergeCell ref="AE428:AI428"/>
    <mergeCell ref="B429:G429"/>
    <mergeCell ref="H429:AC429"/>
    <mergeCell ref="AE429:AI429"/>
    <mergeCell ref="B438:G438"/>
    <mergeCell ref="H438:AC438"/>
    <mergeCell ref="AE438:AI438"/>
    <mergeCell ref="B439:G439"/>
    <mergeCell ref="H439:AC439"/>
    <mergeCell ref="AE439:AI439"/>
    <mergeCell ref="B436:G436"/>
    <mergeCell ref="H436:AC436"/>
    <mergeCell ref="AE436:AI436"/>
    <mergeCell ref="B437:G437"/>
    <mergeCell ref="H437:AC437"/>
    <mergeCell ref="AE437:AI437"/>
    <mergeCell ref="B434:G434"/>
    <mergeCell ref="H434:AC434"/>
    <mergeCell ref="AE434:AI434"/>
    <mergeCell ref="B435:G435"/>
    <mergeCell ref="H435:AC435"/>
    <mergeCell ref="AE435:AI435"/>
    <mergeCell ref="B444:G444"/>
    <mergeCell ref="H444:AC444"/>
    <mergeCell ref="AE444:AI444"/>
    <mergeCell ref="B445:G445"/>
    <mergeCell ref="H445:AC445"/>
    <mergeCell ref="AE445:AI445"/>
    <mergeCell ref="B442:G442"/>
    <mergeCell ref="H442:AC442"/>
    <mergeCell ref="AE442:AI442"/>
    <mergeCell ref="B443:G443"/>
    <mergeCell ref="H443:AC443"/>
    <mergeCell ref="AE443:AI443"/>
    <mergeCell ref="B440:G440"/>
    <mergeCell ref="H440:AC440"/>
    <mergeCell ref="AE440:AI440"/>
    <mergeCell ref="B441:G441"/>
    <mergeCell ref="H441:AC441"/>
    <mergeCell ref="AE441:AI441"/>
    <mergeCell ref="B450:G450"/>
    <mergeCell ref="H450:AC450"/>
    <mergeCell ref="AE450:AI450"/>
    <mergeCell ref="B451:G451"/>
    <mergeCell ref="H451:AC451"/>
    <mergeCell ref="AE451:AI451"/>
    <mergeCell ref="B448:G448"/>
    <mergeCell ref="H448:AC448"/>
    <mergeCell ref="AE448:AI448"/>
    <mergeCell ref="B449:G449"/>
    <mergeCell ref="H449:AC449"/>
    <mergeCell ref="AE449:AI449"/>
    <mergeCell ref="B446:G446"/>
    <mergeCell ref="H446:AC446"/>
    <mergeCell ref="AE446:AI446"/>
    <mergeCell ref="B447:G447"/>
    <mergeCell ref="H447:AC447"/>
    <mergeCell ref="AE447:AI447"/>
    <mergeCell ref="B456:G456"/>
    <mergeCell ref="H456:AC456"/>
    <mergeCell ref="AE456:AI456"/>
    <mergeCell ref="B457:G457"/>
    <mergeCell ref="H457:AC457"/>
    <mergeCell ref="AE457:AI457"/>
    <mergeCell ref="B454:G454"/>
    <mergeCell ref="H454:AC454"/>
    <mergeCell ref="AE454:AI454"/>
    <mergeCell ref="B455:G455"/>
    <mergeCell ref="H455:AC455"/>
    <mergeCell ref="AE455:AI455"/>
    <mergeCell ref="B452:G452"/>
    <mergeCell ref="H452:AC452"/>
    <mergeCell ref="AE452:AI452"/>
    <mergeCell ref="B453:G453"/>
    <mergeCell ref="H453:AC453"/>
    <mergeCell ref="AE453:AI453"/>
    <mergeCell ref="B462:G462"/>
    <mergeCell ref="H462:AC462"/>
    <mergeCell ref="AE462:AI462"/>
    <mergeCell ref="B463:G463"/>
    <mergeCell ref="H463:AC463"/>
    <mergeCell ref="AE463:AI463"/>
    <mergeCell ref="B460:G460"/>
    <mergeCell ref="H460:AC460"/>
    <mergeCell ref="AE460:AI460"/>
    <mergeCell ref="B461:G461"/>
    <mergeCell ref="H461:AC461"/>
    <mergeCell ref="AE461:AI461"/>
    <mergeCell ref="B458:G458"/>
    <mergeCell ref="H458:AC458"/>
    <mergeCell ref="AE458:AI458"/>
    <mergeCell ref="B459:G459"/>
    <mergeCell ref="H459:AC459"/>
    <mergeCell ref="AE459:AI459"/>
    <mergeCell ref="B468:G468"/>
    <mergeCell ref="H468:AC468"/>
    <mergeCell ref="AE468:AI468"/>
    <mergeCell ref="B469:G469"/>
    <mergeCell ref="H469:AC469"/>
    <mergeCell ref="AE469:AI469"/>
    <mergeCell ref="B466:G466"/>
    <mergeCell ref="H466:AC466"/>
    <mergeCell ref="AE466:AI466"/>
    <mergeCell ref="B467:G467"/>
    <mergeCell ref="H467:AC467"/>
    <mergeCell ref="AE467:AI467"/>
    <mergeCell ref="B464:G464"/>
    <mergeCell ref="H464:AC464"/>
    <mergeCell ref="AE464:AI464"/>
    <mergeCell ref="B465:G465"/>
    <mergeCell ref="H465:AC465"/>
    <mergeCell ref="AE465:AI465"/>
    <mergeCell ref="B474:G474"/>
    <mergeCell ref="H474:AC474"/>
    <mergeCell ref="AE474:AI474"/>
    <mergeCell ref="B475:G475"/>
    <mergeCell ref="H475:AC475"/>
    <mergeCell ref="AE475:AI475"/>
    <mergeCell ref="B472:G472"/>
    <mergeCell ref="H472:AC472"/>
    <mergeCell ref="AE472:AI472"/>
    <mergeCell ref="B473:G473"/>
    <mergeCell ref="H473:AC473"/>
    <mergeCell ref="AE473:AI473"/>
    <mergeCell ref="B470:G470"/>
    <mergeCell ref="H470:AC470"/>
    <mergeCell ref="AE470:AI470"/>
    <mergeCell ref="B471:G471"/>
    <mergeCell ref="H471:AC471"/>
    <mergeCell ref="AE471:AI471"/>
    <mergeCell ref="B480:G480"/>
    <mergeCell ref="H480:AC480"/>
    <mergeCell ref="AE480:AI480"/>
    <mergeCell ref="B481:G481"/>
    <mergeCell ref="H481:AC481"/>
    <mergeCell ref="AE481:AI481"/>
    <mergeCell ref="B478:G478"/>
    <mergeCell ref="H478:AC478"/>
    <mergeCell ref="AE478:AI478"/>
    <mergeCell ref="B479:G479"/>
    <mergeCell ref="H479:AC479"/>
    <mergeCell ref="AE479:AI479"/>
    <mergeCell ref="B476:G476"/>
    <mergeCell ref="H476:AC476"/>
    <mergeCell ref="AE476:AI476"/>
    <mergeCell ref="B477:G477"/>
    <mergeCell ref="H477:AC477"/>
    <mergeCell ref="AE477:AI477"/>
    <mergeCell ref="B486:G486"/>
    <mergeCell ref="H486:AC486"/>
    <mergeCell ref="AE486:AI486"/>
    <mergeCell ref="B487:G487"/>
    <mergeCell ref="H487:AC487"/>
    <mergeCell ref="AE487:AI487"/>
    <mergeCell ref="B484:G484"/>
    <mergeCell ref="H484:AC484"/>
    <mergeCell ref="AE484:AI484"/>
    <mergeCell ref="B485:G485"/>
    <mergeCell ref="H485:AC485"/>
    <mergeCell ref="AE485:AI485"/>
    <mergeCell ref="B482:G482"/>
    <mergeCell ref="H482:AC482"/>
    <mergeCell ref="AE482:AI482"/>
    <mergeCell ref="B483:G483"/>
    <mergeCell ref="H483:AC483"/>
    <mergeCell ref="AE483:AI483"/>
    <mergeCell ref="B492:G492"/>
    <mergeCell ref="H492:AC492"/>
    <mergeCell ref="AE492:AI492"/>
    <mergeCell ref="B493:G493"/>
    <mergeCell ref="H493:AC493"/>
    <mergeCell ref="AE493:AI493"/>
    <mergeCell ref="B490:G490"/>
    <mergeCell ref="H490:AC490"/>
    <mergeCell ref="AE490:AI490"/>
    <mergeCell ref="B491:G491"/>
    <mergeCell ref="H491:AC491"/>
    <mergeCell ref="AE491:AI491"/>
    <mergeCell ref="B488:G488"/>
    <mergeCell ref="H488:AC488"/>
    <mergeCell ref="AE488:AI488"/>
    <mergeCell ref="B489:G489"/>
    <mergeCell ref="H489:AC489"/>
    <mergeCell ref="AE489:AI489"/>
    <mergeCell ref="B498:G498"/>
    <mergeCell ref="H498:AC498"/>
    <mergeCell ref="AE498:AI498"/>
    <mergeCell ref="B499:G499"/>
    <mergeCell ref="H499:AC499"/>
    <mergeCell ref="AE499:AI499"/>
    <mergeCell ref="B496:G496"/>
    <mergeCell ref="H496:AC496"/>
    <mergeCell ref="AE496:AI496"/>
    <mergeCell ref="B497:G497"/>
    <mergeCell ref="H497:AC497"/>
    <mergeCell ref="AE497:AI497"/>
    <mergeCell ref="B494:G494"/>
    <mergeCell ref="H494:AC494"/>
    <mergeCell ref="AE494:AI494"/>
    <mergeCell ref="B495:G495"/>
    <mergeCell ref="H495:AC495"/>
    <mergeCell ref="AE495:AI495"/>
    <mergeCell ref="B504:G504"/>
    <mergeCell ref="H504:AC504"/>
    <mergeCell ref="AE504:AI504"/>
    <mergeCell ref="B505:G505"/>
    <mergeCell ref="H505:AC505"/>
    <mergeCell ref="AE505:AI505"/>
    <mergeCell ref="B502:G502"/>
    <mergeCell ref="H502:AC502"/>
    <mergeCell ref="AE502:AI502"/>
    <mergeCell ref="B503:G503"/>
    <mergeCell ref="H503:AC503"/>
    <mergeCell ref="AE503:AI503"/>
    <mergeCell ref="B500:G500"/>
    <mergeCell ref="H500:AC500"/>
    <mergeCell ref="AE500:AI500"/>
    <mergeCell ref="B501:G501"/>
    <mergeCell ref="H501:AC501"/>
    <mergeCell ref="AE501:AI501"/>
    <mergeCell ref="B510:G510"/>
    <mergeCell ref="H510:AC510"/>
    <mergeCell ref="AE510:AI510"/>
    <mergeCell ref="B511:G511"/>
    <mergeCell ref="H511:AC511"/>
    <mergeCell ref="AE511:AI511"/>
    <mergeCell ref="B508:G508"/>
    <mergeCell ref="H508:AC508"/>
    <mergeCell ref="AE508:AI508"/>
    <mergeCell ref="B509:G509"/>
    <mergeCell ref="H509:AC509"/>
    <mergeCell ref="AE509:AI509"/>
    <mergeCell ref="B506:G506"/>
    <mergeCell ref="H506:AC506"/>
    <mergeCell ref="AE506:AI506"/>
    <mergeCell ref="B507:G507"/>
    <mergeCell ref="H507:AC507"/>
    <mergeCell ref="AE507:AI507"/>
    <mergeCell ref="B520:O520"/>
    <mergeCell ref="P520:AI520"/>
    <mergeCell ref="B521:AJ521"/>
    <mergeCell ref="P522:AI522"/>
    <mergeCell ref="B516:O516"/>
    <mergeCell ref="P516:AI516"/>
    <mergeCell ref="B517:AJ517"/>
    <mergeCell ref="B518:O518"/>
    <mergeCell ref="P518:AI518"/>
    <mergeCell ref="B519:AJ519"/>
    <mergeCell ref="B512:G512"/>
    <mergeCell ref="H512:AC512"/>
    <mergeCell ref="AE512:AI512"/>
    <mergeCell ref="B513:AJ513"/>
    <mergeCell ref="B514:AJ514"/>
    <mergeCell ref="B515:G515"/>
    <mergeCell ref="H515:AJ515"/>
  </mergeCells>
  <printOptions horizontalCentered="1"/>
  <pageMargins left="0.59055118110236227" right="0.59055118110236227" top="0.59055118110236227" bottom="0.59055118110236227" header="0.51181102362204722" footer="0.19685039370078741"/>
  <pageSetup paperSize="9" scale="63" firstPageNumber="0" fitToHeight="0" orientation="portrait" horizontalDpi="300" verticalDpi="300" r:id="rId1"/>
  <headerFooter alignWithMargins="0">
    <oddFooter>&amp;C&amp;"Tahoma,Normale"&amp;P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26</vt:i4>
      </vt:variant>
    </vt:vector>
  </HeadingPairs>
  <TitlesOfParts>
    <vt:vector size="40" baseType="lpstr">
      <vt:lpstr>pdc 2015</vt:lpstr>
      <vt:lpstr>CE statale</vt:lpstr>
      <vt:lpstr>G.u.V.Rechnung Staat</vt:lpstr>
      <vt:lpstr>Stato Patrimoniale - Attivo</vt:lpstr>
      <vt:lpstr>Stato Patrimoniale - Passivo</vt:lpstr>
      <vt:lpstr>Vermögensaufstellung - Aktiva</vt:lpstr>
      <vt:lpstr>Vermögensaufstellung - Passiva</vt:lpstr>
      <vt:lpstr>CE MINISTERIALE</vt:lpstr>
      <vt:lpstr>CE MINISTERIALE de</vt:lpstr>
      <vt:lpstr>SP_Attivo MIN</vt:lpstr>
      <vt:lpstr>SP_Attivo MIN de</vt:lpstr>
      <vt:lpstr>SP_Passivo MIN</vt:lpstr>
      <vt:lpstr>SP_Passivo MIN de</vt:lpstr>
      <vt:lpstr>Foglio1</vt:lpstr>
      <vt:lpstr>'CE MINISTERIALE'!Area_stampa</vt:lpstr>
      <vt:lpstr>'CE MINISTERIALE de'!Area_stampa</vt:lpstr>
      <vt:lpstr>'CE statale'!Area_stampa</vt:lpstr>
      <vt:lpstr>'G.u.V.Rechnung Staat'!Area_stampa</vt:lpstr>
      <vt:lpstr>'pdc 2015'!Area_stampa</vt:lpstr>
      <vt:lpstr>'SP_Attivo MIN'!Area_stampa</vt:lpstr>
      <vt:lpstr>'SP_Attivo MIN de'!Area_stampa</vt:lpstr>
      <vt:lpstr>'SP_Passivo MIN'!Area_stampa</vt:lpstr>
      <vt:lpstr>'SP_Passivo MIN de'!Area_stampa</vt:lpstr>
      <vt:lpstr>'Stato Patrimoniale - Attivo'!Area_stampa</vt:lpstr>
      <vt:lpstr>'Stato Patrimoniale - Passivo'!Area_stampa</vt:lpstr>
      <vt:lpstr>'Vermögensaufstellung - Aktiva'!Area_stampa</vt:lpstr>
      <vt:lpstr>'Vermögensaufstellung - Passiva'!Area_stampa</vt:lpstr>
      <vt:lpstr>'CE MINISTERIALE'!Titoli_stampa</vt:lpstr>
      <vt:lpstr>'CE MINISTERIALE de'!Titoli_stampa</vt:lpstr>
      <vt:lpstr>'CE statale'!Titoli_stampa</vt:lpstr>
      <vt:lpstr>'G.u.V.Rechnung Staat'!Titoli_stampa</vt:lpstr>
      <vt:lpstr>'pdc 2015'!Titoli_stampa</vt:lpstr>
      <vt:lpstr>'SP_Attivo MIN'!Titoli_stampa</vt:lpstr>
      <vt:lpstr>'SP_Attivo MIN de'!Titoli_stampa</vt:lpstr>
      <vt:lpstr>'SP_Passivo MIN'!Titoli_stampa</vt:lpstr>
      <vt:lpstr>'SP_Passivo MIN de'!Titoli_stampa</vt:lpstr>
      <vt:lpstr>'Stato Patrimoniale - Attivo'!Titoli_stampa</vt:lpstr>
      <vt:lpstr>'Stato Patrimoniale - Passivo'!Titoli_stampa</vt:lpstr>
      <vt:lpstr>'Vermögensaufstellung - Aktiva'!Titoli_stampa</vt:lpstr>
      <vt:lpstr>'Vermögensaufstellung - Passiva'!Titoli_stampa</vt:lpstr>
    </vt:vector>
  </TitlesOfParts>
  <Company>Comprensorio Sanitario di Bolzano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rag. Armin</dc:creator>
  <cp:lastModifiedBy>Ernst BZ</cp:lastModifiedBy>
  <dcterms:created xsi:type="dcterms:W3CDTF">2016-05-25T11:51:20Z</dcterms:created>
  <dcterms:modified xsi:type="dcterms:W3CDTF">2016-05-25T12:25:59Z</dcterms:modified>
</cp:coreProperties>
</file>