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NUOVA GESTIONE\7 GARE - Incarichi\7.15 AFFIDAMENTO SERVIZI TPL\1_2020\DOC GARA\Cartella per ACP\Doc in visione da pubblicare\Capitolato speciale+allegati\"/>
    </mc:Choice>
  </mc:AlternateContent>
  <xr:revisionPtr revIDLastSave="0" documentId="13_ncr:1_{22A90D97-0C56-494E-B820-9E834392E8A0}" xr6:coauthVersionLast="44" xr6:coauthVersionMax="45" xr10:uidLastSave="{00000000-0000-0000-0000-000000000000}"/>
  <bookViews>
    <workbookView xWindow="-120" yWindow="-120" windowWidth="25440" windowHeight="15390" xr2:uid="{B9F88907-26D0-4708-8C8B-D1F5C3DD1B2C}"/>
  </bookViews>
  <sheets>
    <sheet name="A 12.1" sheetId="2" r:id="rId1"/>
    <sheet name="Tabelle1" sheetId="1" r:id="rId2"/>
  </sheets>
  <externalReferences>
    <externalReference r:id="rId3"/>
  </externalReferences>
  <definedNames>
    <definedName name="_xlnm.Print_Area" localSheetId="0">'A 12.1'!$A$1:$O$261</definedName>
    <definedName name="Thvc99">'[1]DATI AZIENDA'!$L$55</definedName>
    <definedName name="Thvcu99">'[1]DATI AZIENDA'!$L$76</definedName>
    <definedName name="tkmext">'[1]DATI AZIENDA'!$D$54</definedName>
    <definedName name="tkmurb">'[1]DATI AZIENDA'!$E$75</definedName>
    <definedName name="tmeext">'[1]DATI AZIENDA'!$D$56</definedName>
    <definedName name="tmurb">'[1]DATI AZIENDA'!$E$77</definedName>
    <definedName name="tt">'[1]DATI AZIENDA'!$K$55</definedName>
    <definedName name="ttt">'[1]DATI AZIENDA'!$K$76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2" i="2" l="1"/>
  <c r="E82" i="2"/>
  <c r="E50" i="2"/>
  <c r="D102" i="2" l="1"/>
  <c r="K228" i="2" l="1"/>
  <c r="K227" i="2"/>
  <c r="K156" i="2"/>
  <c r="K155" i="2"/>
  <c r="D153" i="2" l="1"/>
  <c r="D138" i="2" l="1"/>
  <c r="K238" i="2" l="1"/>
  <c r="D175" i="2" l="1"/>
  <c r="E175" i="2"/>
  <c r="E176" i="2"/>
  <c r="E177" i="2"/>
  <c r="D176" i="2"/>
  <c r="D177" i="2"/>
  <c r="E174" i="2"/>
  <c r="D174" i="2"/>
  <c r="E183" i="2"/>
  <c r="E184" i="2"/>
  <c r="E181" i="2"/>
  <c r="E182" i="2" l="1"/>
  <c r="E185" i="2" s="1"/>
  <c r="K237" i="2" l="1"/>
  <c r="K236" i="2" s="1"/>
  <c r="D27" i="2"/>
  <c r="D16" i="2" s="1"/>
  <c r="D156" i="2" s="1"/>
  <c r="E27" i="2"/>
  <c r="E16" i="2" s="1"/>
  <c r="D163" i="2" s="1"/>
  <c r="D101" i="2" l="1"/>
  <c r="K229" i="2" l="1"/>
  <c r="K167" i="2"/>
  <c r="K157" i="2"/>
  <c r="D90" i="2"/>
  <c r="D92" i="2" s="1"/>
  <c r="D231" i="2"/>
  <c r="D226" i="2"/>
  <c r="D198" i="2"/>
  <c r="E198" i="2" s="1"/>
  <c r="D199" i="2"/>
  <c r="E199" i="2" s="1"/>
  <c r="D200" i="2"/>
  <c r="E200" i="2" s="1"/>
  <c r="D197" i="2"/>
  <c r="E197" i="2" s="1"/>
  <c r="D190" i="2"/>
  <c r="E190" i="2" s="1"/>
  <c r="D191" i="2"/>
  <c r="E191" i="2" s="1"/>
  <c r="D192" i="2"/>
  <c r="E192" i="2" s="1"/>
  <c r="D189" i="2"/>
  <c r="E189" i="2" s="1"/>
  <c r="D205" i="2"/>
  <c r="E205" i="2" s="1"/>
  <c r="D133" i="2"/>
  <c r="D126" i="2"/>
  <c r="D112" i="2"/>
  <c r="D208" i="2"/>
  <c r="E208" i="2" s="1"/>
  <c r="D207" i="2"/>
  <c r="E207" i="2" s="1"/>
  <c r="D206" i="2"/>
  <c r="E206" i="2" s="1"/>
  <c r="E78" i="2"/>
  <c r="D73" i="2"/>
  <c r="E73" i="2" s="1"/>
  <c r="D72" i="2"/>
  <c r="E72" i="2" s="1"/>
  <c r="D71" i="2"/>
  <c r="E71" i="2" s="1"/>
  <c r="D70" i="2"/>
  <c r="E70" i="2" s="1"/>
  <c r="E65" i="2"/>
  <c r="E64" i="2"/>
  <c r="E63" i="2"/>
  <c r="E62" i="2"/>
  <c r="E57" i="2"/>
  <c r="E56" i="2"/>
  <c r="E55" i="2"/>
  <c r="E54" i="2"/>
  <c r="D50" i="2"/>
  <c r="D227" i="2" l="1"/>
  <c r="D229" i="2" s="1"/>
  <c r="E209" i="2"/>
  <c r="E193" i="2"/>
  <c r="E201" i="2"/>
  <c r="E58" i="2"/>
  <c r="E74" i="2"/>
  <c r="K226" i="2"/>
  <c r="D157" i="2"/>
  <c r="D159" i="2" s="1"/>
  <c r="E66" i="2"/>
  <c r="K166" i="2"/>
  <c r="D212" i="2" l="1"/>
  <c r="D82" i="2"/>
  <c r="D145" i="2" l="1"/>
  <c r="D232" i="2"/>
  <c r="D234" i="2" s="1"/>
  <c r="D238" i="2" s="1"/>
  <c r="D241" i="2" s="1"/>
  <c r="K165" i="2"/>
  <c r="D164" i="2" s="1"/>
  <c r="D166" i="2" s="1"/>
  <c r="D216" i="2" s="1"/>
  <c r="D258" i="2" l="1"/>
  <c r="E145" i="2"/>
  <c r="D219" i="2"/>
  <c r="D246" i="2"/>
  <c r="D250" i="2" s="1"/>
  <c r="E138" i="2"/>
  <c r="K154" i="2"/>
  <c r="D256" i="2" l="1"/>
  <c r="F250" i="2"/>
  <c r="D260" i="2" l="1"/>
  <c r="F260" i="2" s="1"/>
  <c r="F256" i="2"/>
</calcChain>
</file>

<file path=xl/sharedStrings.xml><?xml version="1.0" encoding="utf-8"?>
<sst xmlns="http://schemas.openxmlformats.org/spreadsheetml/2006/main" count="433" uniqueCount="253">
  <si>
    <t>Anlage A12.1</t>
  </si>
  <si>
    <t>Allegato A12.1</t>
  </si>
  <si>
    <t>Betriebswirtschaftliche Entwicklung</t>
  </si>
  <si>
    <t>Andamento economico-gestionale</t>
  </si>
  <si>
    <t>Auftragnehmer</t>
  </si>
  <si>
    <t>Impresa affidataria</t>
  </si>
  <si>
    <t xml:space="preserve">Los Nr. </t>
  </si>
  <si>
    <t>Lotto nr.</t>
  </si>
  <si>
    <t>NOTE PER LA COMPILAZIONE</t>
  </si>
  <si>
    <t>Bezeichnung des Loses</t>
  </si>
  <si>
    <t>Denominazione del lotto</t>
  </si>
  <si>
    <t>Jahr</t>
  </si>
  <si>
    <t>Anno</t>
  </si>
  <si>
    <t>ANLEITUNG ZUM AUSFÜLLEN</t>
  </si>
  <si>
    <t>geplante Bus*km (Kalenderjahr) laut Fahrplan</t>
  </si>
  <si>
    <t>bus*km programmati (anno solare) da orario</t>
  </si>
  <si>
    <t>geplante Fahrplanstunden</t>
  </si>
  <si>
    <t>Ore d'orario programmate</t>
  </si>
  <si>
    <t>Colore celle</t>
  </si>
  <si>
    <t>Farben der Zellen</t>
  </si>
  <si>
    <t>Änderung der geplanten km und der geplanten Fahrplanstunden</t>
  </si>
  <si>
    <t>[km]</t>
  </si>
  <si>
    <t>[h]</t>
  </si>
  <si>
    <t>=</t>
  </si>
  <si>
    <t>NON COMPILARE</t>
  </si>
  <si>
    <t xml:space="preserve">Verringerung der geplanten Bus*km und geplanten Fahrplanstunden laut Art. 2, Absatz 1-5 TLV  (mit Buseinsparung) </t>
  </si>
  <si>
    <t>Riduzione dei bus*km programmati e delle ore programmate d'orario ai sensi dell’art. 2, commi 1 a 5 CT (con riduzione del n. autobus)</t>
  </si>
  <si>
    <t>NICHT AUSFÜLLEN</t>
  </si>
  <si>
    <t>Erhöhung der der geplanten Bus*km und geplanten Fahrplanstunden laut Art. 2, Absatz 1-5 TLV (mit zusätzlichen Bus)</t>
  </si>
  <si>
    <t xml:space="preserve">Aumento dei bus*km programmati e delle ore programmate d'orario ai sensi dell’art. 2, commi 1 a 5 CT (con aggiunta del n. autobus) </t>
  </si>
  <si>
    <t>Tabelle/tabella B</t>
  </si>
  <si>
    <t>DATI DA OFFERTA</t>
  </si>
  <si>
    <t>AUS DEM ANGEBOT ÜBERNOMMENE DATEN</t>
  </si>
  <si>
    <t>Verringerung der geplanten Bus*km und geplanten Fahrplanstunden laut Art. 2, Absatz 1-5 TLV  (ohne Buseinsparung)</t>
  </si>
  <si>
    <r>
      <rPr>
        <sz val="9"/>
        <color rgb="FF000000"/>
        <rFont val="Arial"/>
        <family val="2"/>
      </rPr>
      <t xml:space="preserve">riduzione dei bus*km programmati e delle ore programmate d'orario ai sensi dell’art. 2, commi 1-5 CT </t>
    </r>
    <r>
      <rPr>
        <sz val="9"/>
        <color theme="1"/>
        <rFont val="Arial"/>
        <family val="2"/>
      </rPr>
      <t>(</t>
    </r>
    <r>
      <rPr>
        <sz val="9"/>
        <color rgb="FF000000"/>
        <rFont val="Arial"/>
        <family val="2"/>
      </rPr>
      <t>senza riduzione del n. autobus</t>
    </r>
    <r>
      <rPr>
        <sz val="9"/>
        <color theme="1"/>
        <rFont val="Arial"/>
        <family val="2"/>
      </rPr>
      <t>)</t>
    </r>
    <r>
      <rPr>
        <sz val="9"/>
        <color rgb="FF000000"/>
        <rFont val="Arial"/>
        <family val="2"/>
      </rPr>
      <t xml:space="preserve"> </t>
    </r>
  </si>
  <si>
    <t>Erhöhung der geplanten Bus*km und geplanten Fahrplanstunden laut Art. 2, Absatz 1-5 TLV (ohne zuätzlichen Bus)</t>
  </si>
  <si>
    <r>
      <rPr>
        <sz val="9"/>
        <color rgb="FF000000"/>
        <rFont val="Arial"/>
        <family val="2"/>
      </rPr>
      <t xml:space="preserve">aumento dei bus*km programmati e delle ore programmate d'orario ai sensi dell’art. 2, commi 1-5 CT </t>
    </r>
    <r>
      <rPr>
        <sz val="9"/>
        <color theme="1"/>
        <rFont val="Arial"/>
        <family val="2"/>
      </rPr>
      <t>(</t>
    </r>
    <r>
      <rPr>
        <sz val="9"/>
        <color rgb="FF000000"/>
        <rFont val="Arial"/>
        <family val="2"/>
      </rPr>
      <t>senza aggunta del n. autobus</t>
    </r>
    <r>
      <rPr>
        <sz val="9"/>
        <color theme="1"/>
        <rFont val="Arial"/>
        <family val="2"/>
      </rPr>
      <t>)</t>
    </r>
  </si>
  <si>
    <t>Erhöhung der geplanten Bus*km und geplanten Fahrplanstunden laut Art. 2, Absatz 6 TLV</t>
  </si>
  <si>
    <t>aumento dei bus*km programmati e delle ore programmate d'orario ai sensi dell’art. 2, comma 6 CT</t>
  </si>
  <si>
    <t>COMPILARE NEL FORMATO INDICATO (testo, unità, Euro)</t>
  </si>
  <si>
    <t>Erhöhung der geplanten Bus*km und geplanten Fahrplanstunden laut Art. 2, Absatz 7 TLV</t>
  </si>
  <si>
    <t>aumento dei bus*km programmati e delle ore programmate d'orario ai sensi dell’art. 2 comma 7 CT</t>
  </si>
  <si>
    <t>WERT IN DER VORGEGEBENEN EINHEIT EINSETZEN (Text, Einheit, Euro)</t>
  </si>
  <si>
    <t>Erhöhung der geplanten Bus*km und geplanten Fahrplanstunden laut Art. 3 Absatz 2 TLV (in den ersten 72 Stunden)</t>
  </si>
  <si>
    <r>
      <rPr>
        <sz val="9"/>
        <color rgb="FF000000"/>
        <rFont val="Arial"/>
        <family val="2"/>
      </rPr>
      <t xml:space="preserve">aumento dei bus*km programmati e delle ore programmate d'orario ai sensi dell’art. 3 comma 2 CT </t>
    </r>
    <r>
      <rPr>
        <sz val="9"/>
        <color theme="1"/>
        <rFont val="Arial"/>
        <family val="2"/>
      </rPr>
      <t>(</t>
    </r>
    <r>
      <rPr>
        <sz val="9"/>
        <color rgb="FF000000"/>
        <rFont val="Arial"/>
        <family val="2"/>
      </rPr>
      <t>nelle prime 72 ore</t>
    </r>
    <r>
      <rPr>
        <sz val="9"/>
        <color theme="1"/>
        <rFont val="Arial"/>
        <family val="2"/>
      </rPr>
      <t>)</t>
    </r>
  </si>
  <si>
    <t>Verringerung der geplanten Bus*km und geplanten Fahrplanstunden laut Art. 3 Absatz 3 TLV (nach den ersten 72 Stunden)</t>
  </si>
  <si>
    <r>
      <rPr>
        <sz val="9"/>
        <color rgb="FF000000"/>
        <rFont val="Arial"/>
        <family val="2"/>
      </rPr>
      <t xml:space="preserve">riduzione dei bus*km programmati e delle ore programmate d'orario ai sensi dell’art. 3 comma 3 CT </t>
    </r>
    <r>
      <rPr>
        <sz val="9"/>
        <color theme="1"/>
        <rFont val="Arial"/>
        <family val="2"/>
      </rPr>
      <t>(</t>
    </r>
    <r>
      <rPr>
        <sz val="9"/>
        <color rgb="FF000000"/>
        <rFont val="Arial"/>
        <family val="2"/>
      </rPr>
      <t>dopo le prime 72 ore</t>
    </r>
    <r>
      <rPr>
        <sz val="9"/>
        <color theme="1"/>
        <rFont val="Arial"/>
        <family val="2"/>
      </rPr>
      <t>)</t>
    </r>
  </si>
  <si>
    <t>Erhöhung der geplanten Bus*km und geplanten Fahrplanstunden laut Art. 3 Absatz 3 TLV (nach den ersten 72 Stunden)</t>
  </si>
  <si>
    <r>
      <rPr>
        <sz val="9"/>
        <color rgb="FF000000"/>
        <rFont val="Arial"/>
        <family val="2"/>
      </rPr>
      <t xml:space="preserve">aumento dei bus*km programmati e delle ore programmate d'orario ai sensi dell’art. 3 comma 3 CT </t>
    </r>
    <r>
      <rPr>
        <sz val="9"/>
        <color theme="1"/>
        <rFont val="Arial"/>
        <family val="2"/>
      </rPr>
      <t>(</t>
    </r>
    <r>
      <rPr>
        <sz val="9"/>
        <color rgb="FF000000"/>
        <rFont val="Arial"/>
        <family val="2"/>
      </rPr>
      <t>dopo le prime 72 ore</t>
    </r>
    <r>
      <rPr>
        <sz val="9"/>
        <color theme="1"/>
        <rFont val="Arial"/>
        <family val="2"/>
      </rPr>
      <t>)</t>
    </r>
  </si>
  <si>
    <t>Verringerung geplanten Bus*km und geplanten Fahrplanstunden aufgrund von Streik laut Art. 4 TLV</t>
  </si>
  <si>
    <t>riduzione dei bus*km programmati e delle ore programmate d'orario per sciopero ai sensi dell’art. 4 CT</t>
  </si>
  <si>
    <t>Verringerung geplanten Bus*km und geplanten Fahrplanstunden laut Art. 5 TLV</t>
  </si>
  <si>
    <t>riduzione dei bus*km programmati e delle ore programmate d'orario ai sensi dell’art. 5 CT</t>
  </si>
  <si>
    <t>Tabelle/tabella C</t>
  </si>
  <si>
    <t>A - Transportdienst</t>
  </si>
  <si>
    <t>A - Servizio di Trasporto</t>
  </si>
  <si>
    <t>Kosten Fahrzeuge</t>
  </si>
  <si>
    <t>Costi dei rotabili</t>
  </si>
  <si>
    <t>Costi del parco rotabile</t>
  </si>
  <si>
    <t>durchschnittlicher Einheitpreis [EUR]</t>
  </si>
  <si>
    <t>Lebensdauer [Nr Jahre]</t>
  </si>
  <si>
    <t>Indexierung</t>
  </si>
  <si>
    <t>Costo unitario medio [EUR]</t>
  </si>
  <si>
    <t>Vita utile [n. anni]</t>
  </si>
  <si>
    <t>Indicizazzione</t>
  </si>
  <si>
    <t>8 Meter - Bus</t>
  </si>
  <si>
    <t>autobus 8 metri</t>
  </si>
  <si>
    <t>10 Meter - Bus</t>
  </si>
  <si>
    <t xml:space="preserve"> autobus 10 metri</t>
  </si>
  <si>
    <t>12 Meter - Bus</t>
  </si>
  <si>
    <t>autobus 12 metri</t>
  </si>
  <si>
    <t>18 Meter - Bus</t>
  </si>
  <si>
    <t xml:space="preserve"> autobus 18 metri</t>
  </si>
  <si>
    <t>Anzahl Fahrzeuge (inklusive Reservefahrzeuge)</t>
  </si>
  <si>
    <t>Quantità (compresi veicoli di riserva)</t>
  </si>
  <si>
    <t>Anzahl</t>
  </si>
  <si>
    <t>Quantità</t>
  </si>
  <si>
    <t>Gesamtkosten [EUR/Jahr]</t>
  </si>
  <si>
    <t>Gesamtkosten [EUR/km]</t>
  </si>
  <si>
    <t>Costo totale [EUR/anno]</t>
  </si>
  <si>
    <t>Costo totale [EUR/km]</t>
  </si>
  <si>
    <t>Jährliche Fahrzeugkosten (Abschreibungen)</t>
  </si>
  <si>
    <t>Costo dei veicoli (ammortamento) annuale</t>
  </si>
  <si>
    <t>keine / nessuna</t>
  </si>
  <si>
    <t>Versicherung</t>
  </si>
  <si>
    <t>Assicurazione</t>
  </si>
  <si>
    <t>Einheitpreis je Bus [EUR/Jahr]</t>
  </si>
  <si>
    <t>Costo unitario*bus [EUR/anno]</t>
  </si>
  <si>
    <t>Jährliche Versicherung</t>
  </si>
  <si>
    <t>Assicurazione annuale</t>
  </si>
  <si>
    <t>NIC</t>
  </si>
  <si>
    <t>Fahrzeugsteuer</t>
  </si>
  <si>
    <t>Bollo</t>
  </si>
  <si>
    <t>Jährliche Fahrzeugsteuer</t>
  </si>
  <si>
    <t>Bollo annuale</t>
  </si>
  <si>
    <t>Miete ITCS</t>
  </si>
  <si>
    <t>Affitto impianti ITCS</t>
  </si>
  <si>
    <t>Jährliche  Miete ITCS</t>
  </si>
  <si>
    <t>Affitto impianti ITCS annuale</t>
  </si>
  <si>
    <t>Gesamtkosten [EUR]</t>
  </si>
  <si>
    <t>Costo totale [EUR]</t>
  </si>
  <si>
    <t>Anbindung TBE/ITCS als Mandant und Anbindung Planungssystem via VDV 462 Schnittstelle (ausschließlich Aufwände des TBE/ITCS Lieferanten)</t>
  </si>
  <si>
    <t>Collegamento TBE/ITCS come mandante e 
Collegamento sistema di pianificazione via VDV 462 – interfaccia (solo costi del fornitore TBE/ITCS)</t>
  </si>
  <si>
    <t>Gesamtkosten Fahrzeuge</t>
  </si>
  <si>
    <t>Costi totali die rotabili</t>
  </si>
  <si>
    <t>Laufleistungsbezogene Kosten</t>
  </si>
  <si>
    <t>Costi connessi al chilometraggio</t>
  </si>
  <si>
    <t>Gesamtkosten [EUR/Km]</t>
  </si>
  <si>
    <t>Costo totale [EUR/Km]</t>
  </si>
  <si>
    <t>Instandhaltung</t>
  </si>
  <si>
    <t>Manutenzione</t>
  </si>
  <si>
    <t>Reifenkosten</t>
  </si>
  <si>
    <t>Pneumatici</t>
  </si>
  <si>
    <t xml:space="preserve">Treibstoff </t>
  </si>
  <si>
    <t>Carburante</t>
  </si>
  <si>
    <t>MISE</t>
  </si>
  <si>
    <t>laufleistungsbezogene Personalkosten</t>
  </si>
  <si>
    <t>Costi del personale conessi al chilometraggio</t>
  </si>
  <si>
    <t>[nr totale]</t>
  </si>
  <si>
    <t>[Anzahl]</t>
  </si>
  <si>
    <t>Anzahl der Fahrer VZÄ</t>
  </si>
  <si>
    <t>Numero autisti FTE</t>
  </si>
  <si>
    <t>Gesamtkosten Fahrer [EUR/Jahr]</t>
  </si>
  <si>
    <t>Costo totale Autisti [EUR/anno]</t>
  </si>
  <si>
    <t>FOI</t>
  </si>
  <si>
    <t>Kosten pro Fahrplanstunde [EUR/h]</t>
  </si>
  <si>
    <t>Costo orario [EUR/h]</t>
  </si>
  <si>
    <t>mengenunabhängige Personalkosten</t>
  </si>
  <si>
    <t>Costi del personale non dipendenti dai volumi</t>
  </si>
  <si>
    <t>Verwaltungspersonal</t>
  </si>
  <si>
    <t>Amministrativo</t>
  </si>
  <si>
    <t>Abteilungsleiter</t>
  </si>
  <si>
    <t>Quadri</t>
  </si>
  <si>
    <t>Geschäftsführer</t>
  </si>
  <si>
    <t>Amministratore unico</t>
  </si>
  <si>
    <t>Fixkosten (mengenunabhängig)</t>
  </si>
  <si>
    <t>Costi fissi (non dipendenti dai volumi)</t>
  </si>
  <si>
    <t>Garagen, Werkstätten und Büro's</t>
  </si>
  <si>
    <t>Rimesse e Locali amministrativi</t>
  </si>
  <si>
    <t>Arbeitsbekleidung</t>
  </si>
  <si>
    <t>Indumenti da lavoro</t>
  </si>
  <si>
    <t xml:space="preserve">Briefpapier und Drucksachen </t>
  </si>
  <si>
    <t>Cancelleria e stampati</t>
  </si>
  <si>
    <t>Säuberung Räume</t>
  </si>
  <si>
    <t>Pulizia locali</t>
  </si>
  <si>
    <t>Überwachungsdienst</t>
  </si>
  <si>
    <t>Vigilanza</t>
  </si>
  <si>
    <t>Betriebsarzt, Weiterbildung Personal…</t>
  </si>
  <si>
    <t>Sicurezza/visite sanità/form. dip.</t>
  </si>
  <si>
    <t>versch. Beratungen, Sicherheit…(mod.231)</t>
  </si>
  <si>
    <t>Consulenze varie/mod.231</t>
  </si>
  <si>
    <t>Telefon / Internet</t>
  </si>
  <si>
    <t>Telefonia/dati</t>
  </si>
  <si>
    <t>andere Spesen</t>
  </si>
  <si>
    <t>Oneri di gestione</t>
  </si>
  <si>
    <t>Abschreibung - Büroeinrichtung und Software (mengenunabhängig)</t>
  </si>
  <si>
    <t>Ammortamenti - Beni ufficio e Software (non dipendeni dai volumi)</t>
  </si>
  <si>
    <t>Altri beni (ammortamento)</t>
  </si>
  <si>
    <t>Software (ammortamento)</t>
  </si>
  <si>
    <t>Rischio di impresa (utile)</t>
  </si>
  <si>
    <t>Unternehmensrisiko</t>
  </si>
  <si>
    <t>Rischio di impresa</t>
  </si>
  <si>
    <t>Zusammenfassung</t>
  </si>
  <si>
    <t>Riepilogo</t>
  </si>
  <si>
    <t>Gesamtbetrag für den Dienst laut Betriebsprogramm</t>
  </si>
  <si>
    <t>Valore complessivo per il servizio secondo il programma d'esercizio</t>
  </si>
  <si>
    <t>B - Änderung des Betriebsprogrammes während des Jahres - mit zusätzlichem Autobus</t>
  </si>
  <si>
    <t>B - Variazione servizi rispetto a programma di esercizio durante l'anno - con bus aggiuntivo</t>
  </si>
  <si>
    <t>JAHR</t>
  </si>
  <si>
    <t>ANNO</t>
  </si>
  <si>
    <t>EUR/km</t>
  </si>
  <si>
    <t>dem Fahrgast angebotene Kilometer  [Km]</t>
  </si>
  <si>
    <t>chilometri offerti al pubblico [Km]</t>
  </si>
  <si>
    <t>Reifen</t>
  </si>
  <si>
    <t>laufleistungsbezogene Kosten [EUR/km]</t>
  </si>
  <si>
    <t>Costi conessi al chilometraggio [EUR/km]</t>
  </si>
  <si>
    <t>Treibstoff</t>
  </si>
  <si>
    <t>Totale costi conessi al chilometraggio [EUR]</t>
  </si>
  <si>
    <t>Fahrplanstunden [h]</t>
  </si>
  <si>
    <t>Numero ore di servizio offerto [h]</t>
  </si>
  <si>
    <t>Fahrplankosten Personal [EUR/std]</t>
  </si>
  <si>
    <t>Costi orari del personale diretto [EUR/ora]</t>
  </si>
  <si>
    <t>Gesamte laufleistungsbezogene Personalkosten [EUR]</t>
  </si>
  <si>
    <t>Totale costi personale conessi al chilometraggio[EUR]</t>
  </si>
  <si>
    <t>Costo autisti totale [EUR]</t>
  </si>
  <si>
    <t>Gesamtkosten Fahrer [EUR]</t>
  </si>
  <si>
    <t>Ore orario totale [ore]</t>
  </si>
  <si>
    <t>Fahrplanstunden [std]</t>
  </si>
  <si>
    <t>Kalendertage ab Dienstbeginn des zusätzlichen Busses bis 31.12.</t>
  </si>
  <si>
    <t xml:space="preserve">giorni dal inizio del servizio del bus aggiuntivo al 31.12. </t>
  </si>
  <si>
    <t>Informationen Fahrzeuge</t>
  </si>
  <si>
    <t>Informazioni sui rotabili</t>
  </si>
  <si>
    <t>Indirekte Kosten neuer Autobus</t>
  </si>
  <si>
    <t>Costi indiretti con nuovo bus</t>
  </si>
  <si>
    <t>Quantità Bus</t>
  </si>
  <si>
    <t>Amm.to [EUR/anno]</t>
  </si>
  <si>
    <t>Anzahl Autobusse</t>
  </si>
  <si>
    <t>Abschreibung [EUR/Jahr]</t>
  </si>
  <si>
    <t>Einheitpreis je Bus [EUR/jahr]</t>
  </si>
  <si>
    <t>ITCS</t>
  </si>
  <si>
    <t>Miete ITCS - Affitto impianti ITCS</t>
  </si>
  <si>
    <t>Einheitpreis [EUR/Jahr]</t>
  </si>
  <si>
    <t>Kosten je Bus [EUR/jahr]</t>
  </si>
  <si>
    <t>Costo unitario [EUR/anno]</t>
  </si>
  <si>
    <t>Costo*bus [EUR/anno]</t>
  </si>
  <si>
    <t>Gesamtkosten neuer Autobus</t>
  </si>
  <si>
    <t>Totale costi nuovo bus annuale</t>
  </si>
  <si>
    <t>Gesamtkosten Änderung des Betriebsprogramms - mit zusätzlichem Autobus</t>
  </si>
  <si>
    <t>Corrispettivo variazione servizi rispetto a programma di esercizio - con autobus aggiuntivo</t>
  </si>
  <si>
    <t xml:space="preserve">Kosten Änderung des Betriebsprogramms - mit zusätzlichem Autobus </t>
  </si>
  <si>
    <t>C - Änderung des Betriebsprogrammes/Zusatzdienst während des Jahres - ohne zusätzlichen Autobus</t>
  </si>
  <si>
    <t>C - Variazione servizi rispetto a programma di esercizio/servizio aggiuntivo durante l'anno - senza bus aggiuntivo</t>
  </si>
  <si>
    <t>Chilometri offerti al pubblico [Km]</t>
  </si>
  <si>
    <t>Gesamtkosten des Zusatzdienstes/Änderung Betriebsprogramm - ohne zusätzlichen Autobus</t>
  </si>
  <si>
    <t>Corrispettivo per il servizio aggiuntivo/variazione programma d'esercizio - senza autobus aggiuntivo</t>
  </si>
  <si>
    <t>Kosten des Zusatzdienstes/Änderung Betriebsprogramm - ohne zusätzlichen Autobus [EUR/km]</t>
  </si>
  <si>
    <t>Corrispettivo per il servizio aggiuntivo/variazione programma d'esercizio - senza autobus aggiuntivo [EUR/km]</t>
  </si>
  <si>
    <t>Gesamtkosten des Zusatzdienstes/Änderung Betriebsprogramm</t>
  </si>
  <si>
    <t>Corrispettivo per il servizio aggiuntivo/variazione programma d'esercizio</t>
  </si>
  <si>
    <t>Gesamtbetrag</t>
  </si>
  <si>
    <t>Importo totale</t>
  </si>
  <si>
    <t>ohne Mwst. - senza iva.</t>
  </si>
  <si>
    <t>mit Mwst. (10%) con iva.</t>
  </si>
  <si>
    <t>Vertragsstrafen</t>
  </si>
  <si>
    <t>Penali</t>
  </si>
  <si>
    <t>Prämie</t>
  </si>
  <si>
    <t>Premio</t>
  </si>
  <si>
    <t>zustehender Gesamtbetrag</t>
  </si>
  <si>
    <t>Importo totale spettante</t>
  </si>
  <si>
    <t>Vorschüsse</t>
  </si>
  <si>
    <t>Anticipi</t>
  </si>
  <si>
    <t>Endsaldo</t>
  </si>
  <si>
    <t>Saldo finale</t>
  </si>
  <si>
    <t>Importo complessivo [EUR/Km]</t>
  </si>
  <si>
    <t>Importo complessivo [EUR/anno]</t>
  </si>
  <si>
    <t>Gesamtbetrag [EUR/Jahr]</t>
  </si>
  <si>
    <t>Gesamtbetrag [EUR/Km]</t>
  </si>
  <si>
    <t>Gesamte laufleistungsbezogene Kosten [EUR]</t>
  </si>
  <si>
    <t>Costo autisti [EUR/h]</t>
  </si>
  <si>
    <t>Kosten Fahrer [EUR/h]</t>
  </si>
  <si>
    <t xml:space="preserve">Nightliner </t>
  </si>
  <si>
    <t>Nightliner</t>
  </si>
  <si>
    <t xml:space="preserve">Personal Fahrdienst </t>
  </si>
  <si>
    <t xml:space="preserve">Personale movimentazione </t>
  </si>
  <si>
    <t>vedasi allegato A12 e A13</t>
  </si>
  <si>
    <t>siehe Anlage A12 und A13</t>
  </si>
  <si>
    <t>Unternehmensrisiko (Gewinn)</t>
  </si>
  <si>
    <t>Unternehmensgewinn (WACC*Nettoinvestionsvermögen)</t>
  </si>
  <si>
    <t>Utile d'impresa (WACC*CIN)</t>
  </si>
  <si>
    <t>anderes (Abschreibung)</t>
  </si>
  <si>
    <t>Software (Abschreibung)</t>
  </si>
  <si>
    <t>siehe Anlage C1</t>
  </si>
  <si>
    <t>vedasi allegato 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</si>
</sst>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\ _€_-;\-* #,##0\ _€_-;_-* &quot;-&quot;\ _€_-;_-@_-"/>
    <numFmt numFmtId="165" formatCode="_ * #,##0.00_ ;_ * \-#,##0.00_ ;_ * &quot;-&quot;??_ ;_ @_ "/>
    <numFmt numFmtId="166" formatCode="_-* #,##0.00\ [$€-410]_-;\-* #,##0.00\ [$€-410]_-;_-* &quot;-&quot;??\ [$€-410]_-;_-@_-"/>
    <numFmt numFmtId="167" formatCode="_-* #,##0\ [$€-410]_-;\-* #,##0\ [$€-410]_-;_-* &quot;-&quot;??\ [$€-410]_-;_-@_-"/>
    <numFmt numFmtId="168" formatCode="_ * #,##0_ ;_ * \-#,##0_ ;_ * &quot;-&quot;??_ ;_ @_ "/>
    <numFmt numFmtId="169" formatCode="_-* #,##0.0000\ [$€-410]_-;\-* #,##0.0000\ [$€-410]_-;_-* &quot;-&quot;??\ [$€-410]_-;_-@_-"/>
    <numFmt numFmtId="170" formatCode="_-* #,##0.0\ [$€-410]_-;\-* #,##0.0\ [$€-410]_-;_-* &quot;-&quot;??\ [$€-410]_-;_-@_-"/>
    <numFmt numFmtId="171" formatCode="_-&quot;€&quot;\ * #,##0.00_-;\-&quot;€&quot;\ * #,##0.00_-;_-&quot;€&quot;\ * &quot;-&quot;??_-;_-@_-"/>
    <numFmt numFmtId="172" formatCode="_-[$€-410]\ * #,##0.00_-;\-[$€-410]\ * #,##0.00_-;_-[$€-410]\ * &quot;-&quot;??_-;_-@_-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b/>
      <sz val="8"/>
      <color rgb="FFFF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b/>
      <sz val="12"/>
      <name val="Arial"/>
      <family val="2"/>
    </font>
    <font>
      <sz val="8"/>
      <color theme="0" tint="-0.14999847407452621"/>
      <name val="Arial"/>
      <family val="2"/>
    </font>
    <font>
      <sz val="9"/>
      <color rgb="FF000000"/>
      <name val="Arial"/>
      <family val="2"/>
    </font>
    <font>
      <b/>
      <i/>
      <sz val="11"/>
      <name val="Arial"/>
      <family val="2"/>
    </font>
    <font>
      <b/>
      <i/>
      <sz val="9"/>
      <name val="Arial"/>
      <family val="2"/>
    </font>
    <font>
      <sz val="16"/>
      <color theme="1"/>
      <name val="Arial"/>
      <family val="2"/>
    </font>
    <font>
      <sz val="9"/>
      <color theme="0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D9D9D9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9">
    <xf numFmtId="0" fontId="0" fillId="0" borderId="0"/>
    <xf numFmtId="0" fontId="2" fillId="0" borderId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1" fillId="0" borderId="0"/>
    <xf numFmtId="0" fontId="1" fillId="0" borderId="0"/>
    <xf numFmtId="0" fontId="21" fillId="0" borderId="0"/>
    <xf numFmtId="171" fontId="21" fillId="0" borderId="0" applyFont="0" applyFill="0" applyBorder="0" applyAlignment="0" applyProtection="0"/>
    <xf numFmtId="0" fontId="36" fillId="0" borderId="0"/>
  </cellStyleXfs>
  <cellXfs count="263">
    <xf numFmtId="0" fontId="0" fillId="0" borderId="0" xfId="0"/>
    <xf numFmtId="0" fontId="4" fillId="0" borderId="0" xfId="1" applyFont="1" applyProtection="1">
      <protection hidden="1"/>
    </xf>
    <xf numFmtId="0" fontId="3" fillId="2" borderId="0" xfId="1" applyFont="1" applyFill="1" applyProtection="1">
      <protection hidden="1"/>
    </xf>
    <xf numFmtId="0" fontId="14" fillId="0" borderId="0" xfId="2" applyNumberFormat="1" applyFont="1" applyAlignment="1" applyProtection="1">
      <alignment horizontal="left" vertical="center"/>
      <protection hidden="1"/>
    </xf>
    <xf numFmtId="0" fontId="22" fillId="3" borderId="10" xfId="4" applyFont="1" applyFill="1" applyBorder="1" applyAlignment="1" applyProtection="1">
      <alignment vertical="center"/>
      <protection hidden="1"/>
    </xf>
    <xf numFmtId="0" fontId="16" fillId="3" borderId="10" xfId="4" applyFont="1" applyFill="1" applyBorder="1" applyProtection="1">
      <protection hidden="1"/>
    </xf>
    <xf numFmtId="0" fontId="6" fillId="0" borderId="0" xfId="1" applyFont="1" applyAlignment="1" applyProtection="1">
      <alignment horizontal="center" vertical="center"/>
      <protection hidden="1"/>
    </xf>
    <xf numFmtId="0" fontId="11" fillId="0" borderId="4" xfId="1" applyFont="1" applyBorder="1" applyProtection="1">
      <protection hidden="1"/>
    </xf>
    <xf numFmtId="0" fontId="14" fillId="0" borderId="4" xfId="2" applyNumberFormat="1" applyFont="1" applyBorder="1" applyAlignment="1" applyProtection="1">
      <alignment horizontal="center" vertical="center"/>
      <protection hidden="1"/>
    </xf>
    <xf numFmtId="0" fontId="14" fillId="0" borderId="0" xfId="1" applyFont="1" applyAlignment="1" applyProtection="1">
      <alignment horizontal="right"/>
      <protection hidden="1"/>
    </xf>
    <xf numFmtId="166" fontId="14" fillId="4" borderId="8" xfId="2" applyNumberFormat="1" applyFont="1" applyFill="1" applyBorder="1" applyAlignment="1" applyProtection="1">
      <alignment horizontal="center" vertical="center"/>
      <protection locked="0"/>
    </xf>
    <xf numFmtId="0" fontId="14" fillId="0" borderId="0" xfId="1" applyFont="1" applyProtection="1">
      <protection hidden="1"/>
    </xf>
    <xf numFmtId="0" fontId="23" fillId="0" borderId="0" xfId="1" applyFont="1" applyAlignment="1" applyProtection="1">
      <alignment horizontal="left" wrapText="1"/>
      <protection hidden="1"/>
    </xf>
    <xf numFmtId="0" fontId="14" fillId="4" borderId="8" xfId="2" applyNumberFormat="1" applyFont="1" applyFill="1" applyBorder="1" applyAlignment="1" applyProtection="1">
      <alignment horizontal="center" vertical="center"/>
      <protection locked="0"/>
    </xf>
    <xf numFmtId="0" fontId="6" fillId="0" borderId="0" xfId="2" applyNumberFormat="1" applyFont="1" applyAlignment="1" applyProtection="1">
      <alignment horizontal="left" vertical="center"/>
      <protection hidden="1"/>
    </xf>
    <xf numFmtId="168" fontId="6" fillId="0" borderId="0" xfId="2" applyNumberFormat="1" applyFont="1" applyAlignment="1" applyProtection="1">
      <alignment horizontal="left" vertical="center"/>
      <protection hidden="1"/>
    </xf>
    <xf numFmtId="0" fontId="14" fillId="0" borderId="0" xfId="2" applyNumberFormat="1" applyFont="1" applyAlignment="1" applyProtection="1">
      <alignment horizontal="left" vertical="center" wrapText="1"/>
      <protection hidden="1"/>
    </xf>
    <xf numFmtId="166" fontId="14" fillId="0" borderId="0" xfId="2" applyNumberFormat="1" applyFont="1" applyAlignment="1" applyProtection="1">
      <alignment horizontal="left" vertical="center"/>
      <protection hidden="1"/>
    </xf>
    <xf numFmtId="0" fontId="24" fillId="0" borderId="0" xfId="1" applyFont="1" applyAlignment="1" applyProtection="1">
      <alignment horizontal="center"/>
      <protection hidden="1"/>
    </xf>
    <xf numFmtId="0" fontId="24" fillId="2" borderId="0" xfId="1" applyFont="1" applyFill="1" applyAlignment="1" applyProtection="1">
      <alignment horizontal="center"/>
      <protection hidden="1"/>
    </xf>
    <xf numFmtId="168" fontId="14" fillId="0" borderId="0" xfId="2" applyNumberFormat="1" applyFont="1" applyProtection="1">
      <protection hidden="1"/>
    </xf>
    <xf numFmtId="0" fontId="13" fillId="0" borderId="0" xfId="1" applyFont="1" applyAlignment="1" applyProtection="1">
      <alignment wrapText="1"/>
      <protection hidden="1"/>
    </xf>
    <xf numFmtId="166" fontId="6" fillId="0" borderId="0" xfId="2" applyNumberFormat="1" applyFont="1" applyAlignment="1" applyProtection="1">
      <alignment horizontal="left" vertical="center"/>
      <protection hidden="1"/>
    </xf>
    <xf numFmtId="0" fontId="24" fillId="0" borderId="0" xfId="2" applyNumberFormat="1" applyFont="1" applyAlignment="1" applyProtection="1">
      <alignment horizontal="center" vertical="center"/>
      <protection hidden="1"/>
    </xf>
    <xf numFmtId="166" fontId="24" fillId="0" borderId="0" xfId="2" applyNumberFormat="1" applyFont="1" applyAlignment="1" applyProtection="1">
      <alignment horizontal="left" vertical="center"/>
      <protection hidden="1"/>
    </xf>
    <xf numFmtId="0" fontId="14" fillId="0" borderId="0" xfId="1" applyFont="1" applyAlignment="1" applyProtection="1">
      <alignment horizontal="left"/>
      <protection hidden="1"/>
    </xf>
    <xf numFmtId="166" fontId="14" fillId="0" borderId="0" xfId="2" applyNumberFormat="1" applyFont="1" applyAlignment="1" applyProtection="1">
      <alignment horizontal="left"/>
      <protection hidden="1"/>
    </xf>
    <xf numFmtId="166" fontId="10" fillId="0" borderId="0" xfId="2" applyNumberFormat="1" applyFont="1" applyAlignment="1" applyProtection="1">
      <alignment horizontal="center" vertical="center"/>
      <protection hidden="1"/>
    </xf>
    <xf numFmtId="0" fontId="11" fillId="0" borderId="0" xfId="1" applyFont="1" applyProtection="1">
      <protection hidden="1"/>
    </xf>
    <xf numFmtId="0" fontId="14" fillId="2" borderId="0" xfId="2" applyNumberFormat="1" applyFont="1" applyFill="1" applyAlignment="1" applyProtection="1">
      <alignment horizontal="left" vertical="center"/>
      <protection hidden="1"/>
    </xf>
    <xf numFmtId="1" fontId="14" fillId="4" borderId="8" xfId="2" applyNumberFormat="1" applyFont="1" applyFill="1" applyBorder="1" applyAlignment="1" applyProtection="1">
      <alignment horizontal="center" vertical="center"/>
      <protection locked="0"/>
    </xf>
    <xf numFmtId="166" fontId="24" fillId="0" borderId="0" xfId="2" applyNumberFormat="1" applyFont="1" applyAlignment="1" applyProtection="1">
      <alignment horizontal="left"/>
      <protection hidden="1"/>
    </xf>
    <xf numFmtId="166" fontId="14" fillId="2" borderId="0" xfId="2" applyNumberFormat="1" applyFont="1" applyFill="1" applyAlignment="1" applyProtection="1">
      <alignment horizontal="left" vertical="center"/>
      <protection hidden="1"/>
    </xf>
    <xf numFmtId="0" fontId="25" fillId="2" borderId="6" xfId="1" applyFont="1" applyFill="1" applyBorder="1" applyProtection="1">
      <protection hidden="1"/>
    </xf>
    <xf numFmtId="0" fontId="25" fillId="2" borderId="11" xfId="1" applyFont="1" applyFill="1" applyBorder="1" applyProtection="1">
      <protection hidden="1"/>
    </xf>
    <xf numFmtId="0" fontId="20" fillId="2" borderId="0" xfId="1" applyFont="1" applyFill="1" applyProtection="1">
      <protection hidden="1"/>
    </xf>
    <xf numFmtId="2" fontId="13" fillId="2" borderId="0" xfId="2" applyNumberFormat="1" applyFont="1" applyFill="1" applyAlignment="1" applyProtection="1">
      <alignment horizontal="center"/>
      <protection hidden="1"/>
    </xf>
    <xf numFmtId="168" fontId="3" fillId="0" borderId="0" xfId="2" applyNumberFormat="1" applyFont="1" applyProtection="1">
      <protection hidden="1"/>
    </xf>
    <xf numFmtId="0" fontId="4" fillId="7" borderId="0" xfId="1" applyFont="1" applyFill="1" applyAlignment="1" applyProtection="1">
      <alignment vertical="center"/>
      <protection hidden="1"/>
    </xf>
    <xf numFmtId="166" fontId="3" fillId="7" borderId="0" xfId="2" applyNumberFormat="1" applyFont="1" applyFill="1" applyProtection="1">
      <protection hidden="1"/>
    </xf>
    <xf numFmtId="0" fontId="22" fillId="7" borderId="0" xfId="4" applyFont="1" applyFill="1" applyAlignment="1" applyProtection="1">
      <alignment vertical="center"/>
      <protection hidden="1"/>
    </xf>
    <xf numFmtId="0" fontId="22" fillId="7" borderId="10" xfId="4" applyFont="1" applyFill="1" applyBorder="1" applyAlignment="1" applyProtection="1">
      <alignment vertical="center"/>
      <protection hidden="1"/>
    </xf>
    <xf numFmtId="166" fontId="3" fillId="7" borderId="10" xfId="2" applyNumberFormat="1" applyFont="1" applyFill="1" applyBorder="1" applyProtection="1">
      <protection hidden="1"/>
    </xf>
    <xf numFmtId="166" fontId="6" fillId="7" borderId="10" xfId="2" applyNumberFormat="1" applyFont="1" applyFill="1" applyBorder="1" applyAlignment="1" applyProtection="1">
      <alignment horizontal="center" vertical="center"/>
      <protection hidden="1"/>
    </xf>
    <xf numFmtId="0" fontId="3" fillId="7" borderId="10" xfId="1" applyFont="1" applyFill="1" applyBorder="1" applyProtection="1">
      <protection hidden="1"/>
    </xf>
    <xf numFmtId="0" fontId="16" fillId="7" borderId="0" xfId="4" applyFont="1" applyFill="1" applyProtection="1">
      <protection hidden="1"/>
    </xf>
    <xf numFmtId="0" fontId="16" fillId="7" borderId="6" xfId="4" applyFont="1" applyFill="1" applyBorder="1" applyProtection="1">
      <protection hidden="1"/>
    </xf>
    <xf numFmtId="166" fontId="3" fillId="7" borderId="0" xfId="2" applyNumberFormat="1" applyFont="1" applyFill="1" applyAlignment="1" applyProtection="1">
      <alignment vertical="center"/>
      <protection hidden="1"/>
    </xf>
    <xf numFmtId="0" fontId="11" fillId="7" borderId="0" xfId="1" applyFont="1" applyFill="1" applyProtection="1">
      <protection hidden="1"/>
    </xf>
    <xf numFmtId="0" fontId="7" fillId="7" borderId="0" xfId="4" applyFont="1" applyFill="1" applyProtection="1">
      <protection hidden="1"/>
    </xf>
    <xf numFmtId="0" fontId="27" fillId="7" borderId="0" xfId="4" applyFont="1" applyFill="1" applyProtection="1">
      <protection hidden="1"/>
    </xf>
    <xf numFmtId="0" fontId="13" fillId="7" borderId="12" xfId="1" applyFont="1" applyFill="1" applyBorder="1" applyProtection="1">
      <protection hidden="1"/>
    </xf>
    <xf numFmtId="0" fontId="13" fillId="7" borderId="13" xfId="1" applyFont="1" applyFill="1" applyBorder="1" applyProtection="1">
      <protection hidden="1"/>
    </xf>
    <xf numFmtId="166" fontId="13" fillId="7" borderId="14" xfId="1" applyNumberFormat="1" applyFont="1" applyFill="1" applyBorder="1" applyProtection="1">
      <protection hidden="1"/>
    </xf>
    <xf numFmtId="0" fontId="17" fillId="7" borderId="0" xfId="4" applyFont="1" applyFill="1" applyProtection="1">
      <protection hidden="1"/>
    </xf>
    <xf numFmtId="0" fontId="13" fillId="7" borderId="0" xfId="1" applyFont="1" applyFill="1" applyProtection="1">
      <protection hidden="1"/>
    </xf>
    <xf numFmtId="0" fontId="14" fillId="7" borderId="1" xfId="2" applyNumberFormat="1" applyFont="1" applyFill="1" applyBorder="1" applyAlignment="1" applyProtection="1">
      <alignment horizontal="left" vertical="center"/>
      <protection hidden="1"/>
    </xf>
    <xf numFmtId="166" fontId="14" fillId="7" borderId="2" xfId="2" applyNumberFormat="1" applyFont="1" applyFill="1" applyBorder="1" applyAlignment="1" applyProtection="1">
      <alignment horizontal="left" vertical="center"/>
      <protection hidden="1"/>
    </xf>
    <xf numFmtId="168" fontId="14" fillId="2" borderId="0" xfId="1" applyNumberFormat="1" applyFont="1" applyFill="1" applyProtection="1">
      <protection hidden="1"/>
    </xf>
    <xf numFmtId="166" fontId="14" fillId="7" borderId="8" xfId="1" applyNumberFormat="1" applyFont="1" applyFill="1" applyBorder="1" applyAlignment="1" applyProtection="1">
      <alignment vertical="center"/>
      <protection hidden="1"/>
    </xf>
    <xf numFmtId="0" fontId="14" fillId="7" borderId="0" xfId="1" applyFont="1" applyFill="1" applyAlignment="1" applyProtection="1">
      <alignment vertical="center"/>
      <protection hidden="1"/>
    </xf>
    <xf numFmtId="167" fontId="11" fillId="7" borderId="6" xfId="1" applyNumberFormat="1" applyFont="1" applyFill="1" applyBorder="1" applyAlignment="1" applyProtection="1">
      <alignment vertical="center"/>
      <protection hidden="1"/>
    </xf>
    <xf numFmtId="0" fontId="14" fillId="7" borderId="3" xfId="2" applyNumberFormat="1" applyFont="1" applyFill="1" applyBorder="1" applyAlignment="1" applyProtection="1">
      <alignment horizontal="left" vertical="center"/>
      <protection hidden="1"/>
    </xf>
    <xf numFmtId="0" fontId="14" fillId="7" borderId="4" xfId="2" applyNumberFormat="1" applyFont="1" applyFill="1" applyBorder="1" applyAlignment="1" applyProtection="1">
      <alignment horizontal="left" vertical="center"/>
      <protection hidden="1"/>
    </xf>
    <xf numFmtId="166" fontId="14" fillId="7" borderId="5" xfId="2" applyNumberFormat="1" applyFont="1" applyFill="1" applyBorder="1" applyAlignment="1" applyProtection="1">
      <alignment horizontal="left" vertical="center"/>
      <protection hidden="1"/>
    </xf>
    <xf numFmtId="0" fontId="3" fillId="7" borderId="0" xfId="1" applyFont="1" applyFill="1" applyAlignment="1" applyProtection="1">
      <alignment vertical="center"/>
      <protection hidden="1"/>
    </xf>
    <xf numFmtId="166" fontId="14" fillId="7" borderId="0" xfId="2" applyNumberFormat="1" applyFont="1" applyFill="1" applyAlignment="1" applyProtection="1">
      <alignment horizontal="left" vertical="center"/>
      <protection hidden="1"/>
    </xf>
    <xf numFmtId="168" fontId="14" fillId="0" borderId="0" xfId="1" applyNumberFormat="1" applyFont="1" applyProtection="1">
      <protection hidden="1"/>
    </xf>
    <xf numFmtId="0" fontId="12" fillId="7" borderId="0" xfId="1" applyFont="1" applyFill="1" applyAlignment="1" applyProtection="1">
      <alignment vertical="center"/>
      <protection hidden="1"/>
    </xf>
    <xf numFmtId="168" fontId="14" fillId="7" borderId="5" xfId="2" applyNumberFormat="1" applyFont="1" applyFill="1" applyBorder="1" applyAlignment="1" applyProtection="1">
      <alignment horizontal="left" vertical="center"/>
      <protection hidden="1"/>
    </xf>
    <xf numFmtId="0" fontId="14" fillId="7" borderId="0" xfId="2" applyNumberFormat="1" applyFont="1" applyFill="1" applyAlignment="1" applyProtection="1">
      <alignment horizontal="center" vertical="center"/>
      <protection hidden="1"/>
    </xf>
    <xf numFmtId="0" fontId="14" fillId="7" borderId="0" xfId="1" applyFont="1" applyFill="1" applyAlignment="1" applyProtection="1">
      <alignment horizontal="right"/>
      <protection hidden="1"/>
    </xf>
    <xf numFmtId="166" fontId="14" fillId="7" borderId="0" xfId="2" applyNumberFormat="1" applyFont="1" applyFill="1" applyAlignment="1" applyProtection="1">
      <alignment vertical="center"/>
      <protection hidden="1"/>
    </xf>
    <xf numFmtId="0" fontId="28" fillId="7" borderId="0" xfId="2" applyNumberFormat="1" applyFont="1" applyFill="1" applyAlignment="1" applyProtection="1">
      <alignment horizontal="center" vertical="center"/>
      <protection hidden="1"/>
    </xf>
    <xf numFmtId="166" fontId="12" fillId="7" borderId="0" xfId="2" applyNumberFormat="1" applyFont="1" applyFill="1" applyAlignment="1" applyProtection="1">
      <alignment vertical="center"/>
      <protection hidden="1"/>
    </xf>
    <xf numFmtId="0" fontId="8" fillId="7" borderId="0" xfId="4" applyFont="1" applyFill="1" applyProtection="1">
      <protection hidden="1"/>
    </xf>
    <xf numFmtId="0" fontId="8" fillId="7" borderId="4" xfId="4" applyFont="1" applyFill="1" applyBorder="1" applyProtection="1">
      <protection hidden="1"/>
    </xf>
    <xf numFmtId="0" fontId="16" fillId="7" borderId="4" xfId="4" applyFont="1" applyFill="1" applyBorder="1" applyProtection="1">
      <protection hidden="1"/>
    </xf>
    <xf numFmtId="166" fontId="4" fillId="7" borderId="7" xfId="2" applyNumberFormat="1" applyFont="1" applyFill="1" applyBorder="1" applyAlignment="1" applyProtection="1">
      <alignment vertical="center"/>
      <protection hidden="1"/>
    </xf>
    <xf numFmtId="166" fontId="3" fillId="7" borderId="0" xfId="1" applyNumberFormat="1" applyFont="1" applyFill="1" applyProtection="1">
      <protection hidden="1"/>
    </xf>
    <xf numFmtId="166" fontId="14" fillId="7" borderId="8" xfId="1" applyNumberFormat="1" applyFont="1" applyFill="1" applyBorder="1" applyProtection="1">
      <protection hidden="1"/>
    </xf>
    <xf numFmtId="166" fontId="4" fillId="7" borderId="0" xfId="2" applyNumberFormat="1" applyFont="1" applyFill="1" applyProtection="1">
      <protection hidden="1"/>
    </xf>
    <xf numFmtId="166" fontId="20" fillId="7" borderId="0" xfId="2" applyNumberFormat="1" applyFont="1" applyFill="1" applyProtection="1">
      <protection hidden="1"/>
    </xf>
    <xf numFmtId="0" fontId="16" fillId="7" borderId="5" xfId="4" applyFont="1" applyFill="1" applyBorder="1" applyProtection="1">
      <protection hidden="1"/>
    </xf>
    <xf numFmtId="166" fontId="20" fillId="7" borderId="7" xfId="2" applyNumberFormat="1" applyFont="1" applyFill="1" applyBorder="1" applyProtection="1">
      <protection hidden="1"/>
    </xf>
    <xf numFmtId="0" fontId="12" fillId="7" borderId="0" xfId="1" applyFont="1" applyFill="1" applyProtection="1">
      <protection hidden="1"/>
    </xf>
    <xf numFmtId="0" fontId="19" fillId="0" borderId="0" xfId="1" applyFont="1" applyFill="1" applyProtection="1">
      <protection hidden="1"/>
    </xf>
    <xf numFmtId="165" fontId="23" fillId="0" borderId="0" xfId="2" applyFont="1" applyFill="1" applyAlignment="1" applyProtection="1">
      <alignment horizontal="center" vertical="center"/>
      <protection hidden="1"/>
    </xf>
    <xf numFmtId="165" fontId="23" fillId="0" borderId="0" xfId="2" applyFont="1" applyFill="1" applyAlignment="1" applyProtection="1">
      <alignment horizontal="left" vertical="center"/>
      <protection hidden="1"/>
    </xf>
    <xf numFmtId="0" fontId="18" fillId="0" borderId="0" xfId="1" applyFont="1" applyFill="1" applyProtection="1">
      <protection hidden="1"/>
    </xf>
    <xf numFmtId="0" fontId="18" fillId="0" borderId="0" xfId="1" applyFont="1" applyFill="1" applyAlignment="1" applyProtection="1">
      <alignment horizontal="center"/>
      <protection hidden="1"/>
    </xf>
    <xf numFmtId="0" fontId="18" fillId="0" borderId="0" xfId="1" applyFont="1" applyFill="1" applyAlignment="1" applyProtection="1">
      <alignment vertical="top"/>
      <protection hidden="1"/>
    </xf>
    <xf numFmtId="166" fontId="18" fillId="0" borderId="0" xfId="2" applyNumberFormat="1" applyFont="1" applyFill="1" applyAlignment="1" applyProtection="1">
      <alignment horizontal="left" vertical="center"/>
      <protection hidden="1"/>
    </xf>
    <xf numFmtId="167" fontId="18" fillId="0" borderId="0" xfId="1" applyNumberFormat="1" applyFont="1" applyFill="1" applyProtection="1">
      <protection hidden="1"/>
    </xf>
    <xf numFmtId="168" fontId="18" fillId="0" borderId="0" xfId="2" applyNumberFormat="1" applyFont="1" applyFill="1" applyProtection="1">
      <protection hidden="1"/>
    </xf>
    <xf numFmtId="166" fontId="18" fillId="0" borderId="0" xfId="2" applyNumberFormat="1" applyFont="1" applyFill="1" applyBorder="1" applyAlignment="1" applyProtection="1">
      <alignment horizontal="left" vertical="center"/>
      <protection hidden="1"/>
    </xf>
    <xf numFmtId="0" fontId="18" fillId="0" borderId="0" xfId="2" applyNumberFormat="1" applyFont="1" applyFill="1" applyBorder="1" applyAlignment="1" applyProtection="1">
      <alignment horizontal="center" vertical="center"/>
      <protection hidden="1"/>
    </xf>
    <xf numFmtId="0" fontId="19" fillId="0" borderId="0" xfId="1" applyFont="1" applyFill="1" applyBorder="1" applyProtection="1">
      <protection hidden="1"/>
    </xf>
    <xf numFmtId="169" fontId="18" fillId="0" borderId="0" xfId="2" applyNumberFormat="1" applyFont="1" applyFill="1" applyBorder="1" applyAlignment="1" applyProtection="1">
      <alignment horizontal="left" vertical="center"/>
      <protection hidden="1"/>
    </xf>
    <xf numFmtId="0" fontId="3" fillId="0" borderId="0" xfId="1" applyFont="1" applyProtection="1">
      <protection hidden="1"/>
    </xf>
    <xf numFmtId="166" fontId="3" fillId="0" borderId="0" xfId="2" applyNumberFormat="1" applyFont="1" applyProtection="1">
      <protection hidden="1"/>
    </xf>
    <xf numFmtId="166" fontId="14" fillId="0" borderId="0" xfId="2" applyNumberFormat="1" applyFont="1" applyFill="1" applyBorder="1" applyAlignment="1" applyProtection="1">
      <alignment horizontal="left" vertical="center"/>
      <protection hidden="1"/>
    </xf>
    <xf numFmtId="0" fontId="12" fillId="2" borderId="0" xfId="1" applyFont="1" applyFill="1" applyBorder="1" applyAlignment="1" applyProtection="1">
      <alignment horizontal="left" vertical="center"/>
      <protection hidden="1"/>
    </xf>
    <xf numFmtId="166" fontId="14" fillId="4" borderId="8" xfId="2" applyNumberFormat="1" applyFont="1" applyFill="1" applyBorder="1" applyAlignment="1" applyProtection="1">
      <alignment horizontal="left" vertical="center"/>
      <protection locked="0"/>
    </xf>
    <xf numFmtId="166" fontId="6" fillId="2" borderId="0" xfId="2" applyNumberFormat="1" applyFont="1" applyFill="1" applyAlignment="1" applyProtection="1">
      <alignment horizontal="left" vertical="center"/>
      <protection hidden="1"/>
    </xf>
    <xf numFmtId="0" fontId="3" fillId="7" borderId="0" xfId="1" applyFont="1" applyFill="1" applyProtection="1">
      <protection hidden="1"/>
    </xf>
    <xf numFmtId="0" fontId="14" fillId="7" borderId="0" xfId="2" applyNumberFormat="1" applyFont="1" applyFill="1" applyAlignment="1" applyProtection="1">
      <alignment horizontal="left" vertical="center"/>
      <protection hidden="1"/>
    </xf>
    <xf numFmtId="0" fontId="13" fillId="0" borderId="0" xfId="2" applyNumberFormat="1" applyFont="1" applyAlignment="1" applyProtection="1">
      <alignment horizontal="left" vertical="center"/>
      <protection hidden="1"/>
    </xf>
    <xf numFmtId="0" fontId="13" fillId="0" borderId="0" xfId="1" applyFont="1" applyProtection="1">
      <protection hidden="1"/>
    </xf>
    <xf numFmtId="167" fontId="14" fillId="5" borderId="8" xfId="2" applyNumberFormat="1" applyFont="1" applyFill="1" applyBorder="1" applyAlignment="1" applyProtection="1">
      <alignment horizontal="center" vertical="center"/>
      <protection hidden="1"/>
    </xf>
    <xf numFmtId="166" fontId="14" fillId="3" borderId="8" xfId="2" applyNumberFormat="1" applyFont="1" applyFill="1" applyBorder="1" applyAlignment="1" applyProtection="1">
      <alignment horizontal="left" vertical="center"/>
      <protection hidden="1"/>
    </xf>
    <xf numFmtId="166" fontId="6" fillId="7" borderId="0" xfId="2" applyNumberFormat="1" applyFont="1" applyFill="1" applyAlignment="1" applyProtection="1">
      <alignment horizontal="center" vertical="center"/>
      <protection hidden="1"/>
    </xf>
    <xf numFmtId="166" fontId="14" fillId="7" borderId="8" xfId="2" applyNumberFormat="1" applyFont="1" applyFill="1" applyBorder="1" applyAlignment="1" applyProtection="1">
      <alignment vertical="center"/>
      <protection hidden="1"/>
    </xf>
    <xf numFmtId="166" fontId="20" fillId="6" borderId="7" xfId="2" applyNumberFormat="1" applyFont="1" applyFill="1" applyBorder="1" applyAlignment="1" applyProtection="1">
      <alignment horizontal="center"/>
      <protection hidden="1"/>
    </xf>
    <xf numFmtId="166" fontId="11" fillId="0" borderId="0" xfId="2" applyNumberFormat="1" applyFont="1" applyFill="1" applyBorder="1" applyAlignment="1" applyProtection="1">
      <alignment vertical="center"/>
      <protection hidden="1"/>
    </xf>
    <xf numFmtId="167" fontId="14" fillId="0" borderId="0" xfId="2" applyNumberFormat="1" applyFont="1" applyFill="1" applyBorder="1" applyAlignment="1" applyProtection="1">
      <alignment horizontal="center" vertical="center"/>
      <protection hidden="1"/>
    </xf>
    <xf numFmtId="166" fontId="6" fillId="0" borderId="0" xfId="2" applyNumberFormat="1" applyFont="1" applyAlignment="1" applyProtection="1">
      <alignment horizontal="center" vertical="center"/>
      <protection hidden="1"/>
    </xf>
    <xf numFmtId="0" fontId="14" fillId="0" borderId="0" xfId="2" applyNumberFormat="1" applyFont="1" applyAlignment="1" applyProtection="1">
      <alignment horizontal="center" vertical="center"/>
      <protection hidden="1"/>
    </xf>
    <xf numFmtId="0" fontId="6" fillId="0" borderId="0" xfId="2" applyNumberFormat="1" applyFont="1" applyAlignment="1" applyProtection="1">
      <alignment horizontal="center" vertical="center"/>
      <protection hidden="1"/>
    </xf>
    <xf numFmtId="166" fontId="14" fillId="7" borderId="0" xfId="2" applyNumberFormat="1" applyFont="1" applyFill="1" applyBorder="1" applyAlignment="1" applyProtection="1">
      <alignment vertical="center"/>
      <protection hidden="1"/>
    </xf>
    <xf numFmtId="165" fontId="23" fillId="0" borderId="0" xfId="2" applyFont="1" applyFill="1" applyBorder="1" applyAlignment="1" applyProtection="1">
      <alignment horizontal="center" vertical="center"/>
      <protection hidden="1"/>
    </xf>
    <xf numFmtId="165" fontId="23" fillId="0" borderId="0" xfId="2" applyFont="1" applyFill="1" applyBorder="1" applyAlignment="1" applyProtection="1">
      <alignment horizontal="left" vertical="center"/>
      <protection hidden="1"/>
    </xf>
    <xf numFmtId="0" fontId="30" fillId="0" borderId="0" xfId="1" applyFont="1" applyFill="1" applyBorder="1" applyProtection="1">
      <protection hidden="1"/>
    </xf>
    <xf numFmtId="167" fontId="19" fillId="0" borderId="0" xfId="1" applyNumberFormat="1" applyFont="1" applyFill="1" applyBorder="1" applyProtection="1">
      <protection hidden="1"/>
    </xf>
    <xf numFmtId="0" fontId="18" fillId="0" borderId="0" xfId="2" applyNumberFormat="1" applyFont="1" applyFill="1" applyBorder="1" applyAlignment="1" applyProtection="1">
      <alignment horizontal="left" vertical="center"/>
      <protection hidden="1"/>
    </xf>
    <xf numFmtId="0" fontId="22" fillId="0" borderId="0" xfId="1" applyFont="1" applyAlignment="1" applyProtection="1">
      <alignment horizontal="left" vertical="center" wrapText="1"/>
      <protection hidden="1"/>
    </xf>
    <xf numFmtId="0" fontId="22" fillId="0" borderId="0" xfId="1" applyFont="1" applyFill="1" applyAlignment="1" applyProtection="1">
      <alignment horizontal="left" vertical="center" wrapText="1"/>
      <protection hidden="1"/>
    </xf>
    <xf numFmtId="0" fontId="22" fillId="2" borderId="0" xfId="1" applyFont="1" applyFill="1" applyAlignment="1" applyProtection="1">
      <alignment horizontal="left" vertical="center" wrapText="1"/>
      <protection hidden="1"/>
    </xf>
    <xf numFmtId="0" fontId="3" fillId="0" borderId="0" xfId="1" applyFont="1" applyAlignment="1" applyProtection="1">
      <alignment vertical="center"/>
      <protection hidden="1"/>
    </xf>
    <xf numFmtId="166" fontId="3" fillId="0" borderId="0" xfId="2" applyNumberFormat="1" applyFont="1" applyAlignment="1" applyProtection="1">
      <alignment vertical="center"/>
      <protection hidden="1"/>
    </xf>
    <xf numFmtId="0" fontId="19" fillId="0" borderId="0" xfId="1" applyFont="1" applyFill="1" applyBorder="1" applyAlignment="1" applyProtection="1">
      <alignment vertical="center"/>
      <protection hidden="1"/>
    </xf>
    <xf numFmtId="0" fontId="12" fillId="0" borderId="0" xfId="1" applyFont="1" applyBorder="1" applyAlignment="1" applyProtection="1">
      <alignment horizontal="left" vertical="center"/>
      <protection hidden="1"/>
    </xf>
    <xf numFmtId="0" fontId="17" fillId="0" borderId="0" xfId="1" applyFont="1" applyBorder="1" applyAlignment="1" applyProtection="1">
      <alignment horizontal="left" vertical="center"/>
      <protection hidden="1"/>
    </xf>
    <xf numFmtId="0" fontId="12" fillId="0" borderId="0" xfId="1" applyFont="1" applyBorder="1" applyAlignment="1" applyProtection="1">
      <alignment horizontal="left" vertical="center" wrapText="1"/>
      <protection hidden="1"/>
    </xf>
    <xf numFmtId="1" fontId="12" fillId="0" borderId="0" xfId="2" applyNumberFormat="1" applyFont="1" applyAlignment="1" applyProtection="1">
      <alignment horizontal="left" vertical="center"/>
      <protection hidden="1"/>
    </xf>
    <xf numFmtId="0" fontId="11" fillId="0" borderId="0" xfId="1" applyFont="1" applyBorder="1" applyAlignment="1" applyProtection="1">
      <alignment horizontal="left" vertical="center"/>
      <protection hidden="1"/>
    </xf>
    <xf numFmtId="165" fontId="12" fillId="0" borderId="0" xfId="2" applyFont="1" applyBorder="1" applyAlignment="1" applyProtection="1">
      <alignment horizontal="center" vertical="center"/>
      <protection hidden="1"/>
    </xf>
    <xf numFmtId="0" fontId="12" fillId="0" borderId="0" xfId="1" applyFont="1" applyFill="1" applyBorder="1" applyAlignment="1" applyProtection="1">
      <alignment horizontal="left" vertical="center"/>
      <protection hidden="1"/>
    </xf>
    <xf numFmtId="0" fontId="17" fillId="0" borderId="0" xfId="1" applyFont="1" applyFill="1" applyBorder="1" applyAlignment="1" applyProtection="1">
      <alignment horizontal="left" vertical="center"/>
      <protection hidden="1"/>
    </xf>
    <xf numFmtId="0" fontId="29" fillId="0" borderId="0" xfId="1" applyFont="1" applyFill="1" applyBorder="1" applyAlignment="1" applyProtection="1">
      <alignment horizontal="left" vertical="center"/>
      <protection hidden="1"/>
    </xf>
    <xf numFmtId="0" fontId="17" fillId="0" borderId="0" xfId="1" applyFont="1" applyAlignment="1" applyProtection="1">
      <alignment horizontal="left" vertical="center"/>
      <protection hidden="1"/>
    </xf>
    <xf numFmtId="166" fontId="12" fillId="0" borderId="0" xfId="2" applyNumberFormat="1" applyFont="1" applyAlignment="1" applyProtection="1">
      <alignment vertical="center"/>
      <protection hidden="1"/>
    </xf>
    <xf numFmtId="166" fontId="14" fillId="4" borderId="16" xfId="2" applyNumberFormat="1" applyFont="1" applyFill="1" applyBorder="1" applyAlignment="1" applyProtection="1">
      <alignment horizontal="center" vertical="center"/>
      <protection locked="0"/>
    </xf>
    <xf numFmtId="166" fontId="14" fillId="0" borderId="9" xfId="2" applyNumberFormat="1" applyFont="1" applyFill="1" applyBorder="1" applyAlignment="1" applyProtection="1">
      <alignment horizontal="left" vertical="center"/>
      <protection hidden="1"/>
    </xf>
    <xf numFmtId="166" fontId="12" fillId="0" borderId="0" xfId="2" applyNumberFormat="1" applyFont="1" applyAlignment="1" applyProtection="1">
      <alignment horizontal="center" vertical="center"/>
      <protection hidden="1"/>
    </xf>
    <xf numFmtId="167" fontId="14" fillId="7" borderId="0" xfId="2" applyNumberFormat="1" applyFont="1" applyFill="1" applyBorder="1" applyAlignment="1" applyProtection="1">
      <alignment horizontal="center" vertical="center"/>
      <protection hidden="1"/>
    </xf>
    <xf numFmtId="166" fontId="5" fillId="0" borderId="0" xfId="2" applyNumberFormat="1" applyFont="1" applyAlignment="1" applyProtection="1">
      <alignment horizontal="center" vertical="center"/>
      <protection hidden="1"/>
    </xf>
    <xf numFmtId="0" fontId="12" fillId="0" borderId="0" xfId="1" applyFont="1" applyAlignment="1" applyProtection="1">
      <alignment vertical="center"/>
      <protection hidden="1"/>
    </xf>
    <xf numFmtId="0" fontId="15" fillId="0" borderId="0" xfId="1" applyFont="1" applyAlignment="1" applyProtection="1">
      <alignment horizontal="center" vertical="center" wrapText="1"/>
      <protection hidden="1"/>
    </xf>
    <xf numFmtId="166" fontId="15" fillId="0" borderId="0" xfId="2" applyNumberFormat="1" applyFont="1" applyAlignment="1" applyProtection="1">
      <alignment horizontal="center" vertical="center"/>
      <protection hidden="1"/>
    </xf>
    <xf numFmtId="165" fontId="12" fillId="0" borderId="0" xfId="2" applyFont="1" applyAlignment="1" applyProtection="1">
      <alignment vertical="center"/>
      <protection hidden="1"/>
    </xf>
    <xf numFmtId="0" fontId="17" fillId="0" borderId="0" xfId="1" applyFont="1" applyFill="1" applyBorder="1" applyAlignment="1" applyProtection="1">
      <alignment vertical="center"/>
      <protection hidden="1"/>
    </xf>
    <xf numFmtId="0" fontId="12" fillId="2" borderId="0" xfId="1" applyFont="1" applyFill="1" applyAlignment="1" applyProtection="1">
      <alignment vertical="center"/>
      <protection hidden="1"/>
    </xf>
    <xf numFmtId="0" fontId="15" fillId="0" borderId="0" xfId="1" applyFont="1" applyAlignment="1" applyProtection="1">
      <alignment vertical="center" wrapText="1"/>
      <protection hidden="1"/>
    </xf>
    <xf numFmtId="0" fontId="15" fillId="2" borderId="0" xfId="1" applyFont="1" applyFill="1" applyAlignment="1" applyProtection="1">
      <alignment vertical="center"/>
      <protection hidden="1"/>
    </xf>
    <xf numFmtId="165" fontId="15" fillId="0" borderId="0" xfId="2" applyFont="1" applyAlignment="1" applyProtection="1">
      <alignment horizontal="center" vertical="center"/>
      <protection hidden="1"/>
    </xf>
    <xf numFmtId="0" fontId="17" fillId="0" borderId="0" xfId="1" applyFont="1" applyFill="1" applyBorder="1" applyAlignment="1" applyProtection="1">
      <alignment horizontal="center" vertical="center"/>
      <protection hidden="1"/>
    </xf>
    <xf numFmtId="166" fontId="15" fillId="2" borderId="0" xfId="2" applyNumberFormat="1" applyFont="1" applyFill="1" applyAlignment="1" applyProtection="1">
      <alignment horizontal="center" vertical="center"/>
      <protection hidden="1"/>
    </xf>
    <xf numFmtId="0" fontId="15" fillId="0" borderId="0" xfId="1" applyFont="1" applyAlignment="1" applyProtection="1">
      <alignment vertical="center"/>
      <protection hidden="1"/>
    </xf>
    <xf numFmtId="165" fontId="16" fillId="0" borderId="0" xfId="2" applyFont="1" applyFill="1" applyBorder="1" applyAlignment="1" applyProtection="1">
      <alignment horizontal="center" vertical="center"/>
      <protection hidden="1"/>
    </xf>
    <xf numFmtId="0" fontId="16" fillId="0" borderId="0" xfId="1" applyFont="1" applyFill="1" applyBorder="1" applyAlignment="1" applyProtection="1">
      <alignment vertical="center"/>
      <protection hidden="1"/>
    </xf>
    <xf numFmtId="166" fontId="17" fillId="0" borderId="0" xfId="2" applyNumberFormat="1" applyFont="1" applyFill="1" applyBorder="1" applyAlignment="1" applyProtection="1">
      <alignment horizontal="left" vertical="center"/>
      <protection hidden="1"/>
    </xf>
    <xf numFmtId="167" fontId="12" fillId="0" borderId="0" xfId="2" applyNumberFormat="1" applyFont="1" applyFill="1" applyBorder="1" applyAlignment="1" applyProtection="1">
      <alignment horizontal="center" vertical="center"/>
      <protection hidden="1"/>
    </xf>
    <xf numFmtId="0" fontId="11" fillId="0" borderId="0" xfId="1" applyFont="1" applyAlignment="1" applyProtection="1">
      <alignment vertical="center"/>
      <protection hidden="1"/>
    </xf>
    <xf numFmtId="166" fontId="15" fillId="2" borderId="0" xfId="2" applyNumberFormat="1" applyFont="1" applyFill="1" applyAlignment="1" applyProtection="1">
      <alignment horizontal="left" vertical="center"/>
      <protection hidden="1"/>
    </xf>
    <xf numFmtId="0" fontId="17" fillId="0" borderId="0" xfId="2" applyNumberFormat="1" applyFont="1" applyFill="1" applyBorder="1" applyAlignment="1" applyProtection="1">
      <alignment horizontal="center" vertical="center"/>
      <protection hidden="1"/>
    </xf>
    <xf numFmtId="0" fontId="31" fillId="0" borderId="0" xfId="1" applyFont="1" applyFill="1" applyBorder="1" applyAlignment="1" applyProtection="1">
      <alignment vertical="center"/>
      <protection hidden="1"/>
    </xf>
    <xf numFmtId="0" fontId="17" fillId="0" borderId="0" xfId="1" applyFont="1" applyAlignment="1" applyProtection="1">
      <alignment vertical="center"/>
      <protection hidden="1"/>
    </xf>
    <xf numFmtId="165" fontId="16" fillId="0" borderId="0" xfId="2" applyFont="1" applyFill="1" applyBorder="1" applyAlignment="1" applyProtection="1">
      <alignment horizontal="left" vertical="center"/>
      <protection hidden="1"/>
    </xf>
    <xf numFmtId="167" fontId="17" fillId="0" borderId="0" xfId="1" applyNumberFormat="1" applyFont="1" applyFill="1" applyBorder="1" applyAlignment="1" applyProtection="1">
      <alignment vertical="center"/>
      <protection hidden="1"/>
    </xf>
    <xf numFmtId="0" fontId="17" fillId="0" borderId="0" xfId="2" applyNumberFormat="1" applyFont="1" applyFill="1" applyBorder="1" applyAlignment="1" applyProtection="1">
      <alignment horizontal="left" vertical="center"/>
      <protection hidden="1"/>
    </xf>
    <xf numFmtId="165" fontId="17" fillId="0" borderId="0" xfId="2" applyFont="1" applyFill="1" applyAlignment="1" applyProtection="1">
      <alignment vertical="center"/>
      <protection hidden="1"/>
    </xf>
    <xf numFmtId="0" fontId="12" fillId="0" borderId="0" xfId="1" applyFont="1" applyProtection="1">
      <protection hidden="1"/>
    </xf>
    <xf numFmtId="166" fontId="12" fillId="0" borderId="0" xfId="2" applyNumberFormat="1" applyFont="1" applyProtection="1">
      <protection hidden="1"/>
    </xf>
    <xf numFmtId="165" fontId="17" fillId="0" borderId="0" xfId="2" applyFont="1" applyFill="1" applyProtection="1">
      <protection hidden="1"/>
    </xf>
    <xf numFmtId="0" fontId="17" fillId="0" borderId="0" xfId="1" applyFont="1" applyFill="1" applyBorder="1" applyProtection="1">
      <protection hidden="1"/>
    </xf>
    <xf numFmtId="169" fontId="17" fillId="0" borderId="0" xfId="2" applyNumberFormat="1" applyFont="1" applyFill="1" applyBorder="1" applyAlignment="1" applyProtection="1">
      <alignment horizontal="left" vertical="center"/>
      <protection hidden="1"/>
    </xf>
    <xf numFmtId="0" fontId="3" fillId="0" borderId="17" xfId="0" applyFont="1" applyBorder="1" applyProtection="1">
      <protection hidden="1"/>
    </xf>
    <xf numFmtId="0" fontId="3" fillId="0" borderId="18" xfId="0" applyFont="1" applyBorder="1" applyProtection="1">
      <protection hidden="1"/>
    </xf>
    <xf numFmtId="0" fontId="3" fillId="0" borderId="19" xfId="0" applyFont="1" applyBorder="1" applyProtection="1">
      <protection hidden="1"/>
    </xf>
    <xf numFmtId="0" fontId="3" fillId="0" borderId="1" xfId="0" applyFont="1" applyBorder="1" applyProtection="1">
      <protection hidden="1"/>
    </xf>
    <xf numFmtId="0" fontId="3" fillId="0" borderId="2" xfId="0" applyFont="1" applyBorder="1" applyProtection="1">
      <protection hidden="1"/>
    </xf>
    <xf numFmtId="0" fontId="3" fillId="0" borderId="3" xfId="0" applyFont="1" applyBorder="1" applyProtection="1">
      <protection hidden="1"/>
    </xf>
    <xf numFmtId="0" fontId="3" fillId="0" borderId="4" xfId="0" applyFont="1" applyBorder="1" applyProtection="1">
      <protection hidden="1"/>
    </xf>
    <xf numFmtId="0" fontId="3" fillId="0" borderId="5" xfId="0" applyFont="1" applyBorder="1" applyProtection="1">
      <protection hidden="1"/>
    </xf>
    <xf numFmtId="165" fontId="13" fillId="3" borderId="8" xfId="2" applyFont="1" applyFill="1" applyBorder="1" applyAlignment="1" applyProtection="1">
      <alignment horizontal="center" vertical="center"/>
      <protection hidden="1"/>
    </xf>
    <xf numFmtId="165" fontId="13" fillId="4" borderId="8" xfId="2" applyFont="1" applyFill="1" applyBorder="1" applyAlignment="1" applyProtection="1">
      <alignment horizontal="center" vertical="center"/>
      <protection hidden="1"/>
    </xf>
    <xf numFmtId="165" fontId="13" fillId="8" borderId="8" xfId="2" applyFont="1" applyFill="1" applyBorder="1" applyAlignment="1" applyProtection="1">
      <alignment horizontal="center" vertical="center"/>
      <protection hidden="1"/>
    </xf>
    <xf numFmtId="0" fontId="9" fillId="0" borderId="0" xfId="0" applyFont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3" fillId="0" borderId="0" xfId="0" applyFont="1" applyBorder="1" applyProtection="1">
      <protection hidden="1"/>
    </xf>
    <xf numFmtId="0" fontId="32" fillId="0" borderId="0" xfId="0" applyFont="1" applyBorder="1" applyProtection="1">
      <protection hidden="1"/>
    </xf>
    <xf numFmtId="0" fontId="14" fillId="0" borderId="0" xfId="0" applyFont="1" applyBorder="1" applyAlignment="1" applyProtection="1">
      <alignment horizontal="center"/>
      <protection hidden="1"/>
    </xf>
    <xf numFmtId="168" fontId="13" fillId="0" borderId="0" xfId="2" applyNumberFormat="1" applyFon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center"/>
      <protection hidden="1"/>
    </xf>
    <xf numFmtId="0" fontId="4" fillId="0" borderId="0" xfId="0" applyFont="1" applyBorder="1" applyProtection="1">
      <protection hidden="1"/>
    </xf>
    <xf numFmtId="166" fontId="6" fillId="0" borderId="0" xfId="2" applyNumberFormat="1" applyFont="1" applyFill="1" applyBorder="1" applyAlignment="1" applyProtection="1">
      <alignment horizontal="left" vertical="center"/>
      <protection hidden="1"/>
    </xf>
    <xf numFmtId="0" fontId="12" fillId="0" borderId="0" xfId="1" applyFont="1" applyBorder="1" applyAlignment="1" applyProtection="1">
      <alignment vertical="center"/>
      <protection hidden="1"/>
    </xf>
    <xf numFmtId="165" fontId="12" fillId="7" borderId="0" xfId="2" applyFont="1" applyFill="1" applyProtection="1">
      <protection hidden="1"/>
    </xf>
    <xf numFmtId="165" fontId="12" fillId="7" borderId="10" xfId="2" applyFont="1" applyFill="1" applyBorder="1" applyProtection="1">
      <protection hidden="1"/>
    </xf>
    <xf numFmtId="165" fontId="33" fillId="7" borderId="0" xfId="2" applyFont="1" applyFill="1" applyProtection="1">
      <protection hidden="1"/>
    </xf>
    <xf numFmtId="165" fontId="12" fillId="0" borderId="0" xfId="2" applyFont="1" applyProtection="1">
      <protection hidden="1"/>
    </xf>
    <xf numFmtId="165" fontId="17" fillId="0" borderId="0" xfId="2" applyFont="1" applyFill="1" applyAlignment="1" applyProtection="1">
      <alignment horizontal="center"/>
      <protection hidden="1"/>
    </xf>
    <xf numFmtId="166" fontId="14" fillId="7" borderId="0" xfId="1" applyNumberFormat="1" applyFont="1" applyFill="1" applyBorder="1" applyProtection="1">
      <protection hidden="1"/>
    </xf>
    <xf numFmtId="0" fontId="14" fillId="7" borderId="0" xfId="2" applyNumberFormat="1" applyFont="1" applyFill="1" applyBorder="1" applyAlignment="1" applyProtection="1">
      <alignment horizontal="left" vertical="center"/>
      <protection hidden="1"/>
    </xf>
    <xf numFmtId="166" fontId="14" fillId="7" borderId="0" xfId="2" applyNumberFormat="1" applyFont="1" applyFill="1" applyBorder="1" applyAlignment="1" applyProtection="1">
      <alignment horizontal="left" vertical="center"/>
      <protection hidden="1"/>
    </xf>
    <xf numFmtId="170" fontId="11" fillId="7" borderId="6" xfId="1" applyNumberFormat="1" applyFont="1" applyFill="1" applyBorder="1" applyProtection="1">
      <protection hidden="1"/>
    </xf>
    <xf numFmtId="168" fontId="14" fillId="7" borderId="0" xfId="2" applyNumberFormat="1" applyFont="1" applyFill="1" applyBorder="1" applyAlignment="1" applyProtection="1">
      <alignment horizontal="left" vertical="center"/>
      <protection hidden="1"/>
    </xf>
    <xf numFmtId="0" fontId="13" fillId="7" borderId="0" xfId="1" applyFont="1" applyFill="1" applyBorder="1" applyProtection="1">
      <protection hidden="1"/>
    </xf>
    <xf numFmtId="166" fontId="13" fillId="7" borderId="0" xfId="1" applyNumberFormat="1" applyFont="1" applyFill="1" applyBorder="1" applyProtection="1">
      <protection hidden="1"/>
    </xf>
    <xf numFmtId="166" fontId="3" fillId="7" borderId="8" xfId="2" applyNumberFormat="1" applyFont="1" applyFill="1" applyBorder="1" applyProtection="1">
      <protection hidden="1"/>
    </xf>
    <xf numFmtId="0" fontId="8" fillId="7" borderId="10" xfId="4" applyFont="1" applyFill="1" applyBorder="1" applyProtection="1">
      <protection hidden="1"/>
    </xf>
    <xf numFmtId="0" fontId="16" fillId="7" borderId="20" xfId="4" applyFont="1" applyFill="1" applyBorder="1" applyProtection="1">
      <protection hidden="1"/>
    </xf>
    <xf numFmtId="166" fontId="20" fillId="7" borderId="21" xfId="2" applyNumberFormat="1" applyFont="1" applyFill="1" applyBorder="1" applyProtection="1">
      <protection hidden="1"/>
    </xf>
    <xf numFmtId="166" fontId="14" fillId="5" borderId="8" xfId="2" applyNumberFormat="1" applyFont="1" applyFill="1" applyBorder="1" applyAlignment="1" applyProtection="1">
      <alignment horizontal="left" vertical="center"/>
      <protection hidden="1"/>
    </xf>
    <xf numFmtId="166" fontId="14" fillId="5" borderId="8" xfId="2" applyNumberFormat="1" applyFont="1" applyFill="1" applyBorder="1" applyAlignment="1" applyProtection="1">
      <alignment horizontal="center" vertical="center"/>
      <protection hidden="1"/>
    </xf>
    <xf numFmtId="166" fontId="14" fillId="0" borderId="0" xfId="2" applyNumberFormat="1" applyFont="1" applyFill="1" applyBorder="1" applyAlignment="1" applyProtection="1">
      <alignment horizontal="center" vertical="center"/>
      <protection hidden="1"/>
    </xf>
    <xf numFmtId="166" fontId="11" fillId="7" borderId="6" xfId="1" applyNumberFormat="1" applyFont="1" applyFill="1" applyBorder="1" applyAlignment="1" applyProtection="1">
      <alignment vertical="center"/>
      <protection hidden="1"/>
    </xf>
    <xf numFmtId="166" fontId="14" fillId="7" borderId="8" xfId="2" applyNumberFormat="1" applyFont="1" applyFill="1" applyBorder="1" applyAlignment="1" applyProtection="1">
      <alignment horizontal="center" vertical="center"/>
      <protection hidden="1"/>
    </xf>
    <xf numFmtId="0" fontId="26" fillId="7" borderId="0" xfId="2" applyNumberFormat="1" applyFont="1" applyFill="1" applyAlignment="1" applyProtection="1">
      <alignment horizontal="left" vertical="center"/>
      <protection hidden="1"/>
    </xf>
    <xf numFmtId="0" fontId="34" fillId="0" borderId="0" xfId="1" applyFont="1" applyProtection="1">
      <protection hidden="1"/>
    </xf>
    <xf numFmtId="0" fontId="34" fillId="0" borderId="0" xfId="2" applyNumberFormat="1" applyFont="1" applyAlignment="1" applyProtection="1">
      <alignment horizontal="left" vertical="center"/>
      <protection hidden="1"/>
    </xf>
    <xf numFmtId="166" fontId="34" fillId="0" borderId="0" xfId="2" applyNumberFormat="1" applyFont="1" applyProtection="1">
      <protection hidden="1"/>
    </xf>
    <xf numFmtId="166" fontId="35" fillId="0" borderId="0" xfId="2" applyNumberFormat="1" applyFont="1" applyAlignment="1" applyProtection="1">
      <alignment horizontal="center" vertical="center"/>
      <protection hidden="1"/>
    </xf>
    <xf numFmtId="165" fontId="36" fillId="0" borderId="0" xfId="2" applyFont="1" applyFill="1" applyAlignment="1" applyProtection="1">
      <alignment horizontal="center"/>
      <protection hidden="1"/>
    </xf>
    <xf numFmtId="0" fontId="36" fillId="0" borderId="0" xfId="1" applyFont="1" applyFill="1" applyAlignment="1" applyProtection="1">
      <alignment vertical="top"/>
      <protection hidden="1"/>
    </xf>
    <xf numFmtId="165" fontId="37" fillId="0" borderId="0" xfId="2" applyFont="1" applyFill="1" applyAlignment="1" applyProtection="1">
      <alignment horizontal="center" vertical="center"/>
      <protection hidden="1"/>
    </xf>
    <xf numFmtId="0" fontId="37" fillId="3" borderId="10" xfId="4" applyFont="1" applyFill="1" applyBorder="1" applyAlignment="1" applyProtection="1">
      <alignment vertical="center"/>
      <protection hidden="1"/>
    </xf>
    <xf numFmtId="172" fontId="37" fillId="3" borderId="15" xfId="4" applyNumberFormat="1" applyFont="1" applyFill="1" applyBorder="1" applyProtection="1">
      <protection hidden="1"/>
    </xf>
    <xf numFmtId="165" fontId="34" fillId="0" borderId="0" xfId="2" applyFont="1" applyProtection="1">
      <protection hidden="1"/>
    </xf>
    <xf numFmtId="0" fontId="37" fillId="3" borderId="0" xfId="4" applyFont="1" applyFill="1" applyBorder="1" applyAlignment="1" applyProtection="1">
      <alignment vertical="center"/>
      <protection hidden="1"/>
    </xf>
    <xf numFmtId="172" fontId="37" fillId="3" borderId="8" xfId="4" applyNumberFormat="1" applyFont="1" applyFill="1" applyBorder="1" applyProtection="1">
      <protection hidden="1"/>
    </xf>
    <xf numFmtId="166" fontId="26" fillId="0" borderId="0" xfId="2" applyNumberFormat="1" applyFont="1" applyProtection="1">
      <protection hidden="1"/>
    </xf>
    <xf numFmtId="0" fontId="14" fillId="0" borderId="0" xfId="1" applyFont="1" applyFill="1" applyBorder="1" applyAlignment="1" applyProtection="1">
      <alignment horizontal="left" vertical="center"/>
      <protection hidden="1"/>
    </xf>
    <xf numFmtId="4" fontId="12" fillId="8" borderId="8" xfId="2" applyNumberFormat="1" applyFont="1" applyFill="1" applyBorder="1" applyAlignment="1" applyProtection="1">
      <alignment horizontal="center" vertical="center"/>
      <protection locked="0"/>
    </xf>
    <xf numFmtId="4" fontId="12" fillId="8" borderId="15" xfId="2" applyNumberFormat="1" applyFont="1" applyFill="1" applyBorder="1" applyAlignment="1" applyProtection="1">
      <alignment horizontal="center" vertical="center"/>
      <protection locked="0"/>
    </xf>
    <xf numFmtId="4" fontId="12" fillId="5" borderId="8" xfId="2" applyNumberFormat="1" applyFont="1" applyFill="1" applyBorder="1" applyAlignment="1" applyProtection="1">
      <alignment horizontal="center" vertical="center"/>
      <protection hidden="1"/>
    </xf>
    <xf numFmtId="1" fontId="14" fillId="7" borderId="0" xfId="2" applyNumberFormat="1" applyFont="1" applyFill="1" applyAlignment="1" applyProtection="1">
      <alignment horizontal="center" vertical="center"/>
    </xf>
    <xf numFmtId="165" fontId="14" fillId="7" borderId="8" xfId="2" applyFont="1" applyFill="1" applyBorder="1" applyProtection="1"/>
    <xf numFmtId="10" fontId="34" fillId="0" borderId="0" xfId="3" applyNumberFormat="1" applyFont="1" applyFill="1" applyBorder="1" applyAlignment="1" applyProtection="1">
      <alignment horizontal="center"/>
    </xf>
    <xf numFmtId="166" fontId="14" fillId="9" borderId="8" xfId="2" applyNumberFormat="1" applyFont="1" applyFill="1" applyBorder="1" applyAlignment="1" applyProtection="1">
      <alignment horizontal="center"/>
    </xf>
    <xf numFmtId="0" fontId="14" fillId="9" borderId="8" xfId="2" applyNumberFormat="1" applyFont="1" applyFill="1" applyBorder="1" applyAlignment="1" applyProtection="1">
      <alignment horizontal="center"/>
    </xf>
    <xf numFmtId="1" fontId="26" fillId="7" borderId="8" xfId="2" applyNumberFormat="1" applyFont="1" applyFill="1" applyBorder="1" applyAlignment="1" applyProtection="1">
      <alignment horizontal="center" vertical="center"/>
    </xf>
    <xf numFmtId="165" fontId="18" fillId="7" borderId="0" xfId="2" applyFont="1" applyFill="1" applyBorder="1" applyAlignment="1" applyProtection="1">
      <alignment vertical="center"/>
    </xf>
    <xf numFmtId="165" fontId="14" fillId="7" borderId="8" xfId="2" applyFont="1" applyFill="1" applyBorder="1" applyAlignment="1" applyProtection="1">
      <alignment vertical="center"/>
    </xf>
    <xf numFmtId="166" fontId="14" fillId="3" borderId="8" xfId="2" applyNumberFormat="1" applyFont="1" applyFill="1" applyBorder="1" applyAlignment="1" applyProtection="1">
      <alignment horizontal="left" vertical="center"/>
    </xf>
    <xf numFmtId="166" fontId="14" fillId="0" borderId="0" xfId="2" applyNumberFormat="1" applyFont="1" applyFill="1" applyBorder="1" applyAlignment="1" applyProtection="1">
      <alignment horizontal="left" vertical="center"/>
    </xf>
    <xf numFmtId="0" fontId="16" fillId="0" borderId="0" xfId="1" applyFont="1" applyAlignment="1" applyProtection="1">
      <alignment horizontal="right" vertical="center"/>
    </xf>
    <xf numFmtId="0" fontId="12" fillId="0" borderId="0" xfId="2" applyNumberFormat="1" applyFont="1" applyFill="1" applyBorder="1" applyAlignment="1" applyProtection="1">
      <alignment horizontal="center" vertical="center"/>
    </xf>
    <xf numFmtId="165" fontId="12" fillId="4" borderId="8" xfId="2" applyFont="1" applyFill="1" applyBorder="1" applyAlignment="1" applyProtection="1">
      <alignment horizontal="left" vertical="center"/>
      <protection locked="0"/>
    </xf>
    <xf numFmtId="165" fontId="12" fillId="4" borderId="8" xfId="2" applyFont="1" applyFill="1" applyBorder="1" applyAlignment="1" applyProtection="1">
      <alignment vertical="center"/>
      <protection locked="0"/>
    </xf>
    <xf numFmtId="4" fontId="14" fillId="4" borderId="8" xfId="3" applyNumberFormat="1" applyFont="1" applyFill="1" applyBorder="1" applyAlignment="1" applyProtection="1">
      <alignment horizontal="center"/>
      <protection locked="0"/>
    </xf>
    <xf numFmtId="0" fontId="14" fillId="8" borderId="8" xfId="2" applyNumberFormat="1" applyFont="1" applyFill="1" applyBorder="1" applyAlignment="1" applyProtection="1">
      <alignment horizontal="center" vertical="center"/>
      <protection locked="0"/>
    </xf>
    <xf numFmtId="0" fontId="17" fillId="0" borderId="8" xfId="1" applyFont="1" applyBorder="1" applyAlignment="1" applyProtection="1">
      <alignment horizontal="center" vertical="center" wrapText="1"/>
      <protection locked="0"/>
    </xf>
    <xf numFmtId="166" fontId="17" fillId="0" borderId="8" xfId="2" applyNumberFormat="1" applyFont="1" applyBorder="1" applyAlignment="1" applyProtection="1">
      <alignment horizontal="center" vertical="center"/>
      <protection locked="0"/>
    </xf>
    <xf numFmtId="164" fontId="14" fillId="8" borderId="8" xfId="2" applyNumberFormat="1" applyFont="1" applyFill="1" applyBorder="1" applyAlignment="1" applyProtection="1">
      <alignment horizontal="center" vertical="center"/>
      <protection locked="0"/>
    </xf>
    <xf numFmtId="1" fontId="14" fillId="5" borderId="8" xfId="2" applyNumberFormat="1" applyFont="1" applyFill="1" applyBorder="1" applyAlignment="1" applyProtection="1">
      <alignment horizontal="center" vertical="center"/>
      <protection hidden="1"/>
    </xf>
    <xf numFmtId="166" fontId="18" fillId="5" borderId="8" xfId="2" applyNumberFormat="1" applyFont="1" applyFill="1" applyBorder="1" applyAlignment="1" applyProtection="1">
      <alignment horizontal="left" vertical="center"/>
      <protection hidden="1"/>
    </xf>
    <xf numFmtId="0" fontId="37" fillId="0" borderId="8" xfId="4" applyFont="1" applyFill="1" applyBorder="1" applyProtection="1">
      <protection locked="0"/>
    </xf>
    <xf numFmtId="0" fontId="18" fillId="0" borderId="0" xfId="1" applyFont="1" applyFill="1" applyAlignment="1" applyProtection="1">
      <alignment horizontal="left" wrapText="1"/>
      <protection hidden="1"/>
    </xf>
    <xf numFmtId="0" fontId="16" fillId="0" borderId="0" xfId="1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Border="1" applyAlignment="1" applyProtection="1">
      <alignment horizontal="center"/>
      <protection hidden="1"/>
    </xf>
    <xf numFmtId="166" fontId="6" fillId="0" borderId="2" xfId="2" applyNumberFormat="1" applyFont="1" applyFill="1" applyBorder="1" applyAlignment="1" applyProtection="1">
      <alignment horizontal="left" vertical="center"/>
      <protection hidden="1"/>
    </xf>
  </cellXfs>
  <cellStyles count="9">
    <cellStyle name="Komma 2" xfId="2" xr:uid="{AAC04BA5-DBA6-45FB-BA77-9B85F4FF7CD5}"/>
    <cellStyle name="Normale 10" xfId="4" xr:uid="{C79B3AE1-49B8-496D-9C2B-BDEF67885EE0}"/>
    <cellStyle name="Normale 2" xfId="5" xr:uid="{8ACD0DEE-F2B7-4FF3-9A26-621E81A7B5A2}"/>
    <cellStyle name="Normale 3" xfId="6" xr:uid="{FDD902CC-E942-4C68-839C-AC6FEF96603E}"/>
    <cellStyle name="Prozent 2" xfId="3" xr:uid="{D778ECD6-DE18-4526-A98E-7C34C36742A3}"/>
    <cellStyle name="Standard" xfId="0" builtinId="0"/>
    <cellStyle name="Standard 2" xfId="1" xr:uid="{BB1CA9CC-68E3-4172-A997-1F101D7D7308}"/>
    <cellStyle name="Standard 2 2" xfId="8" xr:uid="{0581E823-8903-44B9-87A8-B373C2DAC7E5}"/>
    <cellStyle name="Valuta 2" xfId="7" xr:uid="{4C3C0C6E-931B-48D0-BA3B-4C2F3AF04722}"/>
  </cellStyles>
  <dxfs count="14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79375</xdr:colOff>
      <xdr:row>153</xdr:row>
      <xdr:rowOff>111125</xdr:rowOff>
    </xdr:from>
    <xdr:to>
      <xdr:col>6</xdr:col>
      <xdr:colOff>523875</xdr:colOff>
      <xdr:row>156</xdr:row>
      <xdr:rowOff>103188</xdr:rowOff>
    </xdr:to>
    <xdr:cxnSp macro="">
      <xdr:nvCxnSpPr>
        <xdr:cNvPr id="2" name="Connettore 2 3">
          <a:extLst>
            <a:ext uri="{FF2B5EF4-FFF2-40B4-BE49-F238E27FC236}">
              <a16:creationId xmlns:a16="http://schemas.microsoft.com/office/drawing/2014/main" id="{4A55F4D2-20A7-4D71-B04C-8A6C70BF5B6C}"/>
            </a:ext>
          </a:extLst>
        </xdr:cNvPr>
        <xdr:cNvCxnSpPr/>
      </xdr:nvCxnSpPr>
      <xdr:spPr>
        <a:xfrm flipV="1">
          <a:off x="11442700" y="30114875"/>
          <a:ext cx="2435225" cy="573088"/>
        </a:xfrm>
        <a:prstGeom prst="straightConnector1">
          <a:avLst/>
        </a:prstGeom>
        <a:ln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95250</xdr:colOff>
      <xdr:row>163</xdr:row>
      <xdr:rowOff>150813</xdr:rowOff>
    </xdr:from>
    <xdr:to>
      <xdr:col>6</xdr:col>
      <xdr:colOff>523875</xdr:colOff>
      <xdr:row>164</xdr:row>
      <xdr:rowOff>103187</xdr:rowOff>
    </xdr:to>
    <xdr:cxnSp macro="">
      <xdr:nvCxnSpPr>
        <xdr:cNvPr id="3" name="Connettore 2 6">
          <a:extLst>
            <a:ext uri="{FF2B5EF4-FFF2-40B4-BE49-F238E27FC236}">
              <a16:creationId xmlns:a16="http://schemas.microsoft.com/office/drawing/2014/main" id="{6FFDEAA1-5E00-4387-B3BA-8E6DBDBF32E4}"/>
            </a:ext>
          </a:extLst>
        </xdr:cNvPr>
        <xdr:cNvCxnSpPr/>
      </xdr:nvCxnSpPr>
      <xdr:spPr>
        <a:xfrm>
          <a:off x="11458575" y="32078613"/>
          <a:ext cx="2419350" cy="152399"/>
        </a:xfrm>
        <a:prstGeom prst="straightConnector1">
          <a:avLst/>
        </a:prstGeom>
        <a:ln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75197</xdr:colOff>
      <xdr:row>231</xdr:row>
      <xdr:rowOff>108619</xdr:rowOff>
    </xdr:from>
    <xdr:to>
      <xdr:col>6</xdr:col>
      <xdr:colOff>492125</xdr:colOff>
      <xdr:row>234</xdr:row>
      <xdr:rowOff>103187</xdr:rowOff>
    </xdr:to>
    <xdr:cxnSp macro="">
      <xdr:nvCxnSpPr>
        <xdr:cNvPr id="16" name="Connettore 2 17">
          <a:extLst>
            <a:ext uri="{FF2B5EF4-FFF2-40B4-BE49-F238E27FC236}">
              <a16:creationId xmlns:a16="http://schemas.microsoft.com/office/drawing/2014/main" id="{57F5959D-AA5F-487C-A701-866CEF330B78}"/>
            </a:ext>
          </a:extLst>
        </xdr:cNvPr>
        <xdr:cNvCxnSpPr/>
      </xdr:nvCxnSpPr>
      <xdr:spPr>
        <a:xfrm>
          <a:off x="11438522" y="40485094"/>
          <a:ext cx="2407653" cy="385093"/>
        </a:xfrm>
        <a:prstGeom prst="straightConnector1">
          <a:avLst/>
        </a:prstGeom>
        <a:ln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75197</xdr:colOff>
      <xdr:row>225</xdr:row>
      <xdr:rowOff>0</xdr:rowOff>
    </xdr:from>
    <xdr:to>
      <xdr:col>6</xdr:col>
      <xdr:colOff>500062</xdr:colOff>
      <xdr:row>228</xdr:row>
      <xdr:rowOff>119481</xdr:rowOff>
    </xdr:to>
    <xdr:cxnSp macro="">
      <xdr:nvCxnSpPr>
        <xdr:cNvPr id="19" name="Connettore 2 20">
          <a:extLst>
            <a:ext uri="{FF2B5EF4-FFF2-40B4-BE49-F238E27FC236}">
              <a16:creationId xmlns:a16="http://schemas.microsoft.com/office/drawing/2014/main" id="{8067C395-D608-4099-8483-CF5DFB324BC7}"/>
            </a:ext>
          </a:extLst>
        </xdr:cNvPr>
        <xdr:cNvCxnSpPr/>
      </xdr:nvCxnSpPr>
      <xdr:spPr>
        <a:xfrm flipV="1">
          <a:off x="11438522" y="39423975"/>
          <a:ext cx="2415590" cy="500481"/>
        </a:xfrm>
        <a:prstGeom prst="straightConnector1">
          <a:avLst/>
        </a:prstGeom>
        <a:ln>
          <a:tailEnd type="triangle"/>
        </a:ln>
      </xdr:spPr>
      <xdr:style>
        <a:lnRef idx="3">
          <a:schemeClr val="accent2"/>
        </a:lnRef>
        <a:fillRef idx="0">
          <a:schemeClr val="accent2"/>
        </a:fillRef>
        <a:effectRef idx="2">
          <a:schemeClr val="accent2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7\turni\Documents%20and%20Settings\a.catanzano.LEM\Documenti\_LAVORO\APAM\Copia%20di%20SIMLINE%20APAM%202006%20-%20VERSIONE%20FINAL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BASE.XLS"/>
      <sheetName val="RICLASS.XLS"/>
      <sheetName val="SIMUL"/>
      <sheetName val="SIMLINE"/>
      <sheetName val="DATI AZIENDA"/>
      <sheetName val="PROFILO OBIETTIVO"/>
      <sheetName val="ORGANICI"/>
      <sheetName val="INDCOSTI"/>
      <sheetName val="INDCOSTI (2)"/>
    </sheetNames>
    <sheetDataSet>
      <sheetData sheetId="0"/>
      <sheetData sheetId="1"/>
      <sheetData sheetId="2"/>
      <sheetData sheetId="3"/>
      <sheetData sheetId="4">
        <row r="54">
          <cell r="D54">
            <v>7480126</v>
          </cell>
        </row>
        <row r="55">
          <cell r="K55">
            <v>15870806</v>
          </cell>
          <cell r="L55">
            <v>206392.51644173305</v>
          </cell>
        </row>
        <row r="56">
          <cell r="D56">
            <v>181</v>
          </cell>
        </row>
        <row r="75">
          <cell r="E75">
            <v>2611591</v>
          </cell>
        </row>
        <row r="76">
          <cell r="K76">
            <v>9375887</v>
          </cell>
          <cell r="L76">
            <v>146306.76626400542</v>
          </cell>
        </row>
        <row r="77">
          <cell r="E77">
            <v>57</v>
          </cell>
        </row>
      </sheetData>
      <sheetData sheetId="5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645E3-C802-425F-B18C-F9748ECE2067}">
  <sheetPr>
    <tabColor theme="0" tint="-4.9989318521683403E-2"/>
  </sheetPr>
  <dimension ref="A2:V261"/>
  <sheetViews>
    <sheetView showGridLines="0" tabSelected="1" zoomScale="86" zoomScaleNormal="86" workbookViewId="0">
      <selection activeCell="E15" sqref="E15"/>
    </sheetView>
  </sheetViews>
  <sheetFormatPr baseColWidth="10" defaultColWidth="8.85546875" defaultRowHeight="14.25" outlineLevelRow="1" x14ac:dyDescent="0.2"/>
  <cols>
    <col min="1" max="1" width="5.42578125" style="99" customWidth="1"/>
    <col min="2" max="2" width="88.85546875" style="99" customWidth="1"/>
    <col min="3" max="3" width="105" style="99" bestFit="1" customWidth="1"/>
    <col min="4" max="4" width="30.140625" style="100" bestFit="1" customWidth="1"/>
    <col min="5" max="5" width="22.42578125" style="100" bestFit="1" customWidth="1"/>
    <col min="6" max="6" width="23.7109375" style="116" customWidth="1"/>
    <col min="7" max="7" width="13.28515625" style="201" customWidth="1"/>
    <col min="8" max="8" width="25.140625" style="99" customWidth="1"/>
    <col min="9" max="9" width="16.140625" style="99" bestFit="1" customWidth="1"/>
    <col min="10" max="10" width="12.7109375" style="99" bestFit="1" customWidth="1"/>
    <col min="11" max="11" width="13.42578125" style="99" customWidth="1"/>
    <col min="12" max="12" width="2.42578125" style="99" bestFit="1" customWidth="1"/>
    <col min="13" max="13" width="33.140625" style="99" customWidth="1"/>
    <col min="14" max="15" width="20.7109375" style="99" customWidth="1"/>
    <col min="16" max="27" width="8.85546875" style="99"/>
    <col min="28" max="28" width="11" style="99" bestFit="1" customWidth="1"/>
    <col min="29" max="16384" width="8.85546875" style="99"/>
  </cols>
  <sheetData>
    <row r="2" spans="1:19" s="128" customFormat="1" ht="22.5" customHeight="1" x14ac:dyDescent="0.25">
      <c r="B2" s="125" t="s">
        <v>0</v>
      </c>
      <c r="C2" s="125" t="s">
        <v>1</v>
      </c>
      <c r="D2" s="129"/>
      <c r="E2" s="129"/>
      <c r="F2" s="146"/>
      <c r="G2" s="150"/>
    </row>
    <row r="3" spans="1:19" s="128" customFormat="1" ht="22.5" customHeight="1" thickBot="1" x14ac:dyDescent="0.3">
      <c r="B3" s="126" t="s">
        <v>2</v>
      </c>
      <c r="C3" s="127" t="s">
        <v>3</v>
      </c>
      <c r="D3" s="129"/>
      <c r="E3" s="129"/>
      <c r="F3" s="146"/>
      <c r="G3" s="150"/>
      <c r="I3" s="130"/>
      <c r="J3" s="130"/>
      <c r="K3" s="130"/>
      <c r="L3" s="130"/>
      <c r="M3" s="130"/>
      <c r="N3" s="130"/>
      <c r="O3" s="130"/>
      <c r="P3" s="130"/>
    </row>
    <row r="4" spans="1:19" s="147" customFormat="1" ht="20.100000000000001" customHeight="1" x14ac:dyDescent="0.2">
      <c r="B4" s="102" t="s">
        <v>4</v>
      </c>
      <c r="C4" s="102" t="s">
        <v>5</v>
      </c>
      <c r="D4" s="253"/>
      <c r="E4" s="148"/>
      <c r="F4" s="149"/>
      <c r="G4" s="150"/>
      <c r="I4" s="177"/>
      <c r="J4" s="178"/>
      <c r="K4" s="178"/>
      <c r="L4" s="178"/>
      <c r="M4" s="178"/>
      <c r="N4" s="178"/>
      <c r="O4" s="179"/>
      <c r="P4" s="151"/>
    </row>
    <row r="5" spans="1:19" s="147" customFormat="1" ht="20.100000000000001" customHeight="1" x14ac:dyDescent="0.3">
      <c r="B5" s="131" t="s">
        <v>6</v>
      </c>
      <c r="C5" s="131" t="s">
        <v>7</v>
      </c>
      <c r="D5" s="253"/>
      <c r="E5" s="141"/>
      <c r="F5" s="149"/>
      <c r="G5" s="150"/>
      <c r="I5" s="180"/>
      <c r="J5" s="188" t="s">
        <v>8</v>
      </c>
      <c r="K5" s="189"/>
      <c r="L5" s="189"/>
      <c r="M5" s="190"/>
      <c r="N5" s="190"/>
      <c r="O5" s="181"/>
      <c r="P5" s="151"/>
    </row>
    <row r="6" spans="1:19" s="147" customFormat="1" ht="20.100000000000001" customHeight="1" x14ac:dyDescent="0.2">
      <c r="A6" s="152"/>
      <c r="B6" s="131" t="s">
        <v>9</v>
      </c>
      <c r="C6" s="131" t="s">
        <v>10</v>
      </c>
      <c r="D6" s="254"/>
      <c r="E6" s="141"/>
      <c r="F6" s="149"/>
      <c r="G6" s="150"/>
      <c r="I6" s="180"/>
      <c r="J6" s="190"/>
      <c r="K6" s="189"/>
      <c r="L6" s="189"/>
      <c r="M6" s="190"/>
      <c r="N6" s="190"/>
      <c r="O6" s="181"/>
      <c r="P6" s="151"/>
    </row>
    <row r="7" spans="1:19" s="147" customFormat="1" ht="20.100000000000001" customHeight="1" x14ac:dyDescent="0.3">
      <c r="A7" s="152"/>
      <c r="B7" s="131" t="s">
        <v>11</v>
      </c>
      <c r="C7" s="131" t="s">
        <v>12</v>
      </c>
      <c r="D7" s="253"/>
      <c r="E7" s="148"/>
      <c r="F7" s="149"/>
      <c r="G7" s="150"/>
      <c r="I7" s="180"/>
      <c r="J7" s="191" t="s">
        <v>13</v>
      </c>
      <c r="K7" s="190"/>
      <c r="L7" s="190"/>
      <c r="M7" s="190"/>
      <c r="N7" s="190"/>
      <c r="O7" s="181"/>
      <c r="P7" s="151"/>
    </row>
    <row r="8" spans="1:19" s="147" customFormat="1" ht="20.100000000000001" customHeight="1" thickBot="1" x14ac:dyDescent="0.25">
      <c r="A8" s="152"/>
      <c r="B8" s="131"/>
      <c r="C8" s="131"/>
      <c r="D8" s="153"/>
      <c r="E8" s="141"/>
      <c r="F8" s="149"/>
      <c r="G8" s="150"/>
      <c r="H8" s="154"/>
      <c r="I8" s="182"/>
      <c r="J8" s="183"/>
      <c r="K8" s="183"/>
      <c r="L8" s="183"/>
      <c r="M8" s="183"/>
      <c r="N8" s="183"/>
      <c r="O8" s="184"/>
      <c r="P8" s="151"/>
    </row>
    <row r="9" spans="1:19" s="147" customFormat="1" ht="20.100000000000001" customHeight="1" x14ac:dyDescent="0.2">
      <c r="A9" s="152"/>
      <c r="B9" s="132" t="s">
        <v>14</v>
      </c>
      <c r="C9" s="132" t="s">
        <v>15</v>
      </c>
      <c r="D9" s="249"/>
      <c r="E9" s="114"/>
      <c r="F9" s="149"/>
      <c r="G9" s="155"/>
      <c r="H9" s="154"/>
      <c r="I9" s="177"/>
      <c r="J9" s="178"/>
      <c r="K9" s="178"/>
      <c r="L9" s="178"/>
      <c r="M9" s="178"/>
      <c r="N9" s="178"/>
      <c r="O9" s="179"/>
      <c r="P9" s="151"/>
    </row>
    <row r="10" spans="1:19" s="147" customFormat="1" ht="20.100000000000001" customHeight="1" x14ac:dyDescent="0.2">
      <c r="B10" s="133" t="s">
        <v>16</v>
      </c>
      <c r="C10" s="133" t="s">
        <v>17</v>
      </c>
      <c r="D10" s="250"/>
      <c r="E10" s="141"/>
      <c r="F10" s="157"/>
      <c r="G10" s="150"/>
      <c r="H10" s="158"/>
      <c r="I10" s="180"/>
      <c r="J10" s="192" t="s">
        <v>18</v>
      </c>
      <c r="K10" s="190"/>
      <c r="L10" s="190"/>
      <c r="M10" s="190"/>
      <c r="N10" s="190"/>
      <c r="O10" s="181"/>
      <c r="P10" s="151"/>
    </row>
    <row r="11" spans="1:19" s="147" customFormat="1" ht="20.100000000000001" customHeight="1" x14ac:dyDescent="0.2">
      <c r="B11" s="131"/>
      <c r="C11" s="131"/>
      <c r="D11" s="134"/>
      <c r="E11" s="141"/>
      <c r="F11" s="149"/>
      <c r="G11" s="150"/>
      <c r="I11" s="180"/>
      <c r="J11" s="192" t="s">
        <v>19</v>
      </c>
      <c r="K11" s="190"/>
      <c r="L11" s="190"/>
      <c r="M11" s="190"/>
      <c r="N11" s="190"/>
      <c r="O11" s="181"/>
      <c r="P11" s="151"/>
    </row>
    <row r="12" spans="1:19" s="147" customFormat="1" ht="20.100000000000001" customHeight="1" x14ac:dyDescent="0.2">
      <c r="B12" s="135" t="s">
        <v>20</v>
      </c>
      <c r="C12" s="131"/>
      <c r="D12" s="136" t="s">
        <v>21</v>
      </c>
      <c r="E12" s="144" t="s">
        <v>22</v>
      </c>
      <c r="F12" s="136"/>
      <c r="G12" s="144"/>
      <c r="I12" s="180"/>
      <c r="J12" s="193"/>
      <c r="K12" s="190"/>
      <c r="L12" s="190"/>
      <c r="M12" s="190"/>
      <c r="N12" s="190"/>
      <c r="O12" s="181"/>
      <c r="P12" s="151"/>
    </row>
    <row r="13" spans="1:19" s="147" customFormat="1" ht="12" customHeight="1" x14ac:dyDescent="0.25">
      <c r="B13" s="135"/>
      <c r="C13" s="131"/>
      <c r="D13" s="136"/>
      <c r="E13" s="144"/>
      <c r="F13" s="144"/>
      <c r="G13" s="136"/>
      <c r="I13" s="180"/>
      <c r="J13" s="185"/>
      <c r="K13" s="194" t="s">
        <v>23</v>
      </c>
      <c r="L13" s="195" t="s">
        <v>24</v>
      </c>
      <c r="M13" s="196"/>
      <c r="N13" s="196" t="s">
        <v>244</v>
      </c>
      <c r="O13" s="181"/>
      <c r="P13" s="151"/>
    </row>
    <row r="14" spans="1:19" s="147" customFormat="1" ht="20.100000000000001" customHeight="1" x14ac:dyDescent="0.25">
      <c r="B14" s="137" t="s">
        <v>25</v>
      </c>
      <c r="C14" s="137" t="s">
        <v>26</v>
      </c>
      <c r="D14" s="234"/>
      <c r="E14" s="234"/>
      <c r="F14" s="162"/>
      <c r="G14" s="162"/>
      <c r="I14" s="180"/>
      <c r="J14" s="185"/>
      <c r="K14" s="194" t="s">
        <v>23</v>
      </c>
      <c r="L14" s="195" t="s">
        <v>27</v>
      </c>
      <c r="M14" s="196"/>
      <c r="N14" s="196" t="s">
        <v>245</v>
      </c>
      <c r="O14" s="181"/>
      <c r="P14" s="151"/>
      <c r="S14" s="163"/>
    </row>
    <row r="15" spans="1:19" s="147" customFormat="1" ht="20.100000000000001" customHeight="1" thickBot="1" x14ac:dyDescent="0.25">
      <c r="B15" s="138" t="s">
        <v>28</v>
      </c>
      <c r="C15" s="137" t="s">
        <v>29</v>
      </c>
      <c r="D15" s="235"/>
      <c r="E15" s="235"/>
      <c r="F15" s="162"/>
      <c r="G15" s="162"/>
      <c r="I15" s="180"/>
      <c r="J15" s="190"/>
      <c r="K15" s="190"/>
      <c r="L15" s="190"/>
      <c r="M15" s="190"/>
      <c r="N15" s="190"/>
      <c r="O15" s="181"/>
      <c r="P15" s="151"/>
    </row>
    <row r="16" spans="1:19" s="147" customFormat="1" ht="20.100000000000001" customHeight="1" thickTop="1" x14ac:dyDescent="0.25">
      <c r="B16" s="138"/>
      <c r="C16" s="247" t="s">
        <v>30</v>
      </c>
      <c r="D16" s="236">
        <f>-D14+D15</f>
        <v>0</v>
      </c>
      <c r="E16" s="236">
        <f>-E14+E15</f>
        <v>0</v>
      </c>
      <c r="F16" s="162"/>
      <c r="G16" s="162"/>
      <c r="I16" s="180"/>
      <c r="J16" s="186"/>
      <c r="K16" s="194" t="s">
        <v>23</v>
      </c>
      <c r="L16" s="195" t="s">
        <v>31</v>
      </c>
      <c r="M16" s="190"/>
      <c r="N16" s="190"/>
      <c r="O16" s="262" t="s">
        <v>252</v>
      </c>
      <c r="P16" s="151"/>
    </row>
    <row r="17" spans="2:22" s="147" customFormat="1" ht="20.100000000000001" customHeight="1" x14ac:dyDescent="0.25">
      <c r="B17" s="138"/>
      <c r="C17" s="233"/>
      <c r="D17" s="248"/>
      <c r="E17" s="248"/>
      <c r="F17" s="162"/>
      <c r="G17" s="162"/>
      <c r="I17" s="180"/>
      <c r="J17" s="186"/>
      <c r="K17" s="194" t="s">
        <v>23</v>
      </c>
      <c r="L17" s="195" t="s">
        <v>32</v>
      </c>
      <c r="M17" s="190"/>
      <c r="N17" s="190"/>
      <c r="O17" s="262" t="s">
        <v>251</v>
      </c>
      <c r="P17" s="151"/>
    </row>
    <row r="18" spans="2:22" s="147" customFormat="1" ht="20.100000000000001" customHeight="1" x14ac:dyDescent="0.2">
      <c r="B18" s="137" t="s">
        <v>33</v>
      </c>
      <c r="C18" s="137" t="s">
        <v>34</v>
      </c>
      <c r="D18" s="234"/>
      <c r="E18" s="234"/>
      <c r="I18" s="180"/>
      <c r="J18" s="197"/>
      <c r="K18" s="197"/>
      <c r="L18" s="197"/>
      <c r="M18" s="197"/>
      <c r="N18" s="190"/>
      <c r="O18" s="181"/>
      <c r="P18" s="151"/>
      <c r="T18" s="164"/>
      <c r="U18" s="152"/>
      <c r="V18" s="164"/>
    </row>
    <row r="19" spans="2:22" s="147" customFormat="1" ht="20.100000000000001" customHeight="1" x14ac:dyDescent="0.2">
      <c r="B19" s="138" t="s">
        <v>35</v>
      </c>
      <c r="C19" s="137" t="s">
        <v>36</v>
      </c>
      <c r="D19" s="234"/>
      <c r="E19" s="234"/>
      <c r="I19" s="180"/>
      <c r="J19" s="190"/>
      <c r="K19" s="190"/>
      <c r="L19" s="190"/>
      <c r="M19" s="190"/>
      <c r="N19" s="190"/>
      <c r="O19" s="181"/>
      <c r="P19" s="151"/>
    </row>
    <row r="20" spans="2:22" s="147" customFormat="1" ht="20.100000000000001" customHeight="1" x14ac:dyDescent="0.25">
      <c r="B20" s="132" t="s">
        <v>37</v>
      </c>
      <c r="C20" s="139" t="s">
        <v>38</v>
      </c>
      <c r="D20" s="234"/>
      <c r="E20" s="234"/>
      <c r="I20" s="180"/>
      <c r="J20" s="187"/>
      <c r="K20" s="194" t="s">
        <v>23</v>
      </c>
      <c r="L20" s="195" t="s">
        <v>39</v>
      </c>
      <c r="M20" s="190"/>
      <c r="N20" s="190"/>
      <c r="O20" s="181"/>
      <c r="P20" s="151"/>
    </row>
    <row r="21" spans="2:22" s="147" customFormat="1" ht="20.100000000000001" customHeight="1" x14ac:dyDescent="0.25">
      <c r="B21" s="131" t="s">
        <v>40</v>
      </c>
      <c r="C21" s="139" t="s">
        <v>41</v>
      </c>
      <c r="D21" s="234"/>
      <c r="E21" s="234"/>
      <c r="I21" s="180"/>
      <c r="J21" s="187"/>
      <c r="K21" s="194" t="s">
        <v>23</v>
      </c>
      <c r="L21" s="195" t="s">
        <v>42</v>
      </c>
      <c r="M21" s="190"/>
      <c r="N21" s="190"/>
      <c r="O21" s="181"/>
      <c r="P21" s="151"/>
    </row>
    <row r="22" spans="2:22" s="147" customFormat="1" ht="20.100000000000001" customHeight="1" thickBot="1" x14ac:dyDescent="0.25">
      <c r="B22" s="131" t="s">
        <v>43</v>
      </c>
      <c r="C22" s="137" t="s">
        <v>44</v>
      </c>
      <c r="D22" s="234"/>
      <c r="E22" s="234"/>
      <c r="I22" s="182"/>
      <c r="J22" s="183"/>
      <c r="K22" s="183"/>
      <c r="L22" s="183"/>
      <c r="M22" s="183"/>
      <c r="N22" s="183"/>
      <c r="O22" s="184"/>
      <c r="P22" s="151"/>
    </row>
    <row r="23" spans="2:22" s="147" customFormat="1" ht="20.100000000000001" customHeight="1" x14ac:dyDescent="0.25">
      <c r="B23" s="131" t="s">
        <v>45</v>
      </c>
      <c r="C23" s="137" t="s">
        <v>46</v>
      </c>
      <c r="D23" s="234"/>
      <c r="E23" s="234"/>
      <c r="I23" s="151"/>
      <c r="J23" s="151"/>
      <c r="K23" s="159"/>
      <c r="L23" s="156"/>
      <c r="M23" s="160"/>
      <c r="N23" s="151"/>
      <c r="O23" s="151"/>
      <c r="P23" s="151"/>
    </row>
    <row r="24" spans="2:22" s="147" customFormat="1" ht="20.100000000000001" customHeight="1" x14ac:dyDescent="0.25">
      <c r="B24" s="131" t="s">
        <v>47</v>
      </c>
      <c r="C24" s="137" t="s">
        <v>48</v>
      </c>
      <c r="D24" s="234"/>
      <c r="E24" s="234"/>
      <c r="I24" s="151"/>
      <c r="J24" s="151"/>
      <c r="K24" s="151"/>
      <c r="L24" s="151"/>
      <c r="M24" s="151"/>
      <c r="N24" s="151"/>
      <c r="O24" s="151"/>
      <c r="P24" s="151"/>
    </row>
    <row r="25" spans="2:22" s="147" customFormat="1" ht="20.100000000000001" customHeight="1" x14ac:dyDescent="0.25">
      <c r="B25" s="131" t="s">
        <v>49</v>
      </c>
      <c r="C25" s="139" t="s">
        <v>50</v>
      </c>
      <c r="D25" s="234"/>
      <c r="E25" s="234"/>
      <c r="I25" s="159"/>
      <c r="J25" s="151"/>
      <c r="K25" s="151"/>
      <c r="L25" s="151"/>
      <c r="M25" s="151"/>
      <c r="N25" s="165"/>
      <c r="O25" s="165"/>
      <c r="P25" s="151"/>
    </row>
    <row r="26" spans="2:22" s="147" customFormat="1" ht="20.100000000000001" customHeight="1" thickBot="1" x14ac:dyDescent="0.3">
      <c r="B26" s="131" t="s">
        <v>51</v>
      </c>
      <c r="C26" s="137" t="s">
        <v>52</v>
      </c>
      <c r="D26" s="235"/>
      <c r="E26" s="235"/>
      <c r="I26" s="159"/>
      <c r="J26" s="151"/>
      <c r="K26" s="166"/>
      <c r="L26" s="151"/>
      <c r="M26" s="165"/>
      <c r="N26" s="165"/>
      <c r="O26" s="165"/>
      <c r="P26" s="151"/>
    </row>
    <row r="27" spans="2:22" s="147" customFormat="1" ht="20.100000000000001" customHeight="1" thickTop="1" x14ac:dyDescent="0.25">
      <c r="B27" s="140"/>
      <c r="C27" s="247" t="s">
        <v>53</v>
      </c>
      <c r="D27" s="236">
        <f>-D18+D19+D20+D21+D22-D23+D24-D25-D26</f>
        <v>0</v>
      </c>
      <c r="E27" s="236">
        <f>-E18+E19+E20+E21+E22-E23+E24-E25-E26</f>
        <v>0</v>
      </c>
      <c r="H27" s="167"/>
      <c r="I27" s="168"/>
      <c r="J27" s="151"/>
      <c r="K27" s="169"/>
      <c r="L27" s="151"/>
      <c r="M27" s="170"/>
      <c r="N27" s="161"/>
      <c r="O27" s="161"/>
      <c r="P27" s="151"/>
    </row>
    <row r="28" spans="2:22" s="147" customFormat="1" ht="20.100000000000001" customHeight="1" x14ac:dyDescent="0.25">
      <c r="B28" s="167"/>
      <c r="C28" s="167"/>
      <c r="D28" s="141"/>
      <c r="E28" s="141"/>
      <c r="F28" s="149"/>
      <c r="G28" s="171"/>
      <c r="H28" s="259"/>
      <c r="I28" s="159"/>
      <c r="J28" s="151"/>
      <c r="K28" s="159"/>
      <c r="L28" s="151"/>
      <c r="M28" s="151"/>
      <c r="N28" s="260"/>
      <c r="O28" s="260"/>
      <c r="P28" s="151"/>
    </row>
    <row r="29" spans="2:22" s="172" customFormat="1" ht="20.100000000000001" customHeight="1" x14ac:dyDescent="0.2">
      <c r="D29" s="173"/>
      <c r="E29" s="173"/>
      <c r="F29" s="149"/>
      <c r="G29" s="174"/>
      <c r="H29" s="259"/>
      <c r="I29" s="159"/>
      <c r="J29" s="175"/>
      <c r="K29" s="175"/>
      <c r="L29" s="175"/>
      <c r="M29" s="175"/>
      <c r="N29" s="161"/>
      <c r="O29" s="176"/>
      <c r="P29" s="175"/>
    </row>
    <row r="30" spans="2:22" ht="15.75" thickBot="1" x14ac:dyDescent="0.25">
      <c r="B30" s="4" t="s">
        <v>54</v>
      </c>
      <c r="C30" s="4" t="s">
        <v>55</v>
      </c>
      <c r="D30" s="5"/>
      <c r="E30" s="5"/>
      <c r="F30" s="118"/>
      <c r="G30" s="174"/>
      <c r="H30" s="259"/>
      <c r="I30" s="120"/>
      <c r="J30" s="97"/>
      <c r="K30" s="97"/>
      <c r="L30" s="97"/>
      <c r="M30" s="97"/>
      <c r="N30" s="97"/>
      <c r="O30" s="97"/>
      <c r="P30" s="97"/>
    </row>
    <row r="31" spans="2:22" ht="15" thickTop="1" x14ac:dyDescent="0.2">
      <c r="D31" s="99"/>
      <c r="E31" s="99"/>
      <c r="F31" s="6"/>
      <c r="G31" s="174"/>
      <c r="H31" s="259"/>
      <c r="I31" s="97"/>
      <c r="J31" s="97"/>
      <c r="K31" s="97"/>
      <c r="L31" s="97"/>
      <c r="M31" s="97"/>
      <c r="N31" s="97"/>
      <c r="O31" s="97"/>
      <c r="P31" s="97"/>
    </row>
    <row r="32" spans="2:22" ht="15" thickBot="1" x14ac:dyDescent="0.25">
      <c r="B32" s="7" t="s">
        <v>56</v>
      </c>
      <c r="C32" s="7" t="s">
        <v>57</v>
      </c>
      <c r="D32" s="8"/>
      <c r="E32" s="8"/>
      <c r="F32" s="118"/>
      <c r="G32" s="174"/>
      <c r="H32" s="259"/>
      <c r="I32" s="121"/>
      <c r="J32" s="97"/>
      <c r="K32" s="122"/>
      <c r="L32" s="123"/>
      <c r="M32" s="97"/>
      <c r="N32" s="96"/>
      <c r="O32" s="96"/>
      <c r="P32" s="97"/>
    </row>
    <row r="33" spans="2:16" x14ac:dyDescent="0.2">
      <c r="B33" s="108"/>
      <c r="C33" s="108"/>
      <c r="D33" s="117"/>
      <c r="E33" s="117"/>
      <c r="F33" s="118"/>
      <c r="G33" s="174"/>
      <c r="H33" s="89"/>
      <c r="I33" s="121"/>
      <c r="J33" s="97"/>
      <c r="K33" s="97"/>
      <c r="L33" s="97"/>
      <c r="M33" s="124"/>
      <c r="N33" s="95"/>
      <c r="O33" s="95"/>
      <c r="P33" s="97"/>
    </row>
    <row r="34" spans="2:16" x14ac:dyDescent="0.2">
      <c r="B34" s="108" t="s">
        <v>56</v>
      </c>
      <c r="C34" s="108" t="s">
        <v>58</v>
      </c>
      <c r="D34" s="117" t="s">
        <v>59</v>
      </c>
      <c r="E34" s="117" t="s">
        <v>60</v>
      </c>
      <c r="F34" s="118"/>
      <c r="G34" s="202" t="s">
        <v>61</v>
      </c>
      <c r="H34" s="89"/>
      <c r="I34" s="121"/>
      <c r="J34" s="97"/>
      <c r="K34" s="97"/>
      <c r="L34" s="97"/>
      <c r="M34" s="97"/>
      <c r="N34" s="261"/>
      <c r="O34" s="261"/>
      <c r="P34" s="97"/>
    </row>
    <row r="35" spans="2:16" x14ac:dyDescent="0.2">
      <c r="B35" s="108"/>
      <c r="C35" s="108"/>
      <c r="D35" s="117" t="s">
        <v>62</v>
      </c>
      <c r="E35" s="117" t="s">
        <v>63</v>
      </c>
      <c r="F35" s="118"/>
      <c r="G35" s="202" t="s">
        <v>64</v>
      </c>
      <c r="H35" s="89"/>
      <c r="I35" s="121"/>
      <c r="J35" s="97"/>
      <c r="K35" s="123"/>
      <c r="L35" s="97"/>
      <c r="M35" s="97"/>
      <c r="N35" s="95"/>
      <c r="O35" s="98"/>
      <c r="P35" s="97"/>
    </row>
    <row r="36" spans="2:16" x14ac:dyDescent="0.2">
      <c r="B36" s="9" t="s">
        <v>65</v>
      </c>
      <c r="C36" s="9" t="s">
        <v>66</v>
      </c>
      <c r="D36" s="10"/>
      <c r="E36" s="256">
        <v>10</v>
      </c>
      <c r="G36" s="202"/>
      <c r="H36" s="89"/>
      <c r="I36" s="121"/>
      <c r="J36" s="97"/>
      <c r="K36" s="123"/>
      <c r="L36" s="97"/>
      <c r="M36" s="97"/>
      <c r="N36" s="97"/>
      <c r="O36" s="97"/>
      <c r="P36" s="97"/>
    </row>
    <row r="37" spans="2:16" x14ac:dyDescent="0.2">
      <c r="B37" s="9" t="s">
        <v>67</v>
      </c>
      <c r="C37" s="9" t="s">
        <v>68</v>
      </c>
      <c r="D37" s="10"/>
      <c r="E37" s="256">
        <v>10</v>
      </c>
      <c r="G37" s="202"/>
      <c r="H37" s="89"/>
      <c r="I37" s="121"/>
      <c r="J37" s="97"/>
      <c r="K37" s="97"/>
      <c r="L37" s="97"/>
      <c r="M37" s="97"/>
      <c r="N37" s="97"/>
      <c r="O37" s="97"/>
      <c r="P37" s="97"/>
    </row>
    <row r="38" spans="2:16" x14ac:dyDescent="0.2">
      <c r="B38" s="9" t="s">
        <v>69</v>
      </c>
      <c r="C38" s="9" t="s">
        <v>70</v>
      </c>
      <c r="D38" s="10"/>
      <c r="E38" s="256">
        <v>10</v>
      </c>
      <c r="G38" s="202"/>
      <c r="H38" s="89"/>
      <c r="I38" s="88"/>
    </row>
    <row r="39" spans="2:16" x14ac:dyDescent="0.2">
      <c r="B39" s="9" t="s">
        <v>71</v>
      </c>
      <c r="C39" s="9" t="s">
        <v>72</v>
      </c>
      <c r="D39" s="10"/>
      <c r="E39" s="256">
        <v>10</v>
      </c>
      <c r="G39" s="202"/>
      <c r="H39" s="91"/>
      <c r="I39" s="88"/>
    </row>
    <row r="40" spans="2:16" x14ac:dyDescent="0.2">
      <c r="B40" s="108"/>
      <c r="C40" s="108"/>
      <c r="D40" s="117"/>
      <c r="E40" s="117"/>
      <c r="F40" s="118"/>
      <c r="G40" s="202"/>
      <c r="H40" s="91"/>
      <c r="I40" s="88"/>
    </row>
    <row r="41" spans="2:16" x14ac:dyDescent="0.2">
      <c r="B41" s="12" t="s">
        <v>73</v>
      </c>
      <c r="C41" s="12" t="s">
        <v>74</v>
      </c>
      <c r="D41" s="117" t="s">
        <v>75</v>
      </c>
      <c r="E41" s="117"/>
      <c r="F41" s="118"/>
      <c r="G41" s="202"/>
      <c r="H41" s="91"/>
      <c r="I41" s="88"/>
    </row>
    <row r="42" spans="2:16" x14ac:dyDescent="0.2">
      <c r="B42" s="12"/>
      <c r="C42" s="12"/>
      <c r="D42" s="117" t="s">
        <v>76</v>
      </c>
      <c r="E42" s="117"/>
      <c r="F42" s="118"/>
      <c r="G42" s="202"/>
      <c r="H42" s="91"/>
      <c r="I42" s="88"/>
    </row>
    <row r="43" spans="2:16" x14ac:dyDescent="0.2">
      <c r="B43" s="9" t="s">
        <v>65</v>
      </c>
      <c r="C43" s="9" t="s">
        <v>66</v>
      </c>
      <c r="D43" s="13"/>
      <c r="E43" s="14"/>
      <c r="G43" s="202"/>
      <c r="H43" s="91"/>
      <c r="I43" s="88"/>
    </row>
    <row r="44" spans="2:16" x14ac:dyDescent="0.2">
      <c r="B44" s="9" t="s">
        <v>67</v>
      </c>
      <c r="C44" s="9" t="s">
        <v>68</v>
      </c>
      <c r="D44" s="13"/>
      <c r="E44" s="14"/>
      <c r="G44" s="202"/>
      <c r="H44" s="89"/>
      <c r="I44" s="88"/>
    </row>
    <row r="45" spans="2:16" x14ac:dyDescent="0.2">
      <c r="B45" s="9" t="s">
        <v>69</v>
      </c>
      <c r="C45" s="9" t="s">
        <v>70</v>
      </c>
      <c r="D45" s="13"/>
      <c r="E45" s="14"/>
      <c r="G45" s="202"/>
      <c r="H45" s="89"/>
      <c r="I45" s="88"/>
    </row>
    <row r="46" spans="2:16" x14ac:dyDescent="0.2">
      <c r="B46" s="9" t="s">
        <v>71</v>
      </c>
      <c r="C46" s="9" t="s">
        <v>72</v>
      </c>
      <c r="D46" s="13"/>
      <c r="E46" s="15"/>
      <c r="G46" s="202"/>
      <c r="H46" s="89"/>
      <c r="I46" s="88"/>
    </row>
    <row r="47" spans="2:16" x14ac:dyDescent="0.2">
      <c r="B47" s="108"/>
      <c r="C47" s="108"/>
      <c r="D47" s="117"/>
      <c r="E47" s="117"/>
      <c r="F47" s="118"/>
      <c r="G47" s="202"/>
      <c r="H47" s="89"/>
      <c r="I47" s="88"/>
    </row>
    <row r="48" spans="2:16" x14ac:dyDescent="0.2">
      <c r="B48" s="108"/>
      <c r="C48" s="108"/>
      <c r="D48" s="117" t="s">
        <v>77</v>
      </c>
      <c r="E48" s="117" t="s">
        <v>78</v>
      </c>
      <c r="F48" s="118"/>
      <c r="G48" s="202"/>
      <c r="H48" s="89"/>
      <c r="I48" s="88"/>
    </row>
    <row r="49" spans="2:9" x14ac:dyDescent="0.2">
      <c r="B49" s="108"/>
      <c r="C49" s="108"/>
      <c r="D49" s="117" t="s">
        <v>79</v>
      </c>
      <c r="E49" s="117" t="s">
        <v>80</v>
      </c>
      <c r="F49" s="118"/>
      <c r="G49" s="202"/>
      <c r="H49" s="89"/>
      <c r="I49" s="88"/>
    </row>
    <row r="50" spans="2:9" x14ac:dyDescent="0.2">
      <c r="B50" s="16" t="s">
        <v>81</v>
      </c>
      <c r="C50" s="3" t="s">
        <v>82</v>
      </c>
      <c r="D50" s="214">
        <f>IF(D36=0,0,(D36/E36)*D43)+IF(D37=0,0,(D37/E37)*D44)+IF(D38=0,0,(D38/E38)*D45)+IF(D39=0,0,(D39/E39)*D46)</f>
        <v>0</v>
      </c>
      <c r="E50" s="214">
        <f>IF(D50&gt;0,D50/D9,0)</f>
        <v>0</v>
      </c>
      <c r="G50" s="202" t="s">
        <v>83</v>
      </c>
      <c r="H50" s="93"/>
      <c r="I50" s="88"/>
    </row>
    <row r="51" spans="2:9" x14ac:dyDescent="0.2">
      <c r="B51" s="108"/>
      <c r="C51" s="108"/>
      <c r="D51" s="117"/>
      <c r="E51" s="117"/>
      <c r="F51" s="118"/>
      <c r="G51" s="202"/>
      <c r="H51" s="89"/>
      <c r="I51" s="88"/>
    </row>
    <row r="52" spans="2:9" x14ac:dyDescent="0.2">
      <c r="B52" s="108" t="s">
        <v>84</v>
      </c>
      <c r="C52" s="108" t="s">
        <v>85</v>
      </c>
      <c r="D52" s="117" t="s">
        <v>86</v>
      </c>
      <c r="E52" s="117" t="s">
        <v>77</v>
      </c>
      <c r="F52" s="118"/>
      <c r="G52" s="202"/>
      <c r="H52" s="89"/>
      <c r="I52" s="88"/>
    </row>
    <row r="53" spans="2:9" x14ac:dyDescent="0.2">
      <c r="B53" s="108"/>
      <c r="C53" s="108"/>
      <c r="D53" s="117" t="s">
        <v>87</v>
      </c>
      <c r="E53" s="117" t="s">
        <v>79</v>
      </c>
      <c r="F53" s="118"/>
      <c r="G53" s="202"/>
      <c r="H53" s="89"/>
      <c r="I53" s="88"/>
    </row>
    <row r="54" spans="2:9" x14ac:dyDescent="0.2">
      <c r="B54" s="9" t="s">
        <v>65</v>
      </c>
      <c r="C54" s="9" t="s">
        <v>66</v>
      </c>
      <c r="D54" s="10"/>
      <c r="E54" s="215">
        <f>IF(D54&gt;0,D54*D43,0)</f>
        <v>0</v>
      </c>
      <c r="G54" s="202"/>
      <c r="H54" s="89"/>
      <c r="I54" s="88"/>
    </row>
    <row r="55" spans="2:9" x14ac:dyDescent="0.2">
      <c r="B55" s="9" t="s">
        <v>67</v>
      </c>
      <c r="C55" s="9" t="s">
        <v>68</v>
      </c>
      <c r="D55" s="10"/>
      <c r="E55" s="215">
        <f>IF(D55&gt;0,D55*D44,0)</f>
        <v>0</v>
      </c>
      <c r="G55" s="202"/>
      <c r="H55" s="89"/>
      <c r="I55" s="88"/>
    </row>
    <row r="56" spans="2:9" x14ac:dyDescent="0.2">
      <c r="B56" s="9" t="s">
        <v>69</v>
      </c>
      <c r="C56" s="9" t="s">
        <v>70</v>
      </c>
      <c r="D56" s="10"/>
      <c r="E56" s="215">
        <f>IF(D56&gt;0,D56*D45,0)</f>
        <v>0</v>
      </c>
      <c r="G56" s="202"/>
      <c r="H56" s="89"/>
      <c r="I56" s="88"/>
    </row>
    <row r="57" spans="2:9" x14ac:dyDescent="0.2">
      <c r="B57" s="9" t="s">
        <v>71</v>
      </c>
      <c r="C57" s="9" t="s">
        <v>72</v>
      </c>
      <c r="D57" s="142"/>
      <c r="E57" s="215">
        <f>IF(D57&gt;0,D57*D46,0)</f>
        <v>0</v>
      </c>
      <c r="G57" s="202"/>
      <c r="H57" s="89"/>
      <c r="I57" s="88"/>
    </row>
    <row r="58" spans="2:9" outlineLevel="1" x14ac:dyDescent="0.2">
      <c r="B58" s="3" t="s">
        <v>88</v>
      </c>
      <c r="C58" s="3" t="s">
        <v>89</v>
      </c>
      <c r="D58" s="143"/>
      <c r="E58" s="215">
        <f>SUM(E54:E57)</f>
        <v>0</v>
      </c>
      <c r="G58" s="202" t="s">
        <v>90</v>
      </c>
      <c r="H58" s="89"/>
      <c r="I58" s="88"/>
    </row>
    <row r="59" spans="2:9" x14ac:dyDescent="0.2">
      <c r="B59" s="108"/>
      <c r="C59" s="108"/>
      <c r="D59" s="117"/>
      <c r="E59" s="117"/>
      <c r="F59" s="118"/>
      <c r="G59" s="202"/>
      <c r="H59" s="89"/>
      <c r="I59" s="88"/>
    </row>
    <row r="60" spans="2:9" x14ac:dyDescent="0.2">
      <c r="B60" s="108" t="s">
        <v>91</v>
      </c>
      <c r="C60" s="108" t="s">
        <v>92</v>
      </c>
      <c r="D60" s="117" t="s">
        <v>86</v>
      </c>
      <c r="E60" s="117" t="s">
        <v>77</v>
      </c>
      <c r="F60" s="118"/>
      <c r="G60" s="202"/>
      <c r="H60" s="89"/>
      <c r="I60" s="88"/>
    </row>
    <row r="61" spans="2:9" x14ac:dyDescent="0.2">
      <c r="B61" s="108"/>
      <c r="C61" s="108"/>
      <c r="D61" s="117" t="s">
        <v>87</v>
      </c>
      <c r="E61" s="117" t="s">
        <v>79</v>
      </c>
      <c r="F61" s="118"/>
      <c r="G61" s="202"/>
      <c r="H61" s="86"/>
      <c r="I61" s="88"/>
    </row>
    <row r="62" spans="2:9" x14ac:dyDescent="0.2">
      <c r="B62" s="9" t="s">
        <v>65</v>
      </c>
      <c r="C62" s="9" t="s">
        <v>66</v>
      </c>
      <c r="D62" s="10"/>
      <c r="E62" s="215">
        <f>IF(D62&gt;0,D62*D43,0)</f>
        <v>0</v>
      </c>
      <c r="G62" s="202"/>
      <c r="H62" s="89"/>
      <c r="I62" s="88"/>
    </row>
    <row r="63" spans="2:9" x14ac:dyDescent="0.2">
      <c r="B63" s="9" t="s">
        <v>67</v>
      </c>
      <c r="C63" s="9" t="s">
        <v>68</v>
      </c>
      <c r="D63" s="10"/>
      <c r="E63" s="215">
        <f>IF(D63&gt;0,D63*D44,0)</f>
        <v>0</v>
      </c>
      <c r="G63" s="202"/>
      <c r="H63" s="90"/>
      <c r="I63" s="90"/>
    </row>
    <row r="64" spans="2:9" x14ac:dyDescent="0.2">
      <c r="B64" s="9" t="s">
        <v>69</v>
      </c>
      <c r="C64" s="9" t="s">
        <v>70</v>
      </c>
      <c r="D64" s="10"/>
      <c r="E64" s="215">
        <f>IF(D64&gt;0,D64*D45,0)</f>
        <v>0</v>
      </c>
      <c r="G64" s="202"/>
      <c r="H64" s="94"/>
      <c r="I64" s="94"/>
    </row>
    <row r="65" spans="2:9" x14ac:dyDescent="0.2">
      <c r="B65" s="9" t="s">
        <v>71</v>
      </c>
      <c r="C65" s="9" t="s">
        <v>72</v>
      </c>
      <c r="D65" s="10"/>
      <c r="E65" s="215">
        <f>IF(D65&gt;0,D65*D46,0)</f>
        <v>0</v>
      </c>
      <c r="G65" s="202"/>
      <c r="H65" s="89"/>
      <c r="I65" s="88"/>
    </row>
    <row r="66" spans="2:9" outlineLevel="1" x14ac:dyDescent="0.2">
      <c r="B66" s="3" t="s">
        <v>93</v>
      </c>
      <c r="C66" s="3" t="s">
        <v>94</v>
      </c>
      <c r="D66" s="101"/>
      <c r="E66" s="215">
        <f>SUM(E62:E65)</f>
        <v>0</v>
      </c>
      <c r="G66" s="202" t="s">
        <v>90</v>
      </c>
      <c r="H66" s="89"/>
      <c r="I66" s="88"/>
    </row>
    <row r="67" spans="2:9" x14ac:dyDescent="0.2">
      <c r="B67" s="108"/>
      <c r="C67" s="108"/>
      <c r="D67" s="117"/>
      <c r="E67" s="117"/>
      <c r="F67" s="118"/>
      <c r="G67" s="202"/>
      <c r="H67" s="89"/>
      <c r="I67" s="88"/>
    </row>
    <row r="68" spans="2:9" x14ac:dyDescent="0.2">
      <c r="B68" s="107" t="s">
        <v>95</v>
      </c>
      <c r="C68" s="107" t="s">
        <v>96</v>
      </c>
      <c r="D68" s="117" t="s">
        <v>86</v>
      </c>
      <c r="E68" s="117" t="s">
        <v>77</v>
      </c>
      <c r="F68" s="118"/>
      <c r="G68" s="202"/>
      <c r="H68" s="89"/>
      <c r="I68" s="88"/>
    </row>
    <row r="69" spans="2:9" x14ac:dyDescent="0.2">
      <c r="B69" s="107"/>
      <c r="C69" s="107"/>
      <c r="D69" s="117" t="s">
        <v>87</v>
      </c>
      <c r="E69" s="117" t="s">
        <v>79</v>
      </c>
      <c r="F69" s="118"/>
      <c r="G69" s="202"/>
      <c r="H69" s="89"/>
      <c r="I69" s="88"/>
    </row>
    <row r="70" spans="2:9" x14ac:dyDescent="0.2">
      <c r="B70" s="9" t="s">
        <v>65</v>
      </c>
      <c r="C70" s="9" t="s">
        <v>66</v>
      </c>
      <c r="D70" s="109">
        <f>IF(D43&gt;0,1320,0)</f>
        <v>0</v>
      </c>
      <c r="E70" s="215">
        <f>IF(D70&gt;0,D70*D43,0)</f>
        <v>0</v>
      </c>
      <c r="F70" s="118"/>
      <c r="G70" s="202"/>
      <c r="H70" s="92"/>
      <c r="I70" s="92"/>
    </row>
    <row r="71" spans="2:9" x14ac:dyDescent="0.2">
      <c r="B71" s="9" t="s">
        <v>67</v>
      </c>
      <c r="C71" s="9" t="s">
        <v>68</v>
      </c>
      <c r="D71" s="109">
        <f>IF(D44&gt;0,1680,0)</f>
        <v>0</v>
      </c>
      <c r="E71" s="215">
        <f>IF(D71&gt;0,D71*D44,0)</f>
        <v>0</v>
      </c>
      <c r="F71" s="118"/>
      <c r="G71" s="202"/>
      <c r="H71" s="92"/>
      <c r="I71" s="92"/>
    </row>
    <row r="72" spans="2:9" x14ac:dyDescent="0.2">
      <c r="B72" s="9" t="s">
        <v>69</v>
      </c>
      <c r="C72" s="9" t="s">
        <v>70</v>
      </c>
      <c r="D72" s="109">
        <f>IF(D45&gt;0,2160,0)</f>
        <v>0</v>
      </c>
      <c r="E72" s="215">
        <f>IF(D72&gt;0,D72*D45,0)</f>
        <v>0</v>
      </c>
      <c r="F72" s="118"/>
      <c r="G72" s="202"/>
      <c r="H72" s="92"/>
      <c r="I72" s="92"/>
    </row>
    <row r="73" spans="2:9" x14ac:dyDescent="0.2">
      <c r="B73" s="9" t="s">
        <v>71</v>
      </c>
      <c r="C73" s="9" t="s">
        <v>72</v>
      </c>
      <c r="D73" s="109">
        <f>IF(D46&gt;0,2460,0)</f>
        <v>0</v>
      </c>
      <c r="E73" s="215">
        <f>IF(D73&gt;0,D73*D46,0)</f>
        <v>0</v>
      </c>
      <c r="F73" s="118"/>
      <c r="G73" s="202"/>
      <c r="H73" s="92"/>
      <c r="I73" s="92"/>
    </row>
    <row r="74" spans="2:9" x14ac:dyDescent="0.2">
      <c r="B74" s="25" t="s">
        <v>97</v>
      </c>
      <c r="C74" s="25" t="s">
        <v>98</v>
      </c>
      <c r="D74" s="115"/>
      <c r="E74" s="215">
        <f>SUM(E70:E73)</f>
        <v>0</v>
      </c>
      <c r="F74" s="118"/>
      <c r="G74" s="202" t="s">
        <v>90</v>
      </c>
      <c r="H74" s="92"/>
      <c r="I74" s="92"/>
    </row>
    <row r="75" spans="2:9" x14ac:dyDescent="0.2">
      <c r="B75" s="25"/>
      <c r="C75" s="25"/>
      <c r="D75" s="115"/>
      <c r="E75" s="216"/>
      <c r="F75" s="118"/>
      <c r="G75" s="202"/>
      <c r="H75" s="92"/>
      <c r="I75" s="92"/>
    </row>
    <row r="76" spans="2:9" x14ac:dyDescent="0.2">
      <c r="D76" s="117" t="s">
        <v>99</v>
      </c>
      <c r="E76" s="117" t="s">
        <v>77</v>
      </c>
      <c r="F76" s="118"/>
      <c r="G76" s="202"/>
      <c r="H76" s="89"/>
      <c r="I76" s="88"/>
    </row>
    <row r="77" spans="2:9" x14ac:dyDescent="0.2">
      <c r="D77" s="117" t="s">
        <v>100</v>
      </c>
      <c r="E77" s="117" t="s">
        <v>79</v>
      </c>
      <c r="F77" s="118"/>
      <c r="G77" s="202"/>
      <c r="H77" s="89"/>
      <c r="I77" s="88"/>
    </row>
    <row r="78" spans="2:9" ht="22.5" x14ac:dyDescent="0.2">
      <c r="B78" s="21" t="s">
        <v>101</v>
      </c>
      <c r="C78" s="21" t="s">
        <v>102</v>
      </c>
      <c r="D78" s="109">
        <v>75000</v>
      </c>
      <c r="E78" s="109">
        <f>D78/10</f>
        <v>7500</v>
      </c>
      <c r="F78" s="118"/>
      <c r="G78" s="202" t="s">
        <v>83</v>
      </c>
      <c r="H78" s="92"/>
      <c r="I78" s="92"/>
    </row>
    <row r="79" spans="2:9" x14ac:dyDescent="0.2">
      <c r="B79" s="108"/>
      <c r="C79" s="108"/>
      <c r="D79" s="22"/>
      <c r="E79" s="104"/>
      <c r="F79" s="118"/>
      <c r="G79" s="202"/>
      <c r="H79" s="89"/>
      <c r="I79" s="88"/>
    </row>
    <row r="80" spans="2:9" x14ac:dyDescent="0.2">
      <c r="B80" s="108"/>
      <c r="C80" s="108"/>
      <c r="D80" s="117" t="s">
        <v>77</v>
      </c>
      <c r="E80" s="117" t="s">
        <v>78</v>
      </c>
      <c r="F80" s="118"/>
      <c r="G80" s="202"/>
      <c r="H80" s="89"/>
      <c r="I80" s="88"/>
    </row>
    <row r="81" spans="2:11" x14ac:dyDescent="0.2">
      <c r="B81" s="108"/>
      <c r="C81" s="108"/>
      <c r="D81" s="117" t="s">
        <v>79</v>
      </c>
      <c r="E81" s="117" t="s">
        <v>80</v>
      </c>
      <c r="F81" s="118"/>
      <c r="G81" s="202"/>
      <c r="H81" s="89"/>
      <c r="I81" s="88"/>
    </row>
    <row r="82" spans="2:11" x14ac:dyDescent="0.2">
      <c r="B82" s="108" t="s">
        <v>103</v>
      </c>
      <c r="C82" s="108" t="s">
        <v>104</v>
      </c>
      <c r="D82" s="109">
        <f>D50+E58+E66+E74+E78</f>
        <v>7500</v>
      </c>
      <c r="E82" s="257" t="e">
        <f>IF(D82&gt;0,D82/D9,0)</f>
        <v>#DIV/0!</v>
      </c>
      <c r="F82" s="118"/>
      <c r="G82" s="202"/>
      <c r="H82" s="89"/>
      <c r="I82" s="88"/>
    </row>
    <row r="83" spans="2:11" x14ac:dyDescent="0.2">
      <c r="B83" s="25"/>
      <c r="C83" s="25"/>
      <c r="D83" s="26"/>
      <c r="E83" s="26"/>
      <c r="G83" s="202"/>
      <c r="H83" s="89"/>
      <c r="I83" s="87"/>
    </row>
    <row r="84" spans="2:11" ht="15.75" thickBot="1" x14ac:dyDescent="0.3">
      <c r="B84" s="7" t="s">
        <v>105</v>
      </c>
      <c r="C84" s="7" t="s">
        <v>106</v>
      </c>
      <c r="D84" s="8"/>
      <c r="E84" s="8"/>
      <c r="F84" s="27"/>
      <c r="G84" s="202"/>
      <c r="H84" s="89"/>
      <c r="I84" s="87"/>
      <c r="J84" s="1"/>
      <c r="K84" s="1"/>
    </row>
    <row r="85" spans="2:11" ht="15" x14ac:dyDescent="0.25">
      <c r="B85" s="28"/>
      <c r="C85" s="28"/>
      <c r="D85" s="117" t="s">
        <v>77</v>
      </c>
      <c r="E85" s="117" t="s">
        <v>107</v>
      </c>
      <c r="F85" s="27"/>
      <c r="G85" s="202"/>
      <c r="H85" s="89"/>
      <c r="I85" s="87"/>
      <c r="J85" s="1"/>
      <c r="K85" s="1"/>
    </row>
    <row r="86" spans="2:11" x14ac:dyDescent="0.2">
      <c r="B86" s="25"/>
      <c r="C86" s="25"/>
      <c r="D86" s="117" t="s">
        <v>79</v>
      </c>
      <c r="E86" s="117" t="s">
        <v>108</v>
      </c>
      <c r="G86" s="202"/>
      <c r="H86" s="89"/>
      <c r="I86" s="87"/>
    </row>
    <row r="87" spans="2:11" x14ac:dyDescent="0.2">
      <c r="B87" s="3" t="s">
        <v>109</v>
      </c>
      <c r="C87" s="3" t="s">
        <v>110</v>
      </c>
      <c r="D87" s="103"/>
      <c r="E87" s="103"/>
      <c r="G87" s="202" t="s">
        <v>90</v>
      </c>
      <c r="H87" s="91"/>
      <c r="I87" s="87"/>
    </row>
    <row r="88" spans="2:11" x14ac:dyDescent="0.2">
      <c r="B88" s="3" t="s">
        <v>111</v>
      </c>
      <c r="C88" s="3" t="s">
        <v>112</v>
      </c>
      <c r="D88" s="103"/>
      <c r="E88" s="103"/>
      <c r="G88" s="202" t="s">
        <v>90</v>
      </c>
      <c r="H88" s="91"/>
      <c r="I88" s="87"/>
    </row>
    <row r="89" spans="2:11" x14ac:dyDescent="0.2">
      <c r="B89" s="25"/>
      <c r="C89" s="25"/>
      <c r="D89" s="26"/>
      <c r="E89" s="26"/>
      <c r="G89" s="202"/>
      <c r="H89" s="89"/>
      <c r="I89" s="87"/>
    </row>
    <row r="90" spans="2:11" x14ac:dyDescent="0.2">
      <c r="B90" s="29" t="s">
        <v>113</v>
      </c>
      <c r="C90" s="29" t="s">
        <v>114</v>
      </c>
      <c r="D90" s="110">
        <f>E90*D9</f>
        <v>0</v>
      </c>
      <c r="E90" s="103"/>
      <c r="G90" s="202" t="s">
        <v>115</v>
      </c>
      <c r="H90" s="92"/>
      <c r="I90" s="92"/>
    </row>
    <row r="91" spans="2:11" x14ac:dyDescent="0.2">
      <c r="B91" s="29"/>
      <c r="C91" s="29"/>
      <c r="D91" s="101"/>
      <c r="E91" s="246"/>
      <c r="G91" s="202"/>
      <c r="H91" s="92"/>
      <c r="I91" s="92"/>
    </row>
    <row r="92" spans="2:11" x14ac:dyDescent="0.2">
      <c r="B92" s="29" t="s">
        <v>105</v>
      </c>
      <c r="C92" s="29" t="s">
        <v>106</v>
      </c>
      <c r="D92" s="110">
        <f>D87+D88+D90</f>
        <v>0</v>
      </c>
      <c r="E92" s="110" t="e">
        <f>D92/D9</f>
        <v>#DIV/0!</v>
      </c>
      <c r="G92" s="202"/>
      <c r="H92" s="92"/>
      <c r="I92" s="92"/>
    </row>
    <row r="93" spans="2:11" x14ac:dyDescent="0.2">
      <c r="B93" s="25"/>
      <c r="C93" s="25"/>
      <c r="D93" s="26"/>
      <c r="E93" s="22"/>
      <c r="G93" s="202"/>
      <c r="H93" s="89"/>
      <c r="I93" s="87"/>
    </row>
    <row r="94" spans="2:11" ht="15" thickBot="1" x14ac:dyDescent="0.25">
      <c r="B94" s="7" t="s">
        <v>116</v>
      </c>
      <c r="C94" s="7" t="s">
        <v>117</v>
      </c>
      <c r="D94" s="8"/>
      <c r="E94" s="8"/>
      <c r="F94" s="27"/>
      <c r="G94" s="202"/>
      <c r="H94" s="89"/>
      <c r="I94" s="87"/>
    </row>
    <row r="95" spans="2:11" ht="15" x14ac:dyDescent="0.25">
      <c r="B95" s="1"/>
      <c r="C95" s="1"/>
      <c r="D95" s="117" t="s">
        <v>118</v>
      </c>
      <c r="E95" s="117"/>
      <c r="F95" s="27"/>
      <c r="G95" s="202"/>
      <c r="H95" s="89"/>
      <c r="I95" s="87"/>
    </row>
    <row r="96" spans="2:11" x14ac:dyDescent="0.2">
      <c r="B96" s="3"/>
      <c r="C96" s="3"/>
      <c r="D96" s="117" t="s">
        <v>119</v>
      </c>
      <c r="E96" s="117"/>
      <c r="F96" s="27"/>
      <c r="G96" s="202"/>
      <c r="H96" s="89"/>
      <c r="I96" s="87"/>
    </row>
    <row r="97" spans="2:9" x14ac:dyDescent="0.2">
      <c r="B97" s="3" t="s">
        <v>120</v>
      </c>
      <c r="C97" s="3" t="s">
        <v>121</v>
      </c>
      <c r="D97" s="30"/>
      <c r="E97" s="117"/>
      <c r="G97" s="202"/>
      <c r="H97" s="89"/>
      <c r="I97" s="87"/>
    </row>
    <row r="98" spans="2:9" x14ac:dyDescent="0.2">
      <c r="B98" s="3"/>
      <c r="C98" s="3"/>
      <c r="D98" s="117" t="s">
        <v>100</v>
      </c>
      <c r="E98" s="23" t="s">
        <v>108</v>
      </c>
      <c r="G98" s="202"/>
      <c r="H98" s="89"/>
      <c r="I98" s="87"/>
    </row>
    <row r="99" spans="2:9" x14ac:dyDescent="0.2">
      <c r="B99" s="3"/>
      <c r="C99" s="3"/>
      <c r="D99" s="117" t="s">
        <v>99</v>
      </c>
      <c r="E99" s="23" t="s">
        <v>107</v>
      </c>
      <c r="F99" s="27"/>
      <c r="G99" s="202"/>
      <c r="H99" s="91"/>
      <c r="I99" s="87"/>
    </row>
    <row r="100" spans="2:9" x14ac:dyDescent="0.2">
      <c r="B100" s="3" t="s">
        <v>122</v>
      </c>
      <c r="C100" s="3" t="s">
        <v>123</v>
      </c>
      <c r="D100" s="103"/>
      <c r="E100" s="24"/>
      <c r="G100" s="202" t="s">
        <v>124</v>
      </c>
      <c r="H100" s="91"/>
      <c r="I100" s="87"/>
    </row>
    <row r="101" spans="2:9" x14ac:dyDescent="0.2">
      <c r="B101" s="3" t="s">
        <v>107</v>
      </c>
      <c r="C101" s="3" t="s">
        <v>108</v>
      </c>
      <c r="D101" s="245" t="e">
        <f>D100/D9</f>
        <v>#DIV/0!</v>
      </c>
      <c r="E101" s="24"/>
      <c r="G101" s="202"/>
      <c r="H101" s="86"/>
      <c r="I101" s="87"/>
    </row>
    <row r="102" spans="2:9" x14ac:dyDescent="0.2">
      <c r="B102" s="3" t="s">
        <v>125</v>
      </c>
      <c r="C102" s="3" t="s">
        <v>126</v>
      </c>
      <c r="D102" s="245" t="e">
        <f>D100/D10</f>
        <v>#DIV/0!</v>
      </c>
      <c r="E102" s="24"/>
      <c r="G102" s="202"/>
      <c r="H102" s="89"/>
      <c r="I102" s="87"/>
    </row>
    <row r="103" spans="2:9" x14ac:dyDescent="0.2">
      <c r="B103" s="25"/>
      <c r="C103" s="25"/>
      <c r="D103" s="26"/>
      <c r="E103" s="22"/>
      <c r="G103" s="202"/>
      <c r="H103" s="92"/>
      <c r="I103" s="87"/>
    </row>
    <row r="104" spans="2:9" ht="15" thickBot="1" x14ac:dyDescent="0.25">
      <c r="B104" s="7" t="s">
        <v>127</v>
      </c>
      <c r="C104" s="7" t="s">
        <v>128</v>
      </c>
      <c r="D104" s="8"/>
      <c r="E104" s="8"/>
      <c r="G104" s="202"/>
      <c r="H104" s="89"/>
      <c r="I104" s="87"/>
    </row>
    <row r="105" spans="2:9" x14ac:dyDescent="0.2">
      <c r="B105" s="28"/>
      <c r="C105" s="28"/>
      <c r="D105" s="117" t="s">
        <v>79</v>
      </c>
      <c r="E105" s="117"/>
      <c r="G105" s="202"/>
      <c r="H105" s="89"/>
      <c r="I105" s="87"/>
    </row>
    <row r="106" spans="2:9" x14ac:dyDescent="0.2">
      <c r="B106" s="28"/>
      <c r="C106" s="28"/>
      <c r="D106" s="117" t="s">
        <v>77</v>
      </c>
      <c r="E106" s="117"/>
      <c r="G106" s="202"/>
      <c r="H106" s="89"/>
      <c r="I106" s="87"/>
    </row>
    <row r="107" spans="2:9" x14ac:dyDescent="0.2">
      <c r="B107" s="3" t="s">
        <v>240</v>
      </c>
      <c r="C107" s="3" t="s">
        <v>241</v>
      </c>
      <c r="D107" s="103"/>
      <c r="E107" s="24"/>
      <c r="G107" s="202"/>
      <c r="H107" s="89"/>
      <c r="I107" s="87"/>
    </row>
    <row r="108" spans="2:9" x14ac:dyDescent="0.2">
      <c r="B108" s="3" t="s">
        <v>129</v>
      </c>
      <c r="C108" s="3" t="s">
        <v>130</v>
      </c>
      <c r="D108" s="103"/>
      <c r="E108" s="24"/>
      <c r="G108" s="202"/>
      <c r="H108" s="89"/>
      <c r="I108" s="87"/>
    </row>
    <row r="109" spans="2:9" x14ac:dyDescent="0.2">
      <c r="B109" s="3" t="s">
        <v>242</v>
      </c>
      <c r="C109" s="3" t="s">
        <v>243</v>
      </c>
      <c r="D109" s="103"/>
      <c r="E109" s="24"/>
      <c r="G109" s="202"/>
      <c r="H109" s="91"/>
      <c r="I109" s="87"/>
    </row>
    <row r="110" spans="2:9" x14ac:dyDescent="0.2">
      <c r="B110" s="3" t="s">
        <v>131</v>
      </c>
      <c r="C110" s="3" t="s">
        <v>132</v>
      </c>
      <c r="D110" s="103"/>
      <c r="E110" s="24"/>
      <c r="G110" s="202"/>
      <c r="H110" s="91"/>
      <c r="I110" s="87"/>
    </row>
    <row r="111" spans="2:9" x14ac:dyDescent="0.2">
      <c r="B111" s="3" t="s">
        <v>133</v>
      </c>
      <c r="C111" s="3" t="s">
        <v>134</v>
      </c>
      <c r="D111" s="103"/>
      <c r="E111" s="24"/>
      <c r="G111" s="202"/>
      <c r="H111" s="89"/>
      <c r="I111" s="87"/>
    </row>
    <row r="112" spans="2:9" x14ac:dyDescent="0.2">
      <c r="B112" s="3"/>
      <c r="C112" s="3"/>
      <c r="D112" s="110">
        <f>SUM(D107:D111)</f>
        <v>0</v>
      </c>
      <c r="E112" s="24"/>
      <c r="G112" s="202" t="s">
        <v>124</v>
      </c>
      <c r="H112" s="89"/>
      <c r="I112" s="87"/>
    </row>
    <row r="113" spans="2:9" x14ac:dyDescent="0.2">
      <c r="B113" s="25"/>
      <c r="C113" s="25"/>
      <c r="D113" s="26"/>
      <c r="E113" s="31"/>
      <c r="G113" s="202"/>
      <c r="H113" s="89"/>
      <c r="I113" s="87"/>
    </row>
    <row r="114" spans="2:9" ht="15" thickBot="1" x14ac:dyDescent="0.25">
      <c r="B114" s="7" t="s">
        <v>135</v>
      </c>
      <c r="C114" s="7" t="s">
        <v>136</v>
      </c>
      <c r="D114" s="8"/>
      <c r="E114" s="23"/>
      <c r="F114" s="27"/>
      <c r="G114" s="202"/>
      <c r="H114" s="89"/>
      <c r="I114" s="87"/>
    </row>
    <row r="115" spans="2:9" x14ac:dyDescent="0.2">
      <c r="B115" s="28"/>
      <c r="C115" s="28"/>
      <c r="D115" s="117" t="s">
        <v>79</v>
      </c>
      <c r="E115" s="23" t="s">
        <v>108</v>
      </c>
      <c r="F115" s="27"/>
      <c r="G115" s="202"/>
      <c r="H115" s="89"/>
      <c r="I115" s="87"/>
    </row>
    <row r="116" spans="2:9" ht="15" x14ac:dyDescent="0.25">
      <c r="B116" s="1"/>
      <c r="C116" s="1"/>
      <c r="D116" s="117" t="s">
        <v>77</v>
      </c>
      <c r="E116" s="23" t="s">
        <v>107</v>
      </c>
      <c r="F116" s="27"/>
      <c r="G116" s="202"/>
      <c r="H116" s="89"/>
      <c r="I116" s="87"/>
    </row>
    <row r="117" spans="2:9" x14ac:dyDescent="0.2">
      <c r="B117" s="3" t="s">
        <v>137</v>
      </c>
      <c r="C117" s="3" t="s">
        <v>138</v>
      </c>
      <c r="D117" s="103"/>
      <c r="E117" s="24"/>
      <c r="G117" s="202"/>
      <c r="H117" s="89"/>
      <c r="I117" s="87"/>
    </row>
    <row r="118" spans="2:9" x14ac:dyDescent="0.2">
      <c r="B118" s="3" t="s">
        <v>139</v>
      </c>
      <c r="C118" s="3" t="s">
        <v>140</v>
      </c>
      <c r="D118" s="103"/>
      <c r="E118" s="24"/>
      <c r="G118" s="202"/>
      <c r="H118" s="89"/>
      <c r="I118" s="87"/>
    </row>
    <row r="119" spans="2:9" x14ac:dyDescent="0.2">
      <c r="B119" s="3" t="s">
        <v>141</v>
      </c>
      <c r="C119" s="3" t="s">
        <v>142</v>
      </c>
      <c r="D119" s="103"/>
      <c r="E119" s="24"/>
      <c r="G119" s="202"/>
      <c r="H119" s="89"/>
      <c r="I119" s="87"/>
    </row>
    <row r="120" spans="2:9" x14ac:dyDescent="0.2">
      <c r="B120" s="3" t="s">
        <v>143</v>
      </c>
      <c r="C120" s="3" t="s">
        <v>144</v>
      </c>
      <c r="D120" s="103"/>
      <c r="E120" s="24"/>
      <c r="G120" s="202"/>
      <c r="H120" s="91"/>
      <c r="I120" s="87"/>
    </row>
    <row r="121" spans="2:9" x14ac:dyDescent="0.2">
      <c r="B121" s="3" t="s">
        <v>145</v>
      </c>
      <c r="C121" s="3" t="s">
        <v>146</v>
      </c>
      <c r="D121" s="103"/>
      <c r="E121" s="24"/>
      <c r="G121" s="202"/>
      <c r="H121" s="91"/>
      <c r="I121" s="87"/>
    </row>
    <row r="122" spans="2:9" x14ac:dyDescent="0.2">
      <c r="B122" s="3" t="s">
        <v>147</v>
      </c>
      <c r="C122" s="3" t="s">
        <v>148</v>
      </c>
      <c r="D122" s="103"/>
      <c r="E122" s="24"/>
      <c r="G122" s="202"/>
      <c r="H122" s="89"/>
      <c r="I122" s="87"/>
    </row>
    <row r="123" spans="2:9" x14ac:dyDescent="0.2">
      <c r="B123" s="3" t="s">
        <v>149</v>
      </c>
      <c r="C123" s="3" t="s">
        <v>150</v>
      </c>
      <c r="D123" s="103"/>
      <c r="E123" s="24"/>
      <c r="G123" s="202"/>
      <c r="H123" s="89"/>
      <c r="I123" s="87"/>
    </row>
    <row r="124" spans="2:9" x14ac:dyDescent="0.2">
      <c r="B124" s="3" t="s">
        <v>151</v>
      </c>
      <c r="C124" s="3" t="s">
        <v>152</v>
      </c>
      <c r="D124" s="103"/>
      <c r="E124" s="24"/>
      <c r="G124" s="202"/>
      <c r="H124" s="89"/>
      <c r="I124" s="87"/>
    </row>
    <row r="125" spans="2:9" x14ac:dyDescent="0.2">
      <c r="B125" s="3" t="s">
        <v>153</v>
      </c>
      <c r="C125" s="3" t="s">
        <v>154</v>
      </c>
      <c r="D125" s="103"/>
      <c r="E125" s="24"/>
      <c r="G125" s="202"/>
      <c r="H125" s="89"/>
      <c r="I125" s="87"/>
    </row>
    <row r="126" spans="2:9" x14ac:dyDescent="0.2">
      <c r="B126" s="3"/>
      <c r="C126" s="3"/>
      <c r="D126" s="110">
        <f>SUM(D117:D125)</f>
        <v>0</v>
      </c>
      <c r="E126" s="24"/>
      <c r="G126" s="202" t="s">
        <v>90</v>
      </c>
      <c r="H126" s="89"/>
      <c r="I126" s="87"/>
    </row>
    <row r="127" spans="2:9" x14ac:dyDescent="0.2">
      <c r="B127" s="3"/>
      <c r="C127" s="3"/>
      <c r="D127" s="17"/>
      <c r="E127" s="24"/>
      <c r="G127" s="202"/>
      <c r="H127" s="89"/>
      <c r="I127" s="87"/>
    </row>
    <row r="128" spans="2:9" ht="15" thickBot="1" x14ac:dyDescent="0.25">
      <c r="B128" s="7" t="s">
        <v>155</v>
      </c>
      <c r="C128" s="7" t="s">
        <v>156</v>
      </c>
      <c r="D128" s="8"/>
      <c r="E128" s="23"/>
      <c r="F128" s="27"/>
      <c r="G128" s="202"/>
      <c r="H128" s="89"/>
      <c r="I128" s="87"/>
    </row>
    <row r="129" spans="2:9" x14ac:dyDescent="0.2">
      <c r="B129" s="28"/>
      <c r="C129" s="28"/>
      <c r="D129" s="117" t="s">
        <v>79</v>
      </c>
      <c r="E129" s="23" t="s">
        <v>108</v>
      </c>
      <c r="F129" s="27"/>
      <c r="G129" s="202"/>
      <c r="H129" s="89"/>
      <c r="I129" s="87"/>
    </row>
    <row r="130" spans="2:9" x14ac:dyDescent="0.2">
      <c r="B130" s="28"/>
      <c r="C130" s="28"/>
      <c r="D130" s="117" t="s">
        <v>77</v>
      </c>
      <c r="E130" s="23" t="s">
        <v>107</v>
      </c>
      <c r="F130" s="27"/>
      <c r="G130" s="202"/>
      <c r="H130" s="89"/>
      <c r="I130" s="87"/>
    </row>
    <row r="131" spans="2:9" x14ac:dyDescent="0.2">
      <c r="B131" s="3" t="s">
        <v>249</v>
      </c>
      <c r="C131" s="3" t="s">
        <v>157</v>
      </c>
      <c r="D131" s="103"/>
      <c r="E131" s="24"/>
      <c r="G131" s="202"/>
      <c r="H131" s="91"/>
      <c r="I131" s="87"/>
    </row>
    <row r="132" spans="2:9" x14ac:dyDescent="0.2">
      <c r="B132" s="3" t="s">
        <v>250</v>
      </c>
      <c r="C132" s="3" t="s">
        <v>158</v>
      </c>
      <c r="D132" s="103"/>
      <c r="E132" s="24"/>
      <c r="G132" s="202"/>
      <c r="H132" s="91"/>
      <c r="I132" s="87"/>
    </row>
    <row r="133" spans="2:9" x14ac:dyDescent="0.2">
      <c r="B133" s="3"/>
      <c r="C133" s="3"/>
      <c r="D133" s="110">
        <f>SUM(D131:D132)</f>
        <v>0</v>
      </c>
      <c r="E133" s="24"/>
      <c r="G133" s="202" t="s">
        <v>83</v>
      </c>
      <c r="H133" s="91"/>
      <c r="I133" s="87"/>
    </row>
    <row r="134" spans="2:9" x14ac:dyDescent="0.2">
      <c r="B134" s="25"/>
      <c r="C134" s="25"/>
      <c r="D134" s="26"/>
      <c r="E134" s="31"/>
      <c r="G134" s="202"/>
      <c r="H134" s="89"/>
      <c r="I134" s="87"/>
    </row>
    <row r="135" spans="2:9" ht="15" thickBot="1" x14ac:dyDescent="0.25">
      <c r="B135" s="7" t="s">
        <v>246</v>
      </c>
      <c r="C135" s="7" t="s">
        <v>159</v>
      </c>
      <c r="D135" s="8"/>
      <c r="E135" s="23"/>
      <c r="F135" s="27"/>
      <c r="G135" s="202"/>
      <c r="H135" s="89"/>
      <c r="I135" s="87"/>
    </row>
    <row r="136" spans="2:9" x14ac:dyDescent="0.2">
      <c r="B136" s="28"/>
      <c r="C136" s="28"/>
      <c r="D136" s="117" t="s">
        <v>234</v>
      </c>
      <c r="E136" s="117" t="s">
        <v>233</v>
      </c>
      <c r="F136" s="27"/>
      <c r="G136" s="202"/>
      <c r="H136" s="89"/>
      <c r="I136" s="87"/>
    </row>
    <row r="137" spans="2:9" x14ac:dyDescent="0.2">
      <c r="B137" s="28"/>
      <c r="C137" s="28"/>
      <c r="D137" s="117" t="s">
        <v>235</v>
      </c>
      <c r="E137" s="117" t="s">
        <v>236</v>
      </c>
      <c r="F137" s="27"/>
      <c r="G137" s="202"/>
      <c r="H137" s="86"/>
      <c r="I137" s="87"/>
    </row>
    <row r="138" spans="2:9" x14ac:dyDescent="0.2">
      <c r="B138" s="3"/>
      <c r="D138" s="110">
        <f>D140</f>
        <v>0</v>
      </c>
      <c r="E138" s="110" t="e">
        <f>D138/D9</f>
        <v>#DIV/0!</v>
      </c>
      <c r="G138" s="202" t="s">
        <v>83</v>
      </c>
      <c r="H138" s="91"/>
      <c r="I138" s="87"/>
    </row>
    <row r="139" spans="2:9" x14ac:dyDescent="0.2">
      <c r="B139" s="107" t="s">
        <v>160</v>
      </c>
      <c r="C139" s="107" t="s">
        <v>161</v>
      </c>
      <c r="D139" s="32"/>
      <c r="E139" s="32"/>
      <c r="G139" s="202"/>
      <c r="H139" s="91"/>
      <c r="I139" s="87"/>
    </row>
    <row r="140" spans="2:9" x14ac:dyDescent="0.2">
      <c r="B140" s="3" t="s">
        <v>247</v>
      </c>
      <c r="C140" s="3" t="s">
        <v>248</v>
      </c>
      <c r="D140" s="251"/>
      <c r="G140" s="202"/>
      <c r="H140" s="91"/>
      <c r="I140" s="87"/>
    </row>
    <row r="141" spans="2:9" x14ac:dyDescent="0.2">
      <c r="G141" s="202"/>
      <c r="H141" s="86"/>
      <c r="I141" s="87"/>
    </row>
    <row r="142" spans="2:9" ht="15.75" thickBot="1" x14ac:dyDescent="0.25">
      <c r="B142" s="4" t="s">
        <v>162</v>
      </c>
      <c r="C142" s="4" t="s">
        <v>163</v>
      </c>
      <c r="D142" s="5"/>
      <c r="E142" s="5"/>
      <c r="G142" s="202"/>
      <c r="H142" s="86"/>
      <c r="I142" s="87"/>
    </row>
    <row r="143" spans="2:9" ht="15" thickTop="1" x14ac:dyDescent="0.2">
      <c r="C143" s="117"/>
      <c r="D143" s="117" t="s">
        <v>234</v>
      </c>
      <c r="E143" s="117" t="s">
        <v>233</v>
      </c>
      <c r="G143" s="202"/>
      <c r="H143" s="86"/>
      <c r="I143" s="87"/>
    </row>
    <row r="144" spans="2:9" ht="15" thickBot="1" x14ac:dyDescent="0.25">
      <c r="B144" s="11"/>
      <c r="C144" s="11"/>
      <c r="D144" s="117" t="s">
        <v>235</v>
      </c>
      <c r="E144" s="117" t="s">
        <v>236</v>
      </c>
      <c r="G144" s="202"/>
      <c r="H144" s="86"/>
      <c r="I144" s="87"/>
    </row>
    <row r="145" spans="2:14" ht="15" thickBot="1" x14ac:dyDescent="0.25">
      <c r="B145" s="33" t="s">
        <v>164</v>
      </c>
      <c r="C145" s="34" t="s">
        <v>165</v>
      </c>
      <c r="D145" s="113">
        <f>D82+D92+D100+D112+D126+D133+D138</f>
        <v>7500</v>
      </c>
      <c r="E145" s="113" t="e">
        <f>D145/D9</f>
        <v>#DIV/0!</v>
      </c>
      <c r="G145" s="202"/>
      <c r="H145" s="86"/>
      <c r="I145" s="86"/>
    </row>
    <row r="146" spans="2:14" x14ac:dyDescent="0.2">
      <c r="B146" s="35"/>
      <c r="C146" s="35"/>
      <c r="D146" s="36"/>
      <c r="G146" s="202"/>
      <c r="H146" s="86"/>
      <c r="I146" s="86"/>
    </row>
    <row r="147" spans="2:14" x14ac:dyDescent="0.2">
      <c r="D147" s="37"/>
      <c r="E147" s="37"/>
      <c r="G147" s="202"/>
      <c r="H147" s="86"/>
      <c r="I147" s="87"/>
    </row>
    <row r="149" spans="2:14" ht="15" x14ac:dyDescent="0.2">
      <c r="B149" s="38"/>
      <c r="C149" s="38"/>
      <c r="D149" s="39"/>
      <c r="E149" s="39"/>
      <c r="F149" s="111"/>
      <c r="G149" s="198"/>
      <c r="H149" s="105"/>
      <c r="I149" s="105"/>
      <c r="J149" s="105"/>
      <c r="K149" s="105"/>
      <c r="L149" s="105"/>
    </row>
    <row r="150" spans="2:14" ht="15" x14ac:dyDescent="0.2">
      <c r="B150" s="40" t="s">
        <v>166</v>
      </c>
      <c r="C150" s="38"/>
      <c r="D150" s="39"/>
      <c r="E150" s="39"/>
      <c r="F150" s="111"/>
      <c r="G150" s="198"/>
      <c r="H150" s="105"/>
      <c r="I150" s="105"/>
      <c r="J150" s="105"/>
      <c r="K150" s="105"/>
      <c r="L150" s="105"/>
    </row>
    <row r="151" spans="2:14" ht="15.75" thickBot="1" x14ac:dyDescent="0.25">
      <c r="B151" s="41" t="s">
        <v>167</v>
      </c>
      <c r="C151" s="41"/>
      <c r="D151" s="42"/>
      <c r="E151" s="42"/>
      <c r="F151" s="43"/>
      <c r="G151" s="199"/>
      <c r="H151" s="44"/>
      <c r="I151" s="44"/>
      <c r="J151" s="44"/>
      <c r="K151" s="44"/>
      <c r="L151" s="105"/>
      <c r="N151" s="2"/>
    </row>
    <row r="152" spans="2:14" ht="15" thickTop="1" x14ac:dyDescent="0.2">
      <c r="B152" s="45"/>
      <c r="C152" s="45"/>
      <c r="D152" s="39"/>
      <c r="E152" s="39"/>
      <c r="F152" s="111"/>
      <c r="G152" s="198"/>
      <c r="H152" s="105"/>
      <c r="I152" s="105"/>
      <c r="J152" s="105"/>
      <c r="K152" s="105"/>
      <c r="L152" s="105"/>
      <c r="N152" s="2"/>
    </row>
    <row r="153" spans="2:14" ht="15" thickBot="1" x14ac:dyDescent="0.25">
      <c r="B153" s="46" t="s">
        <v>168</v>
      </c>
      <c r="C153" s="46" t="s">
        <v>169</v>
      </c>
      <c r="D153" s="242">
        <f>D7</f>
        <v>0</v>
      </c>
      <c r="E153" s="47"/>
      <c r="F153" s="111"/>
      <c r="G153" s="198"/>
      <c r="H153" s="48"/>
      <c r="I153" s="105"/>
      <c r="J153" s="105"/>
      <c r="K153" s="105"/>
      <c r="L153" s="105"/>
      <c r="N153" s="2"/>
    </row>
    <row r="154" spans="2:14" ht="15.75" x14ac:dyDescent="0.25">
      <c r="B154" s="49"/>
      <c r="C154" s="50"/>
      <c r="D154" s="47"/>
      <c r="E154" s="47"/>
      <c r="F154" s="111"/>
      <c r="G154" s="198"/>
      <c r="H154" s="51" t="s">
        <v>170</v>
      </c>
      <c r="I154" s="52"/>
      <c r="J154" s="52"/>
      <c r="K154" s="53" t="e">
        <f>SUM(K155:K157)</f>
        <v>#DIV/0!</v>
      </c>
      <c r="L154" s="105"/>
      <c r="M154" s="18"/>
      <c r="N154" s="19"/>
    </row>
    <row r="155" spans="2:14" x14ac:dyDescent="0.2">
      <c r="B155" s="54"/>
      <c r="C155" s="54"/>
      <c r="D155" s="243"/>
      <c r="E155" s="47"/>
      <c r="F155" s="111"/>
      <c r="G155" s="198"/>
      <c r="H155" s="56" t="s">
        <v>110</v>
      </c>
      <c r="I155" s="106" t="s">
        <v>109</v>
      </c>
      <c r="J155" s="106"/>
      <c r="K155" s="57" t="e">
        <f>D87/D9</f>
        <v>#DIV/0!</v>
      </c>
      <c r="L155" s="105"/>
      <c r="M155" s="18"/>
      <c r="N155" s="19"/>
    </row>
    <row r="156" spans="2:14" x14ac:dyDescent="0.2">
      <c r="B156" s="54" t="s">
        <v>171</v>
      </c>
      <c r="C156" s="54" t="s">
        <v>172</v>
      </c>
      <c r="D156" s="244">
        <f>D16</f>
        <v>0</v>
      </c>
      <c r="E156" s="47"/>
      <c r="F156" s="111"/>
      <c r="G156" s="198"/>
      <c r="H156" s="56" t="s">
        <v>112</v>
      </c>
      <c r="I156" s="106" t="s">
        <v>173</v>
      </c>
      <c r="J156" s="106"/>
      <c r="K156" s="57" t="e">
        <f>D88/D9</f>
        <v>#DIV/0!</v>
      </c>
      <c r="L156" s="105"/>
      <c r="M156" s="20"/>
      <c r="N156" s="58"/>
    </row>
    <row r="157" spans="2:14" ht="15" thickBot="1" x14ac:dyDescent="0.25">
      <c r="B157" s="54" t="s">
        <v>174</v>
      </c>
      <c r="C157" s="54" t="s">
        <v>175</v>
      </c>
      <c r="D157" s="59" t="e">
        <f>SUM(K155:K157)</f>
        <v>#DIV/0!</v>
      </c>
      <c r="E157" s="47"/>
      <c r="F157" s="111"/>
      <c r="G157" s="198"/>
      <c r="H157" s="62" t="s">
        <v>114</v>
      </c>
      <c r="I157" s="63" t="s">
        <v>176</v>
      </c>
      <c r="J157" s="63"/>
      <c r="K157" s="64">
        <f>E90</f>
        <v>0</v>
      </c>
      <c r="L157" s="105"/>
      <c r="M157" s="20"/>
      <c r="N157" s="11"/>
    </row>
    <row r="158" spans="2:14" x14ac:dyDescent="0.2">
      <c r="B158" s="54"/>
      <c r="C158" s="54"/>
      <c r="D158" s="60"/>
      <c r="E158" s="47"/>
      <c r="F158" s="111"/>
      <c r="G158" s="198"/>
      <c r="H158" s="106"/>
      <c r="I158" s="106"/>
      <c r="J158" s="106"/>
      <c r="K158" s="106"/>
      <c r="L158" s="105"/>
      <c r="M158" s="20"/>
      <c r="N158" s="20"/>
    </row>
    <row r="159" spans="2:14" x14ac:dyDescent="0.2">
      <c r="B159" s="46" t="s">
        <v>237</v>
      </c>
      <c r="C159" s="46" t="s">
        <v>177</v>
      </c>
      <c r="D159" s="217" t="e">
        <f>D156*D157</f>
        <v>#DIV/0!</v>
      </c>
      <c r="E159" s="47"/>
      <c r="F159" s="111"/>
      <c r="G159" s="198"/>
      <c r="H159" s="106"/>
      <c r="I159" s="106"/>
      <c r="J159" s="106"/>
      <c r="K159" s="106"/>
      <c r="L159" s="105"/>
      <c r="M159" s="20"/>
      <c r="N159" s="20"/>
    </row>
    <row r="160" spans="2:14" x14ac:dyDescent="0.2">
      <c r="B160" s="54"/>
      <c r="C160" s="54"/>
      <c r="D160" s="60"/>
      <c r="E160" s="47"/>
      <c r="F160" s="111"/>
      <c r="G160" s="198"/>
      <c r="H160" s="106"/>
      <c r="I160" s="106"/>
      <c r="J160" s="106"/>
      <c r="K160" s="106"/>
      <c r="L160" s="105"/>
      <c r="M160" s="20"/>
      <c r="N160" s="20"/>
    </row>
    <row r="161" spans="2:14" x14ac:dyDescent="0.2">
      <c r="B161" s="105"/>
      <c r="C161" s="105"/>
      <c r="D161" s="65"/>
      <c r="E161" s="47"/>
      <c r="F161" s="111"/>
      <c r="G161" s="198"/>
      <c r="H161" s="106"/>
      <c r="I161" s="106"/>
      <c r="J161" s="106"/>
      <c r="K161" s="106"/>
      <c r="L161" s="105"/>
      <c r="M161" s="20"/>
      <c r="N161" s="67"/>
    </row>
    <row r="162" spans="2:14" x14ac:dyDescent="0.2">
      <c r="B162" s="105"/>
      <c r="C162" s="105"/>
      <c r="D162" s="65"/>
      <c r="E162" s="47"/>
      <c r="F162" s="111"/>
      <c r="G162" s="198"/>
      <c r="H162" s="106"/>
      <c r="I162" s="106"/>
      <c r="J162" s="106"/>
      <c r="K162" s="106"/>
      <c r="L162" s="105"/>
      <c r="M162" s="20"/>
      <c r="N162" s="67"/>
    </row>
    <row r="163" spans="2:14" x14ac:dyDescent="0.2">
      <c r="B163" s="54" t="s">
        <v>178</v>
      </c>
      <c r="C163" s="54" t="s">
        <v>179</v>
      </c>
      <c r="D163" s="244">
        <f>E16</f>
        <v>0</v>
      </c>
      <c r="E163" s="47"/>
      <c r="F163" s="111"/>
      <c r="G163" s="198"/>
      <c r="H163" s="106"/>
      <c r="I163" s="106"/>
      <c r="J163" s="106"/>
      <c r="K163" s="106"/>
      <c r="L163" s="105"/>
      <c r="M163" s="20"/>
      <c r="N163" s="67"/>
    </row>
    <row r="164" spans="2:14" ht="15" thickBot="1" x14ac:dyDescent="0.25">
      <c r="B164" s="54" t="s">
        <v>180</v>
      </c>
      <c r="C164" s="54" t="s">
        <v>181</v>
      </c>
      <c r="D164" s="59" t="e">
        <f>K165</f>
        <v>#DIV/0!</v>
      </c>
      <c r="E164" s="47"/>
      <c r="F164" s="111"/>
      <c r="G164" s="198"/>
      <c r="H164" s="48"/>
      <c r="I164" s="105"/>
      <c r="J164" s="105"/>
      <c r="K164" s="105"/>
      <c r="L164" s="105"/>
    </row>
    <row r="165" spans="2:14" x14ac:dyDescent="0.2">
      <c r="B165" s="54"/>
      <c r="C165" s="54"/>
      <c r="D165" s="60"/>
      <c r="E165" s="47"/>
      <c r="F165" s="111"/>
      <c r="G165" s="198"/>
      <c r="H165" s="51" t="s">
        <v>238</v>
      </c>
      <c r="I165" s="52" t="s">
        <v>239</v>
      </c>
      <c r="J165" s="52"/>
      <c r="K165" s="53" t="e">
        <f>K166/K167</f>
        <v>#DIV/0!</v>
      </c>
      <c r="L165" s="105"/>
    </row>
    <row r="166" spans="2:14" x14ac:dyDescent="0.2">
      <c r="B166" s="46" t="s">
        <v>182</v>
      </c>
      <c r="C166" s="46" t="s">
        <v>183</v>
      </c>
      <c r="D166" s="217" t="e">
        <f>D163*D164</f>
        <v>#DIV/0!</v>
      </c>
      <c r="E166" s="47"/>
      <c r="F166" s="111"/>
      <c r="G166" s="198"/>
      <c r="H166" s="56" t="s">
        <v>184</v>
      </c>
      <c r="I166" s="106" t="s">
        <v>185</v>
      </c>
      <c r="J166" s="106"/>
      <c r="K166" s="57">
        <f>D100</f>
        <v>0</v>
      </c>
      <c r="L166" s="105"/>
    </row>
    <row r="167" spans="2:14" ht="15" thickBot="1" x14ac:dyDescent="0.25">
      <c r="B167" s="54"/>
      <c r="C167" s="54"/>
      <c r="D167" s="68"/>
      <c r="E167" s="47"/>
      <c r="F167" s="111"/>
      <c r="G167" s="198"/>
      <c r="H167" s="62" t="s">
        <v>186</v>
      </c>
      <c r="I167" s="63" t="s">
        <v>187</v>
      </c>
      <c r="J167" s="63"/>
      <c r="K167" s="69">
        <f>D10</f>
        <v>0</v>
      </c>
      <c r="L167" s="105"/>
    </row>
    <row r="168" spans="2:14" x14ac:dyDescent="0.2">
      <c r="B168" s="54"/>
      <c r="C168" s="54"/>
      <c r="D168" s="106"/>
      <c r="E168" s="106"/>
      <c r="F168" s="111"/>
      <c r="G168" s="198"/>
      <c r="H168" s="106"/>
      <c r="I168" s="106"/>
      <c r="J168" s="106"/>
      <c r="K168" s="66"/>
      <c r="L168" s="105"/>
    </row>
    <row r="169" spans="2:14" x14ac:dyDescent="0.2">
      <c r="B169" s="54" t="s">
        <v>188</v>
      </c>
      <c r="C169" s="54" t="s">
        <v>189</v>
      </c>
      <c r="D169" s="255"/>
      <c r="E169" s="145"/>
      <c r="F169" s="111"/>
      <c r="G169" s="200"/>
      <c r="H169" s="105"/>
      <c r="I169" s="105"/>
      <c r="J169" s="105"/>
      <c r="K169" s="105"/>
      <c r="L169" s="105"/>
    </row>
    <row r="170" spans="2:14" x14ac:dyDescent="0.2">
      <c r="B170" s="54"/>
      <c r="C170" s="54"/>
      <c r="D170" s="106"/>
      <c r="E170" s="106"/>
      <c r="F170" s="111"/>
      <c r="G170" s="198"/>
      <c r="H170" s="106"/>
      <c r="I170" s="106"/>
      <c r="J170" s="106"/>
      <c r="K170" s="66"/>
      <c r="L170" s="105"/>
    </row>
    <row r="171" spans="2:14" x14ac:dyDescent="0.2">
      <c r="B171" s="54"/>
      <c r="C171" s="54"/>
      <c r="D171" s="106"/>
      <c r="E171" s="106"/>
      <c r="F171" s="111"/>
      <c r="G171" s="198"/>
      <c r="H171" s="106"/>
      <c r="I171" s="106"/>
      <c r="J171" s="106"/>
      <c r="K171" s="66"/>
      <c r="L171" s="105"/>
    </row>
    <row r="172" spans="2:14" x14ac:dyDescent="0.2">
      <c r="B172" s="85" t="s">
        <v>190</v>
      </c>
      <c r="C172" s="85" t="s">
        <v>191</v>
      </c>
      <c r="D172" s="70" t="s">
        <v>59</v>
      </c>
      <c r="E172" s="70" t="s">
        <v>60</v>
      </c>
      <c r="F172" s="111"/>
      <c r="G172" s="198"/>
      <c r="H172" s="106"/>
      <c r="I172" s="106"/>
      <c r="J172" s="106"/>
      <c r="K172" s="106"/>
      <c r="L172" s="105"/>
    </row>
    <row r="173" spans="2:14" x14ac:dyDescent="0.2">
      <c r="B173" s="55"/>
      <c r="C173" s="55"/>
      <c r="D173" s="70" t="s">
        <v>62</v>
      </c>
      <c r="E173" s="70" t="s">
        <v>63</v>
      </c>
      <c r="F173" s="111"/>
      <c r="G173" s="198"/>
      <c r="H173" s="106"/>
      <c r="I173" s="106"/>
      <c r="J173" s="106"/>
      <c r="K173" s="106"/>
      <c r="L173" s="105"/>
    </row>
    <row r="174" spans="2:14" x14ac:dyDescent="0.2">
      <c r="B174" s="71" t="s">
        <v>65</v>
      </c>
      <c r="C174" s="71" t="s">
        <v>66</v>
      </c>
      <c r="D174" s="240">
        <f>IF(D181&gt;0,D36,0)</f>
        <v>0</v>
      </c>
      <c r="E174" s="241">
        <f>IF(D181&gt;0,E36,0)</f>
        <v>0</v>
      </c>
      <c r="F174" s="111"/>
      <c r="G174" s="198"/>
      <c r="H174" s="106"/>
      <c r="I174" s="106"/>
      <c r="J174" s="106"/>
      <c r="K174" s="106"/>
      <c r="L174" s="105"/>
    </row>
    <row r="175" spans="2:14" x14ac:dyDescent="0.2">
      <c r="B175" s="71" t="s">
        <v>67</v>
      </c>
      <c r="C175" s="71" t="s">
        <v>68</v>
      </c>
      <c r="D175" s="240">
        <f>IF(D182&gt;0,D37,0)</f>
        <v>0</v>
      </c>
      <c r="E175" s="241">
        <f>IF(D182&gt;0,E37,0)</f>
        <v>0</v>
      </c>
      <c r="F175" s="111"/>
      <c r="G175" s="198"/>
      <c r="H175" s="106"/>
      <c r="I175" s="106"/>
      <c r="J175" s="106"/>
      <c r="K175" s="106"/>
      <c r="L175" s="105"/>
    </row>
    <row r="176" spans="2:14" x14ac:dyDescent="0.2">
      <c r="B176" s="71" t="s">
        <v>69</v>
      </c>
      <c r="C176" s="71" t="s">
        <v>70</v>
      </c>
      <c r="D176" s="240">
        <f>IF(D183&gt;0,D38,0)</f>
        <v>0</v>
      </c>
      <c r="E176" s="241">
        <f>IF(D183&gt;0,E38,0)</f>
        <v>0</v>
      </c>
      <c r="F176" s="111"/>
      <c r="G176" s="198"/>
      <c r="H176" s="106"/>
      <c r="I176" s="106"/>
      <c r="J176" s="106"/>
      <c r="K176" s="106"/>
      <c r="L176" s="105"/>
    </row>
    <row r="177" spans="2:12" x14ac:dyDescent="0.2">
      <c r="B177" s="71" t="s">
        <v>71</v>
      </c>
      <c r="C177" s="71" t="s">
        <v>72</v>
      </c>
      <c r="D177" s="240">
        <f>IF(D184&gt;0,D39,0)</f>
        <v>0</v>
      </c>
      <c r="E177" s="241">
        <f>IF(D184&gt;0,E39,0)</f>
        <v>0</v>
      </c>
      <c r="F177" s="111"/>
      <c r="G177" s="198"/>
      <c r="H177" s="106"/>
      <c r="I177" s="106"/>
      <c r="J177" s="106"/>
      <c r="K177" s="106"/>
      <c r="L177" s="105"/>
    </row>
    <row r="178" spans="2:12" x14ac:dyDescent="0.2">
      <c r="B178" s="54"/>
      <c r="C178" s="54"/>
      <c r="D178" s="68"/>
      <c r="E178" s="47"/>
      <c r="F178" s="111"/>
      <c r="G178" s="198"/>
      <c r="H178" s="106"/>
      <c r="I178" s="106"/>
      <c r="J178" s="106"/>
      <c r="K178" s="106"/>
      <c r="L178" s="105"/>
    </row>
    <row r="179" spans="2:12" x14ac:dyDescent="0.2">
      <c r="B179" s="85" t="s">
        <v>192</v>
      </c>
      <c r="C179" s="85" t="s">
        <v>193</v>
      </c>
      <c r="D179" s="70" t="s">
        <v>194</v>
      </c>
      <c r="E179" s="70" t="s">
        <v>195</v>
      </c>
      <c r="F179" s="111"/>
      <c r="G179" s="198"/>
      <c r="H179" s="106"/>
      <c r="I179" s="106"/>
      <c r="J179" s="106"/>
      <c r="K179" s="106"/>
      <c r="L179" s="105"/>
    </row>
    <row r="180" spans="2:12" x14ac:dyDescent="0.2">
      <c r="B180" s="85"/>
      <c r="C180" s="85"/>
      <c r="D180" s="70" t="s">
        <v>196</v>
      </c>
      <c r="E180" s="70" t="s">
        <v>197</v>
      </c>
      <c r="F180" s="111"/>
      <c r="G180" s="198"/>
      <c r="H180" s="105"/>
      <c r="I180" s="105"/>
      <c r="J180" s="105"/>
      <c r="K180" s="105"/>
      <c r="L180" s="105"/>
    </row>
    <row r="181" spans="2:12" x14ac:dyDescent="0.2">
      <c r="B181" s="71" t="s">
        <v>65</v>
      </c>
      <c r="C181" s="71" t="s">
        <v>66</v>
      </c>
      <c r="D181" s="252"/>
      <c r="E181" s="112">
        <f>IF(D181&gt;0,(D174/E174*D181)/365*$D$169,0)</f>
        <v>0</v>
      </c>
      <c r="F181" s="111"/>
      <c r="G181" s="200"/>
      <c r="H181" s="105"/>
      <c r="I181" s="105"/>
      <c r="J181" s="105"/>
      <c r="K181" s="105"/>
      <c r="L181" s="105"/>
    </row>
    <row r="182" spans="2:12" x14ac:dyDescent="0.2">
      <c r="B182" s="71" t="s">
        <v>67</v>
      </c>
      <c r="C182" s="71" t="s">
        <v>68</v>
      </c>
      <c r="D182" s="252"/>
      <c r="E182" s="112">
        <f t="shared" ref="E182:E184" si="0">IF(D182&gt;0,(D175/E175*D182)/365*$D$169,0)</f>
        <v>0</v>
      </c>
      <c r="F182" s="111"/>
      <c r="G182" s="200"/>
      <c r="H182" s="105"/>
      <c r="I182" s="105"/>
      <c r="J182" s="105"/>
      <c r="K182" s="105"/>
      <c r="L182" s="105"/>
    </row>
    <row r="183" spans="2:12" x14ac:dyDescent="0.2">
      <c r="B183" s="71" t="s">
        <v>69</v>
      </c>
      <c r="C183" s="71" t="s">
        <v>70</v>
      </c>
      <c r="D183" s="252"/>
      <c r="E183" s="112">
        <f t="shared" si="0"/>
        <v>0</v>
      </c>
      <c r="F183" s="111"/>
      <c r="G183" s="200"/>
      <c r="H183" s="105"/>
      <c r="I183" s="105"/>
      <c r="J183" s="105"/>
      <c r="K183" s="105"/>
      <c r="L183" s="105"/>
    </row>
    <row r="184" spans="2:12" x14ac:dyDescent="0.2">
      <c r="B184" s="71" t="s">
        <v>71</v>
      </c>
      <c r="C184" s="71" t="s">
        <v>72</v>
      </c>
      <c r="D184" s="252"/>
      <c r="E184" s="112">
        <f t="shared" si="0"/>
        <v>0</v>
      </c>
      <c r="F184" s="111"/>
      <c r="G184" s="200"/>
      <c r="H184" s="105"/>
      <c r="I184" s="105"/>
      <c r="J184" s="105"/>
      <c r="K184" s="105"/>
      <c r="L184" s="105"/>
    </row>
    <row r="185" spans="2:12" x14ac:dyDescent="0.2">
      <c r="B185" s="71"/>
      <c r="C185" s="71"/>
      <c r="D185" s="119"/>
      <c r="E185" s="112">
        <f>SUM(E181:E184)</f>
        <v>0</v>
      </c>
      <c r="F185" s="111"/>
      <c r="G185" s="200"/>
      <c r="H185" s="105"/>
      <c r="I185" s="105"/>
      <c r="J185" s="105"/>
      <c r="K185" s="105"/>
      <c r="L185" s="105"/>
    </row>
    <row r="186" spans="2:12" x14ac:dyDescent="0.2">
      <c r="B186" s="71"/>
      <c r="C186" s="71"/>
      <c r="D186" s="237"/>
      <c r="E186" s="72"/>
      <c r="F186" s="111"/>
      <c r="G186" s="200"/>
      <c r="H186" s="105"/>
      <c r="I186" s="105"/>
      <c r="J186" s="105"/>
      <c r="K186" s="105"/>
      <c r="L186" s="105"/>
    </row>
    <row r="187" spans="2:12" x14ac:dyDescent="0.2">
      <c r="B187" s="85" t="s">
        <v>84</v>
      </c>
      <c r="C187" s="85" t="s">
        <v>85</v>
      </c>
      <c r="D187" s="70" t="s">
        <v>86</v>
      </c>
      <c r="E187" s="70" t="s">
        <v>77</v>
      </c>
      <c r="F187" s="111"/>
      <c r="G187" s="200"/>
      <c r="H187" s="105"/>
      <c r="I187" s="105"/>
      <c r="J187" s="105"/>
      <c r="K187" s="105"/>
      <c r="L187" s="105"/>
    </row>
    <row r="188" spans="2:12" x14ac:dyDescent="0.2">
      <c r="B188" s="85"/>
      <c r="C188" s="85"/>
      <c r="D188" s="70" t="s">
        <v>87</v>
      </c>
      <c r="E188" s="70" t="s">
        <v>79</v>
      </c>
      <c r="F188" s="111"/>
      <c r="G188" s="200"/>
      <c r="H188" s="105"/>
      <c r="I188" s="105"/>
      <c r="J188" s="105"/>
      <c r="K188" s="105"/>
      <c r="L188" s="105"/>
    </row>
    <row r="189" spans="2:12" x14ac:dyDescent="0.2">
      <c r="B189" s="71" t="s">
        <v>65</v>
      </c>
      <c r="C189" s="71" t="s">
        <v>66</v>
      </c>
      <c r="D189" s="112">
        <f>IF(D181&gt;0,D54,0)</f>
        <v>0</v>
      </c>
      <c r="E189" s="112">
        <f>IF(D189&gt;0,(D189*D181)/365*$D$169,0)</f>
        <v>0</v>
      </c>
      <c r="F189" s="111"/>
      <c r="G189" s="200"/>
      <c r="H189" s="105"/>
      <c r="I189" s="105"/>
      <c r="J189" s="105"/>
      <c r="K189" s="105"/>
      <c r="L189" s="105"/>
    </row>
    <row r="190" spans="2:12" x14ac:dyDescent="0.2">
      <c r="B190" s="71" t="s">
        <v>67</v>
      </c>
      <c r="C190" s="71" t="s">
        <v>68</v>
      </c>
      <c r="D190" s="112">
        <f>IF(D182&gt;0,D55,0)</f>
        <v>0</v>
      </c>
      <c r="E190" s="112">
        <f t="shared" ref="E190:E192" si="1">IF(D190&gt;0,(D190*D182)/365*$D$169,0)</f>
        <v>0</v>
      </c>
      <c r="F190" s="111"/>
      <c r="G190" s="200"/>
      <c r="H190" s="105"/>
      <c r="I190" s="105"/>
      <c r="J190" s="105"/>
      <c r="K190" s="105"/>
      <c r="L190" s="105"/>
    </row>
    <row r="191" spans="2:12" x14ac:dyDescent="0.2">
      <c r="B191" s="71" t="s">
        <v>69</v>
      </c>
      <c r="C191" s="71" t="s">
        <v>70</v>
      </c>
      <c r="D191" s="112">
        <f>IF(D183&gt;0,D56,0)</f>
        <v>0</v>
      </c>
      <c r="E191" s="112">
        <f t="shared" si="1"/>
        <v>0</v>
      </c>
      <c r="F191" s="111"/>
      <c r="G191" s="200"/>
      <c r="H191" s="105"/>
      <c r="I191" s="105"/>
      <c r="J191" s="105"/>
      <c r="K191" s="105"/>
      <c r="L191" s="105"/>
    </row>
    <row r="192" spans="2:12" x14ac:dyDescent="0.2">
      <c r="B192" s="71" t="s">
        <v>71</v>
      </c>
      <c r="C192" s="71" t="s">
        <v>72</v>
      </c>
      <c r="D192" s="112">
        <f>IF(D184&gt;0,D57,0)</f>
        <v>0</v>
      </c>
      <c r="E192" s="112">
        <f t="shared" si="1"/>
        <v>0</v>
      </c>
      <c r="F192" s="111"/>
      <c r="G192" s="200"/>
      <c r="H192" s="105"/>
      <c r="I192" s="105"/>
      <c r="J192" s="105"/>
      <c r="K192" s="105"/>
      <c r="L192" s="105"/>
    </row>
    <row r="193" spans="2:12" x14ac:dyDescent="0.2">
      <c r="B193" s="71"/>
      <c r="C193" s="71"/>
      <c r="D193" s="119"/>
      <c r="E193" s="112">
        <f>SUM(E189:E192)</f>
        <v>0</v>
      </c>
      <c r="F193" s="111"/>
      <c r="G193" s="200"/>
      <c r="H193" s="105"/>
      <c r="I193" s="105"/>
      <c r="J193" s="105"/>
      <c r="K193" s="105"/>
      <c r="L193" s="105"/>
    </row>
    <row r="194" spans="2:12" x14ac:dyDescent="0.2">
      <c r="B194" s="71"/>
      <c r="C194" s="71"/>
      <c r="D194" s="237"/>
      <c r="E194" s="72"/>
      <c r="F194" s="111"/>
      <c r="G194" s="200"/>
      <c r="H194" s="105"/>
      <c r="I194" s="105"/>
      <c r="J194" s="105"/>
      <c r="K194" s="105"/>
      <c r="L194" s="105"/>
    </row>
    <row r="195" spans="2:12" x14ac:dyDescent="0.2">
      <c r="B195" s="85" t="s">
        <v>91</v>
      </c>
      <c r="C195" s="85" t="s">
        <v>92</v>
      </c>
      <c r="D195" s="237" t="s">
        <v>198</v>
      </c>
      <c r="E195" s="72" t="s">
        <v>77</v>
      </c>
      <c r="F195" s="111"/>
      <c r="G195" s="200"/>
      <c r="H195" s="105"/>
      <c r="I195" s="105"/>
      <c r="J195" s="105"/>
      <c r="K195" s="105"/>
      <c r="L195" s="105"/>
    </row>
    <row r="196" spans="2:12" x14ac:dyDescent="0.2">
      <c r="B196" s="85"/>
      <c r="C196" s="85"/>
      <c r="D196" s="70" t="s">
        <v>87</v>
      </c>
      <c r="E196" s="70" t="s">
        <v>79</v>
      </c>
      <c r="F196" s="111"/>
      <c r="G196" s="200"/>
      <c r="H196" s="105"/>
      <c r="I196" s="105"/>
      <c r="J196" s="105"/>
      <c r="K196" s="105"/>
      <c r="L196" s="105"/>
    </row>
    <row r="197" spans="2:12" x14ac:dyDescent="0.2">
      <c r="B197" s="71" t="s">
        <v>65</v>
      </c>
      <c r="C197" s="71" t="s">
        <v>66</v>
      </c>
      <c r="D197" s="112">
        <f>IF(D181&gt;0,D62,0)</f>
        <v>0</v>
      </c>
      <c r="E197" s="112">
        <f>IF(D197&gt;0,(D197*D181)/365*$D$169,0)</f>
        <v>0</v>
      </c>
      <c r="F197" s="111"/>
      <c r="G197" s="200"/>
      <c r="H197" s="105"/>
      <c r="I197" s="105"/>
      <c r="J197" s="105"/>
      <c r="K197" s="105"/>
      <c r="L197" s="105"/>
    </row>
    <row r="198" spans="2:12" x14ac:dyDescent="0.2">
      <c r="B198" s="71" t="s">
        <v>67</v>
      </c>
      <c r="C198" s="71" t="s">
        <v>68</v>
      </c>
      <c r="D198" s="112">
        <f>IF(D182&gt;0,D63,0)</f>
        <v>0</v>
      </c>
      <c r="E198" s="112">
        <f t="shared" ref="E198:E200" si="2">IF(D198&gt;0,(D198*D182)/365*$D$169,0)</f>
        <v>0</v>
      </c>
      <c r="F198" s="111"/>
      <c r="G198" s="200"/>
      <c r="H198" s="105"/>
      <c r="I198" s="105"/>
      <c r="J198" s="105"/>
      <c r="K198" s="105"/>
      <c r="L198" s="105"/>
    </row>
    <row r="199" spans="2:12" x14ac:dyDescent="0.2">
      <c r="B199" s="71" t="s">
        <v>69</v>
      </c>
      <c r="C199" s="71" t="s">
        <v>70</v>
      </c>
      <c r="D199" s="112">
        <f>IF(D183&gt;0,D64,0)</f>
        <v>0</v>
      </c>
      <c r="E199" s="112">
        <f t="shared" si="2"/>
        <v>0</v>
      </c>
      <c r="F199" s="111"/>
      <c r="G199" s="200"/>
      <c r="H199" s="105"/>
      <c r="I199" s="105"/>
      <c r="J199" s="105"/>
      <c r="K199" s="105"/>
      <c r="L199" s="105"/>
    </row>
    <row r="200" spans="2:12" x14ac:dyDescent="0.2">
      <c r="B200" s="71" t="s">
        <v>71</v>
      </c>
      <c r="C200" s="71" t="s">
        <v>72</v>
      </c>
      <c r="D200" s="112">
        <f>IF(D184&gt;0,D65,0)</f>
        <v>0</v>
      </c>
      <c r="E200" s="112">
        <f t="shared" si="2"/>
        <v>0</v>
      </c>
      <c r="F200" s="111"/>
      <c r="G200" s="200"/>
      <c r="H200" s="105"/>
      <c r="I200" s="105"/>
      <c r="J200" s="105"/>
      <c r="K200" s="105"/>
      <c r="L200" s="105"/>
    </row>
    <row r="201" spans="2:12" x14ac:dyDescent="0.2">
      <c r="B201" s="71"/>
      <c r="C201" s="71"/>
      <c r="D201" s="119"/>
      <c r="E201" s="112">
        <f>SUM(E197:E200)</f>
        <v>0</v>
      </c>
      <c r="F201" s="111"/>
      <c r="G201" s="200"/>
      <c r="H201" s="105"/>
      <c r="I201" s="105"/>
      <c r="J201" s="105"/>
      <c r="K201" s="105"/>
      <c r="L201" s="105"/>
    </row>
    <row r="202" spans="2:12" x14ac:dyDescent="0.2">
      <c r="B202" s="71"/>
      <c r="C202" s="71"/>
      <c r="D202" s="237"/>
      <c r="E202" s="72"/>
      <c r="F202" s="111"/>
      <c r="G202" s="200"/>
      <c r="H202" s="105"/>
      <c r="I202" s="105"/>
      <c r="J202" s="105"/>
      <c r="K202" s="105"/>
      <c r="L202" s="105"/>
    </row>
    <row r="203" spans="2:12" x14ac:dyDescent="0.2">
      <c r="B203" s="106" t="s">
        <v>199</v>
      </c>
      <c r="C203" s="106" t="s">
        <v>200</v>
      </c>
      <c r="D203" s="70" t="s">
        <v>201</v>
      </c>
      <c r="E203" s="73" t="s">
        <v>202</v>
      </c>
      <c r="F203" s="111"/>
      <c r="G203" s="200"/>
      <c r="H203" s="105"/>
      <c r="I203" s="105"/>
      <c r="J203" s="105"/>
      <c r="K203" s="105"/>
      <c r="L203" s="105"/>
    </row>
    <row r="204" spans="2:12" x14ac:dyDescent="0.2">
      <c r="B204" s="106"/>
      <c r="C204" s="106"/>
      <c r="D204" s="70" t="s">
        <v>203</v>
      </c>
      <c r="E204" s="73" t="s">
        <v>204</v>
      </c>
      <c r="F204" s="111"/>
      <c r="G204" s="200"/>
      <c r="H204" s="105"/>
      <c r="I204" s="105"/>
      <c r="J204" s="105"/>
      <c r="K204" s="105"/>
      <c r="L204" s="105"/>
    </row>
    <row r="205" spans="2:12" x14ac:dyDescent="0.2">
      <c r="B205" s="71" t="s">
        <v>65</v>
      </c>
      <c r="C205" s="71" t="s">
        <v>66</v>
      </c>
      <c r="D205" s="218">
        <f>IF(D181&gt;0,1320,0)</f>
        <v>0</v>
      </c>
      <c r="E205" s="218">
        <f>IF(D205&gt;0,(D205*D181)/365*$D$169,0)</f>
        <v>0</v>
      </c>
      <c r="F205" s="111"/>
      <c r="G205" s="200"/>
      <c r="H205" s="105"/>
      <c r="I205" s="105"/>
      <c r="J205" s="105"/>
      <c r="K205" s="105"/>
      <c r="L205" s="105"/>
    </row>
    <row r="206" spans="2:12" x14ac:dyDescent="0.2">
      <c r="B206" s="71" t="s">
        <v>67</v>
      </c>
      <c r="C206" s="71" t="s">
        <v>68</v>
      </c>
      <c r="D206" s="218">
        <f>IF(D182&gt;0,1680,0)</f>
        <v>0</v>
      </c>
      <c r="E206" s="218">
        <f t="shared" ref="E206:E208" si="3">IF(D206&gt;0,(D206*D182)/365*$D$169,0)</f>
        <v>0</v>
      </c>
      <c r="F206" s="111"/>
      <c r="G206" s="200"/>
      <c r="H206" s="105"/>
      <c r="I206" s="105"/>
      <c r="J206" s="105"/>
      <c r="K206" s="105"/>
      <c r="L206" s="105"/>
    </row>
    <row r="207" spans="2:12" x14ac:dyDescent="0.2">
      <c r="B207" s="71" t="s">
        <v>69</v>
      </c>
      <c r="C207" s="71" t="s">
        <v>70</v>
      </c>
      <c r="D207" s="218">
        <f>IF(D183&gt;0,2160,0)</f>
        <v>0</v>
      </c>
      <c r="E207" s="218">
        <f t="shared" si="3"/>
        <v>0</v>
      </c>
      <c r="F207" s="111"/>
      <c r="G207" s="200"/>
      <c r="H207" s="105"/>
      <c r="I207" s="105"/>
      <c r="J207" s="105"/>
      <c r="K207" s="105"/>
      <c r="L207" s="105"/>
    </row>
    <row r="208" spans="2:12" x14ac:dyDescent="0.2">
      <c r="B208" s="71" t="s">
        <v>71</v>
      </c>
      <c r="C208" s="71" t="s">
        <v>72</v>
      </c>
      <c r="D208" s="218">
        <f>IF(D184&gt;0,2460,0)</f>
        <v>0</v>
      </c>
      <c r="E208" s="218">
        <f t="shared" si="3"/>
        <v>0</v>
      </c>
      <c r="F208" s="111"/>
      <c r="G208" s="200"/>
      <c r="H208" s="105"/>
      <c r="I208" s="105"/>
      <c r="J208" s="105"/>
      <c r="K208" s="105"/>
      <c r="L208" s="105"/>
    </row>
    <row r="209" spans="2:12" x14ac:dyDescent="0.2">
      <c r="B209" s="71"/>
      <c r="C209" s="71"/>
      <c r="D209" s="145"/>
      <c r="E209" s="218">
        <f>SUM(E205:E208)</f>
        <v>0</v>
      </c>
      <c r="F209" s="111"/>
      <c r="G209" s="200"/>
      <c r="H209" s="105"/>
      <c r="I209" s="105"/>
      <c r="J209" s="105"/>
      <c r="K209" s="105"/>
      <c r="L209" s="105"/>
    </row>
    <row r="210" spans="2:12" x14ac:dyDescent="0.2">
      <c r="B210" s="71"/>
      <c r="C210" s="71"/>
      <c r="D210" s="145"/>
      <c r="E210" s="145"/>
      <c r="F210" s="111"/>
      <c r="G210" s="200"/>
      <c r="H210" s="105"/>
      <c r="I210" s="105"/>
      <c r="J210" s="105"/>
      <c r="K210" s="105"/>
      <c r="L210" s="105"/>
    </row>
    <row r="211" spans="2:12" x14ac:dyDescent="0.2">
      <c r="B211" s="85"/>
      <c r="C211" s="85"/>
      <c r="D211" s="74"/>
      <c r="E211" s="47"/>
      <c r="F211" s="111"/>
      <c r="G211" s="198"/>
      <c r="H211" s="105"/>
      <c r="I211" s="105"/>
      <c r="J211" s="105"/>
      <c r="K211" s="105"/>
      <c r="L211" s="105"/>
    </row>
    <row r="212" spans="2:12" x14ac:dyDescent="0.2">
      <c r="B212" s="46" t="s">
        <v>205</v>
      </c>
      <c r="C212" s="46" t="s">
        <v>206</v>
      </c>
      <c r="D212" s="217">
        <f>E185+E193+E201+E209</f>
        <v>0</v>
      </c>
      <c r="E212" s="47"/>
      <c r="F212" s="111"/>
      <c r="G212" s="198"/>
      <c r="H212" s="105"/>
      <c r="I212" s="105"/>
      <c r="J212" s="105"/>
      <c r="K212" s="105"/>
      <c r="L212" s="105"/>
    </row>
    <row r="213" spans="2:12" x14ac:dyDescent="0.2">
      <c r="B213" s="54"/>
      <c r="C213" s="54"/>
      <c r="D213" s="65"/>
      <c r="E213" s="47"/>
      <c r="F213" s="111"/>
      <c r="G213" s="198"/>
      <c r="H213" s="105"/>
      <c r="I213" s="105"/>
      <c r="J213" s="105"/>
      <c r="K213" s="105"/>
      <c r="L213" s="105"/>
    </row>
    <row r="214" spans="2:12" x14ac:dyDescent="0.2">
      <c r="B214" s="54"/>
      <c r="C214" s="54"/>
      <c r="D214" s="65"/>
      <c r="E214" s="47"/>
      <c r="F214" s="111"/>
      <c r="G214" s="198"/>
      <c r="H214" s="105"/>
      <c r="I214" s="105"/>
      <c r="J214" s="105"/>
      <c r="K214" s="105"/>
      <c r="L214" s="105"/>
    </row>
    <row r="215" spans="2:12" ht="15" thickBot="1" x14ac:dyDescent="0.25">
      <c r="B215" s="75" t="s">
        <v>207</v>
      </c>
      <c r="C215" s="105"/>
      <c r="D215" s="47"/>
      <c r="E215" s="47"/>
      <c r="F215" s="111"/>
      <c r="G215" s="198"/>
      <c r="H215" s="105"/>
      <c r="I215" s="105"/>
      <c r="J215" s="105"/>
      <c r="K215" s="105"/>
      <c r="L215" s="105"/>
    </row>
    <row r="216" spans="2:12" ht="15.75" thickBot="1" x14ac:dyDescent="0.25">
      <c r="B216" s="76" t="s">
        <v>208</v>
      </c>
      <c r="C216" s="77"/>
      <c r="D216" s="78" t="e">
        <f>D159+D166+D212</f>
        <v>#DIV/0!</v>
      </c>
      <c r="E216" s="47"/>
      <c r="F216" s="111"/>
      <c r="G216" s="198"/>
      <c r="H216" s="105"/>
      <c r="I216" s="105"/>
      <c r="J216" s="105"/>
      <c r="K216" s="105"/>
      <c r="L216" s="105"/>
    </row>
    <row r="217" spans="2:12" x14ac:dyDescent="0.2">
      <c r="B217" s="54"/>
      <c r="C217" s="54"/>
      <c r="D217" s="65"/>
      <c r="E217" s="47"/>
      <c r="F217" s="111"/>
      <c r="G217" s="198"/>
      <c r="H217" s="105"/>
      <c r="I217" s="105"/>
      <c r="J217" s="105"/>
      <c r="K217" s="105"/>
      <c r="L217" s="105"/>
    </row>
    <row r="218" spans="2:12" ht="15" thickBot="1" x14ac:dyDescent="0.25">
      <c r="B218" s="75" t="s">
        <v>209</v>
      </c>
      <c r="C218" s="105"/>
      <c r="D218" s="47"/>
      <c r="E218" s="47"/>
      <c r="F218" s="111"/>
      <c r="G218" s="198"/>
      <c r="H218" s="105"/>
      <c r="I218" s="105"/>
      <c r="J218" s="105"/>
      <c r="K218" s="105"/>
      <c r="L218" s="105"/>
    </row>
    <row r="219" spans="2:12" ht="15.75" thickBot="1" x14ac:dyDescent="0.25">
      <c r="B219" s="76" t="s">
        <v>208</v>
      </c>
      <c r="C219" s="77"/>
      <c r="D219" s="78" t="e">
        <f>D216/D156</f>
        <v>#DIV/0!</v>
      </c>
      <c r="E219" s="47"/>
      <c r="F219" s="111"/>
      <c r="G219" s="198"/>
      <c r="H219" s="105"/>
      <c r="I219" s="105"/>
      <c r="J219" s="105"/>
      <c r="K219" s="105"/>
      <c r="L219" s="105"/>
    </row>
    <row r="220" spans="2:12" x14ac:dyDescent="0.2">
      <c r="B220" s="54"/>
      <c r="C220" s="54"/>
      <c r="D220" s="79"/>
      <c r="E220" s="39"/>
      <c r="F220" s="111"/>
      <c r="G220" s="198"/>
      <c r="H220" s="105"/>
      <c r="I220" s="105"/>
      <c r="J220" s="105"/>
      <c r="K220" s="105"/>
      <c r="L220" s="105"/>
    </row>
    <row r="221" spans="2:12" x14ac:dyDescent="0.2">
      <c r="B221" s="54"/>
      <c r="C221" s="54"/>
      <c r="D221" s="79"/>
      <c r="E221" s="39"/>
      <c r="F221" s="111"/>
      <c r="G221" s="198"/>
      <c r="H221" s="105"/>
      <c r="I221" s="105"/>
      <c r="J221" s="105"/>
      <c r="K221" s="105"/>
      <c r="L221" s="105"/>
    </row>
    <row r="222" spans="2:12" ht="15" x14ac:dyDescent="0.2">
      <c r="B222" s="40" t="s">
        <v>210</v>
      </c>
      <c r="C222" s="38"/>
      <c r="D222" s="39"/>
      <c r="E222" s="39"/>
      <c r="F222" s="111"/>
      <c r="G222" s="198"/>
      <c r="H222" s="105"/>
      <c r="I222" s="105"/>
      <c r="J222" s="105"/>
      <c r="K222" s="105"/>
      <c r="L222" s="105"/>
    </row>
    <row r="223" spans="2:12" ht="15.75" thickBot="1" x14ac:dyDescent="0.25">
      <c r="B223" s="41" t="s">
        <v>211</v>
      </c>
      <c r="C223" s="41"/>
      <c r="D223" s="42"/>
      <c r="E223" s="42"/>
      <c r="F223" s="43"/>
      <c r="G223" s="199"/>
      <c r="H223" s="44"/>
      <c r="I223" s="44"/>
      <c r="J223" s="44"/>
      <c r="K223" s="44"/>
      <c r="L223" s="105"/>
    </row>
    <row r="224" spans="2:12" ht="15" thickTop="1" x14ac:dyDescent="0.2">
      <c r="B224" s="105"/>
      <c r="C224" s="105"/>
      <c r="D224" s="39"/>
      <c r="E224" s="39"/>
      <c r="F224" s="111"/>
      <c r="G224" s="198"/>
      <c r="H224" s="105"/>
      <c r="I224" s="105"/>
      <c r="J224" s="105"/>
      <c r="K224" s="105"/>
      <c r="L224" s="105"/>
    </row>
    <row r="225" spans="2:12" ht="15" thickBot="1" x14ac:dyDescent="0.25">
      <c r="B225" s="105"/>
      <c r="C225" s="105"/>
      <c r="D225" s="39"/>
      <c r="E225" s="39"/>
      <c r="F225" s="111"/>
      <c r="G225" s="198"/>
      <c r="H225" s="48"/>
      <c r="I225" s="105"/>
      <c r="J225" s="105"/>
      <c r="K225" s="105"/>
      <c r="L225" s="105"/>
    </row>
    <row r="226" spans="2:12" x14ac:dyDescent="0.2">
      <c r="B226" s="54" t="s">
        <v>171</v>
      </c>
      <c r="C226" s="54" t="s">
        <v>212</v>
      </c>
      <c r="D226" s="238">
        <f>D27</f>
        <v>0</v>
      </c>
      <c r="E226" s="39"/>
      <c r="F226" s="111"/>
      <c r="G226" s="198"/>
      <c r="H226" s="51" t="s">
        <v>170</v>
      </c>
      <c r="I226" s="52"/>
      <c r="J226" s="52"/>
      <c r="K226" s="53" t="e">
        <f>SUM(K227:K232)</f>
        <v>#DIV/0!</v>
      </c>
      <c r="L226" s="105"/>
    </row>
    <row r="227" spans="2:12" x14ac:dyDescent="0.2">
      <c r="B227" s="54" t="s">
        <v>174</v>
      </c>
      <c r="C227" s="54" t="s">
        <v>175</v>
      </c>
      <c r="D227" s="80" t="e">
        <f>SUM(K227:K229)</f>
        <v>#DIV/0!</v>
      </c>
      <c r="E227" s="39"/>
      <c r="F227" s="111"/>
      <c r="G227" s="198"/>
      <c r="H227" s="56" t="s">
        <v>110</v>
      </c>
      <c r="I227" s="204" t="s">
        <v>109</v>
      </c>
      <c r="J227" s="204"/>
      <c r="K227" s="57" t="e">
        <f>D87/D9</f>
        <v>#DIV/0!</v>
      </c>
      <c r="L227" s="105"/>
    </row>
    <row r="228" spans="2:12" x14ac:dyDescent="0.2">
      <c r="B228" s="54"/>
      <c r="C228" s="54"/>
      <c r="D228" s="203"/>
      <c r="E228" s="39"/>
      <c r="F228" s="111"/>
      <c r="G228" s="198"/>
      <c r="H228" s="56" t="s">
        <v>112</v>
      </c>
      <c r="I228" s="204" t="s">
        <v>173</v>
      </c>
      <c r="J228" s="204"/>
      <c r="K228" s="57" t="e">
        <f>D88/D9</f>
        <v>#DIV/0!</v>
      </c>
      <c r="L228" s="105"/>
    </row>
    <row r="229" spans="2:12" ht="15" thickBot="1" x14ac:dyDescent="0.25">
      <c r="B229" s="46" t="s">
        <v>237</v>
      </c>
      <c r="C229" s="46" t="s">
        <v>177</v>
      </c>
      <c r="D229" s="61" t="e">
        <f>D226*D227</f>
        <v>#DIV/0!</v>
      </c>
      <c r="E229" s="39"/>
      <c r="F229" s="111"/>
      <c r="G229" s="198"/>
      <c r="H229" s="62" t="s">
        <v>114</v>
      </c>
      <c r="I229" s="63" t="s">
        <v>176</v>
      </c>
      <c r="J229" s="63"/>
      <c r="K229" s="64">
        <f>E90</f>
        <v>0</v>
      </c>
      <c r="L229" s="105"/>
    </row>
    <row r="230" spans="2:12" ht="15" x14ac:dyDescent="0.25">
      <c r="B230" s="45"/>
      <c r="C230" s="45"/>
      <c r="D230" s="81"/>
      <c r="E230" s="82"/>
      <c r="F230" s="111"/>
      <c r="G230" s="198"/>
      <c r="H230" s="105"/>
      <c r="I230" s="105"/>
      <c r="J230" s="105"/>
      <c r="K230" s="105"/>
      <c r="L230" s="105"/>
    </row>
    <row r="231" spans="2:12" x14ac:dyDescent="0.2">
      <c r="B231" s="54" t="s">
        <v>178</v>
      </c>
      <c r="C231" s="54" t="s">
        <v>179</v>
      </c>
      <c r="D231" s="238">
        <f>E27</f>
        <v>0</v>
      </c>
      <c r="E231" s="82"/>
      <c r="F231" s="111"/>
      <c r="G231" s="198"/>
      <c r="H231" s="105"/>
      <c r="I231" s="105"/>
      <c r="J231" s="105"/>
      <c r="K231" s="105"/>
      <c r="L231" s="105"/>
    </row>
    <row r="232" spans="2:12" x14ac:dyDescent="0.2">
      <c r="B232" s="54" t="s">
        <v>180</v>
      </c>
      <c r="C232" s="54" t="s">
        <v>181</v>
      </c>
      <c r="D232" s="80" t="e">
        <f>K236</f>
        <v>#DIV/0!</v>
      </c>
      <c r="E232" s="82"/>
      <c r="F232" s="111"/>
      <c r="G232" s="198"/>
      <c r="H232" s="204"/>
      <c r="I232" s="204"/>
      <c r="J232" s="204"/>
      <c r="K232" s="205"/>
      <c r="L232" s="105"/>
    </row>
    <row r="233" spans="2:12" x14ac:dyDescent="0.2">
      <c r="B233" s="54"/>
      <c r="C233" s="54"/>
      <c r="D233" s="203"/>
      <c r="E233" s="82"/>
      <c r="F233" s="111"/>
      <c r="G233" s="198"/>
      <c r="H233" s="204"/>
      <c r="I233" s="204"/>
      <c r="J233" s="204"/>
      <c r="K233" s="205"/>
      <c r="L233" s="105"/>
    </row>
    <row r="234" spans="2:12" x14ac:dyDescent="0.2">
      <c r="B234" s="46" t="s">
        <v>182</v>
      </c>
      <c r="C234" s="46" t="s">
        <v>183</v>
      </c>
      <c r="D234" s="206" t="e">
        <f>D231*D232</f>
        <v>#DIV/0!</v>
      </c>
      <c r="E234" s="82"/>
      <c r="F234" s="111"/>
      <c r="G234" s="198"/>
      <c r="H234" s="105"/>
      <c r="I234" s="105"/>
      <c r="J234" s="105"/>
      <c r="K234" s="105"/>
      <c r="L234" s="105"/>
    </row>
    <row r="235" spans="2:12" ht="15" thickBot="1" x14ac:dyDescent="0.25">
      <c r="B235" s="105"/>
      <c r="C235" s="105"/>
      <c r="D235" s="105"/>
      <c r="E235" s="39"/>
      <c r="F235" s="111"/>
      <c r="G235" s="198"/>
      <c r="H235" s="48"/>
      <c r="I235" s="105"/>
      <c r="J235" s="105"/>
      <c r="K235" s="105"/>
      <c r="L235" s="105"/>
    </row>
    <row r="236" spans="2:12" x14ac:dyDescent="0.2">
      <c r="B236" s="105"/>
      <c r="C236" s="105"/>
      <c r="D236" s="39"/>
      <c r="E236" s="39"/>
      <c r="F236" s="111"/>
      <c r="G236" s="198"/>
      <c r="H236" s="51" t="s">
        <v>238</v>
      </c>
      <c r="I236" s="52" t="s">
        <v>239</v>
      </c>
      <c r="J236" s="52"/>
      <c r="K236" s="53" t="e">
        <f>K237/K238</f>
        <v>#DIV/0!</v>
      </c>
      <c r="L236" s="105"/>
    </row>
    <row r="237" spans="2:12" ht="15" thickBot="1" x14ac:dyDescent="0.25">
      <c r="B237" s="75" t="s">
        <v>213</v>
      </c>
      <c r="C237" s="105"/>
      <c r="D237" s="39"/>
      <c r="E237" s="39"/>
      <c r="F237" s="111"/>
      <c r="G237" s="198"/>
      <c r="H237" s="56" t="s">
        <v>184</v>
      </c>
      <c r="I237" s="106" t="s">
        <v>185</v>
      </c>
      <c r="J237" s="204"/>
      <c r="K237" s="57">
        <f>D100</f>
        <v>0</v>
      </c>
      <c r="L237" s="105"/>
    </row>
    <row r="238" spans="2:12" ht="15" thickBot="1" x14ac:dyDescent="0.25">
      <c r="B238" s="76" t="s">
        <v>214</v>
      </c>
      <c r="C238" s="83"/>
      <c r="D238" s="84" t="e">
        <f>D229+D234</f>
        <v>#DIV/0!</v>
      </c>
      <c r="E238" s="39"/>
      <c r="F238" s="111"/>
      <c r="G238" s="198"/>
      <c r="H238" s="62" t="s">
        <v>186</v>
      </c>
      <c r="I238" s="63" t="s">
        <v>187</v>
      </c>
      <c r="J238" s="63"/>
      <c r="K238" s="69">
        <f>$D$10</f>
        <v>0</v>
      </c>
      <c r="L238" s="105"/>
    </row>
    <row r="239" spans="2:12" x14ac:dyDescent="0.2">
      <c r="B239" s="105"/>
      <c r="C239" s="105"/>
      <c r="D239" s="39"/>
      <c r="E239" s="39"/>
      <c r="F239" s="111"/>
      <c r="G239" s="198"/>
      <c r="H239" s="208"/>
      <c r="I239" s="208"/>
      <c r="J239" s="208"/>
      <c r="K239" s="209"/>
      <c r="L239" s="105"/>
    </row>
    <row r="240" spans="2:12" ht="15" thickBot="1" x14ac:dyDescent="0.25">
      <c r="B240" s="75" t="s">
        <v>215</v>
      </c>
      <c r="C240" s="105"/>
      <c r="D240" s="39"/>
      <c r="E240" s="39"/>
      <c r="F240" s="111"/>
      <c r="G240" s="198"/>
      <c r="H240" s="204"/>
      <c r="I240" s="204"/>
      <c r="J240" s="204"/>
      <c r="K240" s="205"/>
      <c r="L240" s="105"/>
    </row>
    <row r="241" spans="2:12" ht="15" thickBot="1" x14ac:dyDescent="0.25">
      <c r="B241" s="76" t="s">
        <v>216</v>
      </c>
      <c r="C241" s="83"/>
      <c r="D241" s="84" t="e">
        <f>D238/D226</f>
        <v>#DIV/0!</v>
      </c>
      <c r="E241" s="39"/>
      <c r="F241" s="111"/>
      <c r="G241" s="198"/>
      <c r="H241" s="204"/>
      <c r="I241" s="204"/>
      <c r="J241" s="204"/>
      <c r="K241" s="207"/>
      <c r="L241" s="105"/>
    </row>
    <row r="242" spans="2:12" x14ac:dyDescent="0.2">
      <c r="B242" s="105"/>
      <c r="C242" s="105"/>
      <c r="D242" s="39"/>
      <c r="E242" s="39"/>
      <c r="F242" s="111"/>
      <c r="G242" s="198"/>
      <c r="H242" s="204"/>
      <c r="I242" s="204"/>
      <c r="J242" s="204"/>
      <c r="K242" s="205"/>
      <c r="L242" s="105"/>
    </row>
    <row r="243" spans="2:12" x14ac:dyDescent="0.2">
      <c r="B243" s="219" t="s">
        <v>160</v>
      </c>
      <c r="C243" s="219" t="s">
        <v>161</v>
      </c>
      <c r="D243" s="210"/>
      <c r="E243" s="39"/>
      <c r="F243" s="111"/>
      <c r="G243" s="198"/>
      <c r="H243" s="204"/>
      <c r="I243" s="204"/>
      <c r="J243" s="204"/>
      <c r="K243" s="205"/>
      <c r="L243" s="105"/>
    </row>
    <row r="244" spans="2:12" x14ac:dyDescent="0.2">
      <c r="B244" s="105"/>
      <c r="C244" s="105"/>
      <c r="D244" s="39"/>
      <c r="E244" s="39"/>
      <c r="F244" s="111"/>
      <c r="G244" s="198"/>
      <c r="H244" s="106"/>
      <c r="I244" s="106"/>
      <c r="J244" s="106"/>
      <c r="K244" s="106"/>
      <c r="L244" s="105"/>
    </row>
    <row r="245" spans="2:12" ht="15" thickBot="1" x14ac:dyDescent="0.25">
      <c r="B245" s="75" t="s">
        <v>217</v>
      </c>
      <c r="C245" s="105"/>
      <c r="D245" s="39"/>
      <c r="E245" s="39"/>
      <c r="F245" s="111"/>
      <c r="G245" s="198"/>
      <c r="H245" s="204"/>
      <c r="I245" s="204"/>
      <c r="J245" s="204"/>
      <c r="K245" s="205"/>
      <c r="L245" s="105"/>
    </row>
    <row r="246" spans="2:12" ht="15" thickBot="1" x14ac:dyDescent="0.25">
      <c r="B246" s="211" t="s">
        <v>218</v>
      </c>
      <c r="C246" s="212"/>
      <c r="D246" s="213" t="e">
        <f>D216+D238+D243</f>
        <v>#DIV/0!</v>
      </c>
      <c r="E246" s="39"/>
      <c r="F246" s="111"/>
      <c r="G246" s="198"/>
      <c r="H246" s="204"/>
      <c r="I246" s="204"/>
      <c r="J246" s="204"/>
      <c r="K246" s="207"/>
      <c r="L246" s="105"/>
    </row>
    <row r="247" spans="2:12" ht="15" thickTop="1" x14ac:dyDescent="0.2">
      <c r="B247" s="105"/>
      <c r="C247" s="105"/>
      <c r="D247" s="39"/>
      <c r="E247" s="39"/>
      <c r="F247" s="111"/>
      <c r="G247" s="198"/>
      <c r="H247" s="106"/>
      <c r="I247" s="106"/>
      <c r="J247" s="106"/>
      <c r="K247" s="106"/>
      <c r="L247" s="105"/>
    </row>
    <row r="249" spans="2:12" s="220" customFormat="1" ht="12.75" x14ac:dyDescent="0.2">
      <c r="B249" s="221"/>
      <c r="C249" s="221"/>
      <c r="D249" s="239"/>
      <c r="E249" s="222"/>
      <c r="F249" s="223"/>
      <c r="G249" s="224"/>
      <c r="H249" s="225"/>
      <c r="I249" s="226"/>
    </row>
    <row r="250" spans="2:12" s="220" customFormat="1" ht="13.5" thickBot="1" x14ac:dyDescent="0.25">
      <c r="B250" s="227" t="s">
        <v>219</v>
      </c>
      <c r="C250" s="227" t="s">
        <v>220</v>
      </c>
      <c r="D250" s="228" t="e">
        <f>D145+D246</f>
        <v>#DIV/0!</v>
      </c>
      <c r="E250" s="232" t="s">
        <v>221</v>
      </c>
      <c r="F250" s="228" t="e">
        <f>D250*1.1</f>
        <v>#DIV/0!</v>
      </c>
      <c r="G250" s="232" t="s">
        <v>222</v>
      </c>
    </row>
    <row r="251" spans="2:12" s="220" customFormat="1" ht="13.5" thickTop="1" x14ac:dyDescent="0.2">
      <c r="D251" s="222"/>
      <c r="E251" s="222"/>
      <c r="F251" s="223"/>
      <c r="G251" s="229"/>
    </row>
    <row r="252" spans="2:12" s="220" customFormat="1" ht="12.75" x14ac:dyDescent="0.2">
      <c r="B252" s="230" t="s">
        <v>223</v>
      </c>
      <c r="C252" s="230" t="s">
        <v>224</v>
      </c>
      <c r="D252" s="258"/>
      <c r="E252" s="232" t="s">
        <v>221</v>
      </c>
      <c r="F252" s="223"/>
      <c r="G252" s="229"/>
    </row>
    <row r="253" spans="2:12" s="220" customFormat="1" ht="12.75" x14ac:dyDescent="0.2">
      <c r="D253" s="222"/>
      <c r="E253" s="232"/>
      <c r="F253" s="223"/>
      <c r="G253" s="229"/>
    </row>
    <row r="254" spans="2:12" s="220" customFormat="1" ht="12.75" x14ac:dyDescent="0.2">
      <c r="B254" s="230" t="s">
        <v>225</v>
      </c>
      <c r="C254" s="230" t="s">
        <v>226</v>
      </c>
      <c r="D254" s="258"/>
      <c r="E254" s="232" t="s">
        <v>221</v>
      </c>
      <c r="F254" s="223"/>
      <c r="G254" s="229"/>
    </row>
    <row r="255" spans="2:12" s="220" customFormat="1" ht="12.75" x14ac:dyDescent="0.2">
      <c r="D255" s="222"/>
      <c r="E255" s="222"/>
      <c r="F255" s="223"/>
      <c r="G255" s="229"/>
    </row>
    <row r="256" spans="2:12" s="220" customFormat="1" ht="13.5" thickBot="1" x14ac:dyDescent="0.25">
      <c r="B256" s="227" t="s">
        <v>227</v>
      </c>
      <c r="C256" s="227" t="s">
        <v>228</v>
      </c>
      <c r="D256" s="228" t="e">
        <f>D250-D252+D254</f>
        <v>#DIV/0!</v>
      </c>
      <c r="E256" s="232" t="s">
        <v>221</v>
      </c>
      <c r="F256" s="228" t="e">
        <f>D256*1.1</f>
        <v>#DIV/0!</v>
      </c>
      <c r="G256" s="232" t="s">
        <v>222</v>
      </c>
    </row>
    <row r="257" spans="2:7" s="220" customFormat="1" ht="13.5" thickTop="1" x14ac:dyDescent="0.2">
      <c r="D257" s="222"/>
      <c r="E257" s="222"/>
      <c r="F257" s="223"/>
      <c r="G257" s="229"/>
    </row>
    <row r="258" spans="2:7" s="220" customFormat="1" ht="12.75" x14ac:dyDescent="0.2">
      <c r="B258" s="230" t="s">
        <v>229</v>
      </c>
      <c r="C258" s="230" t="s">
        <v>230</v>
      </c>
      <c r="D258" s="231">
        <f>D145*0.9</f>
        <v>6750</v>
      </c>
      <c r="E258" s="232" t="s">
        <v>221</v>
      </c>
      <c r="F258" s="223"/>
      <c r="G258" s="229"/>
    </row>
    <row r="259" spans="2:7" s="220" customFormat="1" ht="12.75" x14ac:dyDescent="0.2">
      <c r="D259" s="222"/>
      <c r="E259" s="222"/>
      <c r="F259" s="223"/>
      <c r="G259" s="229"/>
    </row>
    <row r="260" spans="2:7" s="220" customFormat="1" ht="13.5" thickBot="1" x14ac:dyDescent="0.25">
      <c r="B260" s="227" t="s">
        <v>231</v>
      </c>
      <c r="C260" s="227" t="s">
        <v>232</v>
      </c>
      <c r="D260" s="228" t="e">
        <f>D256-D258</f>
        <v>#DIV/0!</v>
      </c>
      <c r="E260" s="232" t="s">
        <v>221</v>
      </c>
      <c r="F260" s="228" t="e">
        <f>D260*1.1</f>
        <v>#DIV/0!</v>
      </c>
      <c r="G260" s="232" t="s">
        <v>222</v>
      </c>
    </row>
    <row r="261" spans="2:7" ht="15" thickTop="1" x14ac:dyDescent="0.2"/>
  </sheetData>
  <sheetProtection algorithmName="SHA-512" hashValue="3Edqt/MbH+TraKeCuF9zxRbzC3fX9xDki2HqQA1FdqheUbuQDl3ABDxUfHY9nPTlTvQ9vwqKodKZczX/XqIqRg==" saltValue="iHhr16Uzl8Mi3lnmnRHSrw==" spinCount="100000" sheet="1" selectLockedCells="1"/>
  <mergeCells count="3">
    <mergeCell ref="H28:H32"/>
    <mergeCell ref="N28:O28"/>
    <mergeCell ref="N34:O34"/>
  </mergeCells>
  <conditionalFormatting sqref="F251:F255 F236:F238 F1:F11 F147:F148 F79:F88 F52:F75 F90:F102 F29:F50 F108:F144 F14:F17 F242:F244 F247:F248 F259 F261:F1048576 F257">
    <cfRule type="uniqueValues" dxfId="13" priority="18"/>
  </conditionalFormatting>
  <conditionalFormatting sqref="F76:F77">
    <cfRule type="uniqueValues" dxfId="12" priority="15"/>
  </conditionalFormatting>
  <conditionalFormatting sqref="F78">
    <cfRule type="uniqueValues" dxfId="11" priority="14"/>
  </conditionalFormatting>
  <conditionalFormatting sqref="F51">
    <cfRule type="uniqueValues" dxfId="10" priority="13"/>
  </conditionalFormatting>
  <conditionalFormatting sqref="F89">
    <cfRule type="uniqueValues" dxfId="9" priority="12"/>
  </conditionalFormatting>
  <conditionalFormatting sqref="F107">
    <cfRule type="expression" dxfId="8" priority="9">
      <formula>$F$107="check"</formula>
    </cfRule>
  </conditionalFormatting>
  <conditionalFormatting sqref="F220:F235 F178:F216 F149:F168 F170:F173">
    <cfRule type="uniqueValues" dxfId="7" priority="51"/>
  </conditionalFormatting>
  <conditionalFormatting sqref="F217:F219">
    <cfRule type="uniqueValues" dxfId="6" priority="6"/>
  </conditionalFormatting>
  <conditionalFormatting sqref="F239:F241">
    <cfRule type="uniqueValues" dxfId="5" priority="5"/>
  </conditionalFormatting>
  <conditionalFormatting sqref="F245:F246">
    <cfRule type="uniqueValues" dxfId="4" priority="4"/>
  </conditionalFormatting>
  <conditionalFormatting sqref="F249">
    <cfRule type="uniqueValues" dxfId="3" priority="63"/>
  </conditionalFormatting>
  <conditionalFormatting sqref="F169">
    <cfRule type="uniqueValues" dxfId="2" priority="2"/>
  </conditionalFormatting>
  <conditionalFormatting sqref="F103:F106">
    <cfRule type="uniqueValues" dxfId="1" priority="75"/>
  </conditionalFormatting>
  <conditionalFormatting sqref="F258">
    <cfRule type="uniqueValues" dxfId="0" priority="1"/>
  </conditionalFormatting>
  <pageMargins left="0.70866141732283472" right="0.70866141732283472" top="0.74803149606299213" bottom="0.74803149606299213" header="0.31496062992125984" footer="0.31496062992125984"/>
  <pageSetup paperSize="8" scale="44" orientation="landscape" r:id="rId1"/>
  <customProperties>
    <customPr name="EpmWorksheetKeyString_GU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BE269-08B3-44C2-9B9B-766F6FC6BB84}">
  <dimension ref="A1"/>
  <sheetViews>
    <sheetView topLeftCell="A10" workbookViewId="0"/>
  </sheetViews>
  <sheetFormatPr baseColWidth="10" defaultColWidth="11.42578125" defaultRowHeight="15" x14ac:dyDescent="0.25"/>
  <sheetData/>
  <pageMargins left="0.7" right="0.7" top="0.78740157499999996" bottom="0.78740157499999996" header="0.3" footer="0.3"/>
  <customProperties>
    <customPr name="Epm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 12.1</vt:lpstr>
      <vt:lpstr>Tabelle1</vt:lpstr>
      <vt:lpstr>'A 12.1'!Druckbereich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Schwienbacher, Veronika</dc:creator>
  <cp:keywords/>
  <dc:description/>
  <cp:lastModifiedBy>Schwienbacher, Veronika</cp:lastModifiedBy>
  <cp:revision/>
  <cp:lastPrinted>2021-01-18T15:27:46Z</cp:lastPrinted>
  <dcterms:created xsi:type="dcterms:W3CDTF">2020-08-04T06:53:33Z</dcterms:created>
  <dcterms:modified xsi:type="dcterms:W3CDTF">2021-01-19T14:42:21Z</dcterms:modified>
  <cp:category/>
  <cp:contentStatus/>
</cp:coreProperties>
</file>